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D:\data analst\project\on going\Logistics Transportation Management\"/>
    </mc:Choice>
  </mc:AlternateContent>
  <xr:revisionPtr revIDLastSave="0" documentId="13_ncr:1_{7A295FCA-5407-45C6-AC1E-D03E8E8E5D9D}" xr6:coauthVersionLast="47" xr6:coauthVersionMax="47" xr10:uidLastSave="{00000000-0000-0000-0000-000000000000}"/>
  <bookViews>
    <workbookView xWindow="-120" yWindow="-120" windowWidth="20730" windowHeight="11040" activeTab="2" xr2:uid="{00000000-000D-0000-FFFF-FFFF00000000}"/>
  </bookViews>
  <sheets>
    <sheet name="data" sheetId="1" r:id="rId1"/>
    <sheet name="Pivot Table" sheetId="3" r:id="rId2"/>
    <sheet name="Dashboard" sheetId="2" r:id="rId3"/>
  </sheets>
  <definedNames>
    <definedName name="Slicer_Driver">#N/A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4" i="3" l="1"/>
  <c r="AP5" i="3"/>
  <c r="AP6" i="3"/>
  <c r="AP7" i="3"/>
  <c r="AP8" i="3"/>
  <c r="AP9" i="3"/>
  <c r="AP10" i="3"/>
  <c r="AP11" i="3"/>
  <c r="AP12" i="3"/>
  <c r="AP13" i="3"/>
  <c r="AO5" i="3"/>
  <c r="AO6" i="3"/>
  <c r="AO7" i="3"/>
  <c r="AO8" i="3"/>
  <c r="AO9" i="3"/>
  <c r="AO10" i="3"/>
  <c r="AO11" i="3"/>
  <c r="AO12" i="3"/>
  <c r="AO13" i="3"/>
  <c r="AP4" i="3"/>
  <c r="AO4" i="3"/>
  <c r="AN5" i="3"/>
  <c r="AN6" i="3"/>
  <c r="AN7" i="3"/>
  <c r="AN8" i="3"/>
  <c r="AN9" i="3"/>
  <c r="AN10" i="3"/>
  <c r="AN11" i="3"/>
  <c r="AN12" i="3"/>
  <c r="AN13" i="3"/>
  <c r="AN4" i="3"/>
  <c r="AM4" i="3"/>
  <c r="AM5" i="3"/>
  <c r="AM6" i="3"/>
  <c r="AM7" i="3"/>
  <c r="AM8" i="3"/>
  <c r="AM9" i="3"/>
  <c r="AM10" i="3"/>
  <c r="AM11" i="3"/>
  <c r="AM12" i="3"/>
  <c r="AM13" i="3"/>
  <c r="AL4" i="3"/>
  <c r="AL5" i="3"/>
  <c r="AL6" i="3"/>
  <c r="AL7" i="3"/>
  <c r="AL8" i="3"/>
  <c r="AL9" i="3"/>
  <c r="AL10" i="3"/>
  <c r="AL11" i="3"/>
  <c r="AL12" i="3"/>
  <c r="AL13" i="3"/>
  <c r="AE34" i="3"/>
  <c r="AD35" i="3"/>
  <c r="AE35" i="3"/>
  <c r="AD36" i="3"/>
  <c r="AE36" i="3"/>
  <c r="AD37" i="3"/>
  <c r="AE37" i="3"/>
  <c r="AD38" i="3"/>
  <c r="AE38" i="3"/>
  <c r="AD39" i="3"/>
  <c r="AE39" i="3"/>
  <c r="AD40" i="3"/>
  <c r="AE40" i="3"/>
  <c r="AD41" i="3"/>
  <c r="AE41" i="3"/>
  <c r="AD42" i="3"/>
  <c r="AE42" i="3"/>
  <c r="AD43" i="3"/>
  <c r="AE43" i="3"/>
  <c r="AD44" i="3"/>
  <c r="AE44" i="3"/>
  <c r="AD45" i="3"/>
  <c r="AE45" i="3"/>
  <c r="AF34" i="3"/>
  <c r="AF35" i="3"/>
  <c r="AF36" i="3"/>
  <c r="AF37" i="3"/>
  <c r="AF38" i="3"/>
  <c r="AF39" i="3"/>
  <c r="AF40" i="3"/>
  <c r="AF41" i="3"/>
  <c r="AF42" i="3"/>
  <c r="AF43" i="3"/>
  <c r="AF44" i="3"/>
  <c r="AF45" i="3"/>
  <c r="C32" i="3"/>
  <c r="C34" i="3"/>
  <c r="E33" i="3" s="1"/>
  <c r="C33" i="3"/>
  <c r="E34" i="3" s="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Q19" i="3"/>
  <c r="R19" i="3"/>
  <c r="Q20" i="3"/>
  <c r="R20" i="3"/>
  <c r="Q21" i="3"/>
  <c r="R21" i="3"/>
  <c r="Q22" i="3"/>
  <c r="R22" i="3"/>
  <c r="Q23" i="3"/>
  <c r="R23" i="3"/>
  <c r="Q24" i="3"/>
  <c r="R24" i="3"/>
  <c r="Q25" i="3"/>
  <c r="R25" i="3"/>
  <c r="Q26" i="3"/>
  <c r="R26" i="3"/>
  <c r="Q27" i="3"/>
  <c r="R27" i="3"/>
  <c r="Q28" i="3"/>
  <c r="R28" i="3"/>
  <c r="Q29" i="3"/>
  <c r="R29" i="3"/>
  <c r="Q30" i="3"/>
  <c r="R30" i="3"/>
  <c r="AH4" i="3"/>
  <c r="AH5" i="3"/>
  <c r="AH6" i="3"/>
  <c r="AH7" i="3"/>
  <c r="AH8" i="3"/>
  <c r="AH9" i="3"/>
  <c r="AH10" i="3"/>
  <c r="AH11" i="3"/>
  <c r="AH12" i="3"/>
  <c r="AH13" i="3"/>
  <c r="AH14" i="3"/>
  <c r="AH15" i="3"/>
  <c r="AG15" i="3"/>
  <c r="AG5" i="3"/>
  <c r="AG6" i="3"/>
  <c r="AG7" i="3"/>
  <c r="AG8" i="3"/>
  <c r="AG9" i="3"/>
  <c r="AG10" i="3"/>
  <c r="AG11" i="3"/>
  <c r="AG12" i="3"/>
  <c r="AG13" i="3"/>
  <c r="AG14" i="3"/>
  <c r="AG4" i="3"/>
  <c r="AA7" i="3"/>
  <c r="V22" i="3" l="1"/>
  <c r="V23" i="3"/>
  <c r="V24" i="3"/>
  <c r="U23" i="3"/>
  <c r="U24" i="3"/>
  <c r="U22" i="3"/>
  <c r="U7" i="3"/>
  <c r="U8" i="3"/>
  <c r="T8" i="3"/>
  <c r="T7" i="3"/>
  <c r="M42" i="3"/>
  <c r="L42" i="3"/>
  <c r="J42" i="3"/>
  <c r="I42" i="3"/>
  <c r="M41" i="3"/>
  <c r="L41" i="3"/>
  <c r="J41" i="3"/>
  <c r="I41" i="3"/>
  <c r="M40" i="3"/>
  <c r="L40" i="3"/>
  <c r="J40" i="3"/>
  <c r="I40" i="3"/>
  <c r="M39" i="3"/>
  <c r="L39" i="3"/>
  <c r="J39" i="3"/>
  <c r="I39" i="3"/>
  <c r="M38" i="3"/>
  <c r="L38" i="3"/>
  <c r="J38" i="3"/>
  <c r="I38" i="3"/>
  <c r="M37" i="3"/>
  <c r="L37" i="3"/>
  <c r="J37" i="3"/>
  <c r="I37" i="3"/>
  <c r="M36" i="3"/>
  <c r="L36" i="3"/>
  <c r="J36" i="3"/>
  <c r="I36" i="3"/>
  <c r="M35" i="3"/>
  <c r="L35" i="3"/>
  <c r="J35" i="3"/>
  <c r="I35" i="3"/>
  <c r="M34" i="3"/>
  <c r="L34" i="3"/>
  <c r="J34" i="3"/>
  <c r="I34" i="3"/>
  <c r="M33" i="3"/>
  <c r="L33" i="3"/>
  <c r="J33" i="3"/>
  <c r="I33" i="3"/>
  <c r="M32" i="3"/>
  <c r="L32" i="3"/>
  <c r="J32" i="3"/>
  <c r="I32" i="3"/>
  <c r="M31" i="3"/>
  <c r="L31" i="3"/>
  <c r="J31" i="3"/>
  <c r="I31" i="3"/>
  <c r="M10" i="3"/>
  <c r="L10" i="3"/>
  <c r="K10" i="3"/>
  <c r="M9" i="3"/>
  <c r="L9" i="3"/>
  <c r="K9" i="3"/>
  <c r="M8" i="3"/>
  <c r="L8" i="3"/>
  <c r="K8" i="3"/>
  <c r="H6" i="3"/>
  <c r="I6" i="3" s="1"/>
  <c r="W2001" i="1"/>
  <c r="W2000" i="1"/>
  <c r="W1999" i="1"/>
  <c r="W1998" i="1"/>
  <c r="W1997" i="1"/>
  <c r="W1996" i="1"/>
  <c r="W1995" i="1"/>
  <c r="W1994" i="1"/>
  <c r="W1993" i="1"/>
  <c r="W1992" i="1"/>
  <c r="W1991" i="1"/>
  <c r="W1990" i="1"/>
  <c r="W1989" i="1"/>
  <c r="W1988" i="1"/>
  <c r="W1987" i="1"/>
  <c r="W1986" i="1"/>
  <c r="W1985" i="1"/>
  <c r="W1984" i="1"/>
  <c r="W1983" i="1"/>
  <c r="W1982" i="1"/>
  <c r="W1981" i="1"/>
  <c r="W1980" i="1"/>
  <c r="W1979" i="1"/>
  <c r="W1978" i="1"/>
  <c r="W1977" i="1"/>
  <c r="W1976" i="1"/>
  <c r="W1975" i="1"/>
  <c r="W1974" i="1"/>
  <c r="W1973" i="1"/>
  <c r="W1972" i="1"/>
  <c r="W1971" i="1"/>
  <c r="W1970" i="1"/>
  <c r="W1969" i="1"/>
  <c r="W1968" i="1"/>
  <c r="W1967" i="1"/>
  <c r="W1966" i="1"/>
  <c r="W1965" i="1"/>
  <c r="W1964" i="1"/>
  <c r="W1963" i="1"/>
  <c r="W1962" i="1"/>
  <c r="W1961" i="1"/>
  <c r="W1960" i="1"/>
  <c r="W1959" i="1"/>
  <c r="W1958" i="1"/>
  <c r="W1957" i="1"/>
  <c r="W1956" i="1"/>
  <c r="W1955" i="1"/>
  <c r="W1954" i="1"/>
  <c r="W1953" i="1"/>
  <c r="W1952" i="1"/>
  <c r="W1951" i="1"/>
  <c r="W1950" i="1"/>
  <c r="W1949" i="1"/>
  <c r="W1948" i="1"/>
  <c r="W1947" i="1"/>
  <c r="W1946" i="1"/>
  <c r="W1945" i="1"/>
  <c r="W1944" i="1"/>
  <c r="W1943" i="1"/>
  <c r="W1942" i="1"/>
  <c r="W1941" i="1"/>
  <c r="W1940" i="1"/>
  <c r="W1939" i="1"/>
  <c r="W1938" i="1"/>
  <c r="W1937" i="1"/>
  <c r="W1936" i="1"/>
  <c r="W1935" i="1"/>
  <c r="W1934" i="1"/>
  <c r="W1933" i="1"/>
  <c r="W1932" i="1"/>
  <c r="W1931" i="1"/>
  <c r="W1930" i="1"/>
  <c r="W1929" i="1"/>
  <c r="W1928" i="1"/>
  <c r="W1927" i="1"/>
  <c r="W1926" i="1"/>
  <c r="W1925" i="1"/>
  <c r="W1924" i="1"/>
  <c r="W1923" i="1"/>
  <c r="W1922" i="1"/>
  <c r="W1921" i="1"/>
  <c r="W1920" i="1"/>
  <c r="W1919" i="1"/>
  <c r="W1918" i="1"/>
  <c r="W1917" i="1"/>
  <c r="W1916" i="1"/>
  <c r="W1915" i="1"/>
  <c r="W1914" i="1"/>
  <c r="W1913" i="1"/>
  <c r="W1912" i="1"/>
  <c r="W1911" i="1"/>
  <c r="W1910" i="1"/>
  <c r="W1909" i="1"/>
  <c r="W1908" i="1"/>
  <c r="W1907" i="1"/>
  <c r="W1906" i="1"/>
  <c r="W1905" i="1"/>
  <c r="W1904" i="1"/>
  <c r="W1903" i="1"/>
  <c r="W1902" i="1"/>
  <c r="W1901" i="1"/>
  <c r="W1900" i="1"/>
  <c r="W1899" i="1"/>
  <c r="W1898" i="1"/>
  <c r="W1897" i="1"/>
  <c r="W1896" i="1"/>
  <c r="W1895" i="1"/>
  <c r="W1894" i="1"/>
  <c r="W1893" i="1"/>
  <c r="W1892" i="1"/>
  <c r="W1891" i="1"/>
  <c r="W1890" i="1"/>
  <c r="W1889" i="1"/>
  <c r="W1888" i="1"/>
  <c r="W1887" i="1"/>
  <c r="W1886" i="1"/>
  <c r="W1885" i="1"/>
  <c r="W1884" i="1"/>
  <c r="W1883" i="1"/>
  <c r="W1882" i="1"/>
  <c r="W1881" i="1"/>
  <c r="W1880" i="1"/>
  <c r="W1879" i="1"/>
  <c r="W1878" i="1"/>
  <c r="W1877" i="1"/>
  <c r="W1876" i="1"/>
  <c r="W1875" i="1"/>
  <c r="W1874" i="1"/>
  <c r="W1873" i="1"/>
  <c r="W1872" i="1"/>
  <c r="W1871" i="1"/>
  <c r="W1870" i="1"/>
  <c r="W1869" i="1"/>
  <c r="W1868" i="1"/>
  <c r="W1867" i="1"/>
  <c r="W1866" i="1"/>
  <c r="W1865" i="1"/>
  <c r="W1864" i="1"/>
  <c r="W1863" i="1"/>
  <c r="W1862" i="1"/>
  <c r="W1861" i="1"/>
  <c r="W1860" i="1"/>
  <c r="W1859" i="1"/>
  <c r="W1858" i="1"/>
  <c r="W1857" i="1"/>
  <c r="W1856" i="1"/>
  <c r="W1855" i="1"/>
  <c r="W1854" i="1"/>
  <c r="W1853" i="1"/>
  <c r="W1852" i="1"/>
  <c r="W1851" i="1"/>
  <c r="W1850" i="1"/>
  <c r="W1849" i="1"/>
  <c r="W1848" i="1"/>
  <c r="W1847" i="1"/>
  <c r="W1846" i="1"/>
  <c r="W1845" i="1"/>
  <c r="W1844" i="1"/>
  <c r="W1843" i="1"/>
  <c r="W1842" i="1"/>
  <c r="W1841" i="1"/>
  <c r="W1840" i="1"/>
  <c r="W1839" i="1"/>
  <c r="W1838" i="1"/>
  <c r="W1837" i="1"/>
  <c r="W1836" i="1"/>
  <c r="W1835" i="1"/>
  <c r="W1834" i="1"/>
  <c r="W1833" i="1"/>
  <c r="W1832" i="1"/>
  <c r="W1831" i="1"/>
  <c r="W1830" i="1"/>
  <c r="W1829" i="1"/>
  <c r="W1828" i="1"/>
  <c r="W1827" i="1"/>
  <c r="W1826" i="1"/>
  <c r="W1825" i="1"/>
  <c r="W1824" i="1"/>
  <c r="W1823" i="1"/>
  <c r="W1822" i="1"/>
  <c r="W1821" i="1"/>
  <c r="W1820" i="1"/>
  <c r="W1819" i="1"/>
  <c r="W1818" i="1"/>
  <c r="W1817" i="1"/>
  <c r="W1816" i="1"/>
  <c r="W1815" i="1"/>
  <c r="W1814" i="1"/>
  <c r="W1813" i="1"/>
  <c r="W1812" i="1"/>
  <c r="W1811" i="1"/>
  <c r="W1810" i="1"/>
  <c r="W1809" i="1"/>
  <c r="W1808" i="1"/>
  <c r="W1807" i="1"/>
  <c r="W1806" i="1"/>
  <c r="W1805" i="1"/>
  <c r="W1804" i="1"/>
  <c r="W1803" i="1"/>
  <c r="W1802" i="1"/>
  <c r="W1801" i="1"/>
  <c r="W1800" i="1"/>
  <c r="W1799" i="1"/>
  <c r="W1798" i="1"/>
  <c r="W1797" i="1"/>
  <c r="W1796" i="1"/>
  <c r="W1795" i="1"/>
  <c r="W1794" i="1"/>
  <c r="W1793" i="1"/>
  <c r="W1792" i="1"/>
  <c r="W1791" i="1"/>
  <c r="W1790" i="1"/>
  <c r="W1789" i="1"/>
  <c r="W1788" i="1"/>
  <c r="W1787" i="1"/>
  <c r="W1786" i="1"/>
  <c r="W1785" i="1"/>
  <c r="W1784" i="1"/>
  <c r="W1783" i="1"/>
  <c r="W1782" i="1"/>
  <c r="W1781" i="1"/>
  <c r="W1780" i="1"/>
  <c r="W1779" i="1"/>
  <c r="W1778" i="1"/>
  <c r="W1777" i="1"/>
  <c r="W1776" i="1"/>
  <c r="W1775" i="1"/>
  <c r="W1774" i="1"/>
  <c r="W1773" i="1"/>
  <c r="W1772" i="1"/>
  <c r="W1771" i="1"/>
  <c r="W1770" i="1"/>
  <c r="W1769" i="1"/>
  <c r="W1768" i="1"/>
  <c r="W1767" i="1"/>
  <c r="W1766" i="1"/>
  <c r="W1765" i="1"/>
  <c r="W1764" i="1"/>
  <c r="W1763" i="1"/>
  <c r="W1762" i="1"/>
  <c r="W1761" i="1"/>
  <c r="W1760" i="1"/>
  <c r="W1759" i="1"/>
  <c r="W1758" i="1"/>
  <c r="W1757" i="1"/>
  <c r="W1756" i="1"/>
  <c r="W1755" i="1"/>
  <c r="W1754" i="1"/>
  <c r="W1753" i="1"/>
  <c r="W1752" i="1"/>
  <c r="W1751" i="1"/>
  <c r="W1750" i="1"/>
  <c r="W1749" i="1"/>
  <c r="W1748" i="1"/>
  <c r="W1747" i="1"/>
  <c r="W1746" i="1"/>
  <c r="W1745" i="1"/>
  <c r="W1744" i="1"/>
  <c r="W1743" i="1"/>
  <c r="W1742" i="1"/>
  <c r="W1741" i="1"/>
  <c r="W1740" i="1"/>
  <c r="W1739" i="1"/>
  <c r="W1738" i="1"/>
  <c r="W1737" i="1"/>
  <c r="W1736" i="1"/>
  <c r="W1735" i="1"/>
  <c r="W1734" i="1"/>
  <c r="W1733" i="1"/>
  <c r="W1732" i="1"/>
  <c r="W1731" i="1"/>
  <c r="W1730" i="1"/>
  <c r="W1729" i="1"/>
  <c r="W1728" i="1"/>
  <c r="W1727" i="1"/>
  <c r="W1726" i="1"/>
  <c r="W1725" i="1"/>
  <c r="W1724" i="1"/>
  <c r="W1723" i="1"/>
  <c r="W1722" i="1"/>
  <c r="W1721" i="1"/>
  <c r="W1720" i="1"/>
  <c r="W1719" i="1"/>
  <c r="W1718" i="1"/>
  <c r="W1717" i="1"/>
  <c r="W1716" i="1"/>
  <c r="W1715" i="1"/>
  <c r="W1714" i="1"/>
  <c r="W1713" i="1"/>
  <c r="W1712" i="1"/>
  <c r="W1711" i="1"/>
  <c r="W1710" i="1"/>
  <c r="W1709" i="1"/>
  <c r="W1708" i="1"/>
  <c r="W1707" i="1"/>
  <c r="W1706" i="1"/>
  <c r="W1705" i="1"/>
  <c r="W1704" i="1"/>
  <c r="W1703" i="1"/>
  <c r="W1702" i="1"/>
  <c r="W1701" i="1"/>
  <c r="W1700" i="1"/>
  <c r="W1699" i="1"/>
  <c r="W1698" i="1"/>
  <c r="W1697" i="1"/>
  <c r="W1696" i="1"/>
  <c r="W1695" i="1"/>
  <c r="W1694" i="1"/>
  <c r="W1693" i="1"/>
  <c r="W1692" i="1"/>
  <c r="W1691" i="1"/>
  <c r="W1690" i="1"/>
  <c r="W1689" i="1"/>
  <c r="W1688" i="1"/>
  <c r="W1687" i="1"/>
  <c r="W1686" i="1"/>
  <c r="W1685" i="1"/>
  <c r="W1684" i="1"/>
  <c r="W1683" i="1"/>
  <c r="W1682" i="1"/>
  <c r="W1681" i="1"/>
  <c r="W1680" i="1"/>
  <c r="W1679" i="1"/>
  <c r="W1678" i="1"/>
  <c r="W1677" i="1"/>
  <c r="W1676" i="1"/>
  <c r="W1675" i="1"/>
  <c r="W1674" i="1"/>
  <c r="W1673" i="1"/>
  <c r="W1672" i="1"/>
  <c r="W1671" i="1"/>
  <c r="W1670" i="1"/>
  <c r="W1669" i="1"/>
  <c r="W1668" i="1"/>
  <c r="W1667" i="1"/>
  <c r="W1666" i="1"/>
  <c r="W1665" i="1"/>
  <c r="W1664" i="1"/>
  <c r="W1663" i="1"/>
  <c r="W1662" i="1"/>
  <c r="W1661" i="1"/>
  <c r="W1660" i="1"/>
  <c r="W1659" i="1"/>
  <c r="W1658" i="1"/>
  <c r="W1657" i="1"/>
  <c r="W1656" i="1"/>
  <c r="W1655" i="1"/>
  <c r="W1654" i="1"/>
  <c r="W1653" i="1"/>
  <c r="W1652" i="1"/>
  <c r="W1651" i="1"/>
  <c r="W1650" i="1"/>
  <c r="W1649" i="1"/>
  <c r="W1648" i="1"/>
  <c r="W1647" i="1"/>
  <c r="W1646" i="1"/>
  <c r="W1645" i="1"/>
  <c r="W1644" i="1"/>
  <c r="W1643" i="1"/>
  <c r="W1642" i="1"/>
  <c r="W1641" i="1"/>
  <c r="W1640" i="1"/>
  <c r="W1639" i="1"/>
  <c r="W1638" i="1"/>
  <c r="W1637" i="1"/>
  <c r="W1636" i="1"/>
  <c r="W1635" i="1"/>
  <c r="W1634" i="1"/>
  <c r="W1633" i="1"/>
  <c r="W1632" i="1"/>
  <c r="W1631" i="1"/>
  <c r="W1630" i="1"/>
  <c r="W1629" i="1"/>
  <c r="W1628" i="1"/>
  <c r="W1627" i="1"/>
  <c r="W1626" i="1"/>
  <c r="W1625" i="1"/>
  <c r="W1624" i="1"/>
  <c r="W1623" i="1"/>
  <c r="W1622" i="1"/>
  <c r="W1621" i="1"/>
  <c r="W1620" i="1"/>
  <c r="W1619" i="1"/>
  <c r="W1618" i="1"/>
  <c r="W1617" i="1"/>
  <c r="W1616" i="1"/>
  <c r="W1615" i="1"/>
  <c r="W1614" i="1"/>
  <c r="W1613" i="1"/>
  <c r="W1612" i="1"/>
  <c r="W1611" i="1"/>
  <c r="W1610" i="1"/>
  <c r="W1609" i="1"/>
  <c r="W1608" i="1"/>
  <c r="W1607" i="1"/>
  <c r="W1606" i="1"/>
  <c r="W1605" i="1"/>
  <c r="W1604" i="1"/>
  <c r="W1603" i="1"/>
  <c r="W1602" i="1"/>
  <c r="W1601" i="1"/>
  <c r="W1600" i="1"/>
  <c r="W1599" i="1"/>
  <c r="W1598" i="1"/>
  <c r="W1597" i="1"/>
  <c r="W1596" i="1"/>
  <c r="W1595" i="1"/>
  <c r="W1594" i="1"/>
  <c r="W1593" i="1"/>
  <c r="W1592" i="1"/>
  <c r="W1591" i="1"/>
  <c r="W1590" i="1"/>
  <c r="W1589" i="1"/>
  <c r="W1588" i="1"/>
  <c r="W1587" i="1"/>
  <c r="W1586" i="1"/>
  <c r="W1585" i="1"/>
  <c r="W1584" i="1"/>
  <c r="W1583" i="1"/>
  <c r="W1582" i="1"/>
  <c r="W1581" i="1"/>
  <c r="W1580" i="1"/>
  <c r="W1579" i="1"/>
  <c r="W1578" i="1"/>
  <c r="W1577" i="1"/>
  <c r="W1576" i="1"/>
  <c r="W1575" i="1"/>
  <c r="W1574" i="1"/>
  <c r="W1573" i="1"/>
  <c r="W1572" i="1"/>
  <c r="W1571" i="1"/>
  <c r="W1570" i="1"/>
  <c r="W1569" i="1"/>
  <c r="W1568" i="1"/>
  <c r="W1567" i="1"/>
  <c r="W1566" i="1"/>
  <c r="W1565" i="1"/>
  <c r="W1564" i="1"/>
  <c r="W1563" i="1"/>
  <c r="W1562" i="1"/>
  <c r="W1561" i="1"/>
  <c r="W1560" i="1"/>
  <c r="W1559" i="1"/>
  <c r="W1558" i="1"/>
  <c r="W1557" i="1"/>
  <c r="W1556" i="1"/>
  <c r="W1555" i="1"/>
  <c r="W1554" i="1"/>
  <c r="W1553" i="1"/>
  <c r="W1552" i="1"/>
  <c r="W1551" i="1"/>
  <c r="W1550" i="1"/>
  <c r="W1549" i="1"/>
  <c r="W1548" i="1"/>
  <c r="W1547" i="1"/>
  <c r="W1546" i="1"/>
  <c r="W1545" i="1"/>
  <c r="W1544" i="1"/>
  <c r="W1543" i="1"/>
  <c r="W1542" i="1"/>
  <c r="W1541" i="1"/>
  <c r="W1540" i="1"/>
  <c r="W1539" i="1"/>
  <c r="W1538" i="1"/>
  <c r="W1537" i="1"/>
  <c r="W1536" i="1"/>
  <c r="W1535" i="1"/>
  <c r="W1534" i="1"/>
  <c r="W1533" i="1"/>
  <c r="W1532" i="1"/>
  <c r="W1531" i="1"/>
  <c r="W1530" i="1"/>
  <c r="W1529" i="1"/>
  <c r="W1528" i="1"/>
  <c r="W1527" i="1"/>
  <c r="W1526" i="1"/>
  <c r="W1525" i="1"/>
  <c r="W1524" i="1"/>
  <c r="W1523" i="1"/>
  <c r="W1522" i="1"/>
  <c r="W1521" i="1"/>
  <c r="W1520" i="1"/>
  <c r="W1519" i="1"/>
  <c r="W1518" i="1"/>
  <c r="W1517" i="1"/>
  <c r="W1516" i="1"/>
  <c r="W1515" i="1"/>
  <c r="W1514" i="1"/>
  <c r="W1513" i="1"/>
  <c r="W1512" i="1"/>
  <c r="W1511" i="1"/>
  <c r="W1510" i="1"/>
  <c r="W1509" i="1"/>
  <c r="W1508" i="1"/>
  <c r="W1507" i="1"/>
  <c r="W1506" i="1"/>
  <c r="W1505" i="1"/>
  <c r="W1504" i="1"/>
  <c r="W1503" i="1"/>
  <c r="W1502" i="1"/>
  <c r="W1501" i="1"/>
  <c r="W1500" i="1"/>
  <c r="W1499" i="1"/>
  <c r="W1498" i="1"/>
  <c r="W1497" i="1"/>
  <c r="W1496" i="1"/>
  <c r="W1495" i="1"/>
  <c r="W1494" i="1"/>
  <c r="W1493" i="1"/>
  <c r="W1492" i="1"/>
  <c r="W1491" i="1"/>
  <c r="W1490" i="1"/>
  <c r="W1489" i="1"/>
  <c r="W1488" i="1"/>
  <c r="W1487" i="1"/>
  <c r="W1486" i="1"/>
  <c r="W1485" i="1"/>
  <c r="W1484" i="1"/>
  <c r="W1483" i="1"/>
  <c r="W1482" i="1"/>
  <c r="W1481" i="1"/>
  <c r="W1480" i="1"/>
  <c r="W1479" i="1"/>
  <c r="W1478" i="1"/>
  <c r="W1477" i="1"/>
  <c r="W1476" i="1"/>
  <c r="W1475" i="1"/>
  <c r="W1474" i="1"/>
  <c r="W1473" i="1"/>
  <c r="W1472" i="1"/>
  <c r="W1471" i="1"/>
  <c r="W1470" i="1"/>
  <c r="W1469" i="1"/>
  <c r="W1468" i="1"/>
  <c r="W1467" i="1"/>
  <c r="W1466" i="1"/>
  <c r="W1465" i="1"/>
  <c r="W1464" i="1"/>
  <c r="W1463" i="1"/>
  <c r="W1462" i="1"/>
  <c r="W1461" i="1"/>
  <c r="W1460" i="1"/>
  <c r="W1459" i="1"/>
  <c r="W1458" i="1"/>
  <c r="W1457" i="1"/>
  <c r="W1456" i="1"/>
  <c r="W1455" i="1"/>
  <c r="W1454" i="1"/>
  <c r="W1453" i="1"/>
  <c r="W1452" i="1"/>
  <c r="W1451" i="1"/>
  <c r="W1450" i="1"/>
  <c r="W1449" i="1"/>
  <c r="W1448" i="1"/>
  <c r="W1447" i="1"/>
  <c r="W1446" i="1"/>
  <c r="W1445" i="1"/>
  <c r="W1444" i="1"/>
  <c r="W1443" i="1"/>
  <c r="W1442" i="1"/>
  <c r="W1441" i="1"/>
  <c r="W1440" i="1"/>
  <c r="W1439" i="1"/>
  <c r="W1438" i="1"/>
  <c r="W1437" i="1"/>
  <c r="W1436" i="1"/>
  <c r="W1435" i="1"/>
  <c r="W1434" i="1"/>
  <c r="W1433" i="1"/>
  <c r="W1432" i="1"/>
  <c r="W1431" i="1"/>
  <c r="W1430" i="1"/>
  <c r="W1429" i="1"/>
  <c r="W1428" i="1"/>
  <c r="W1427" i="1"/>
  <c r="W1426" i="1"/>
  <c r="W1425" i="1"/>
  <c r="W1424" i="1"/>
  <c r="W1423" i="1"/>
  <c r="W1422" i="1"/>
  <c r="W1421" i="1"/>
  <c r="W1420" i="1"/>
  <c r="W1419" i="1"/>
  <c r="W1418" i="1"/>
  <c r="W1417" i="1"/>
  <c r="W1416" i="1"/>
  <c r="W1415" i="1"/>
  <c r="W1414" i="1"/>
  <c r="W1413" i="1"/>
  <c r="W1412" i="1"/>
  <c r="W1411" i="1"/>
  <c r="W1410" i="1"/>
  <c r="W1409" i="1"/>
  <c r="W1408" i="1"/>
  <c r="W1407" i="1"/>
  <c r="W1406" i="1"/>
  <c r="W1405" i="1"/>
  <c r="W1404" i="1"/>
  <c r="W1403" i="1"/>
  <c r="W1402" i="1"/>
  <c r="W1401" i="1"/>
  <c r="W1400" i="1"/>
  <c r="W1399" i="1"/>
  <c r="W1398" i="1"/>
  <c r="W1397" i="1"/>
  <c r="W1396" i="1"/>
  <c r="W1395" i="1"/>
  <c r="W1394" i="1"/>
  <c r="W1393" i="1"/>
  <c r="W1392" i="1"/>
  <c r="W1391" i="1"/>
  <c r="W1390" i="1"/>
  <c r="W1389" i="1"/>
  <c r="W1388" i="1"/>
  <c r="W1387" i="1"/>
  <c r="W1386" i="1"/>
  <c r="W1385" i="1"/>
  <c r="W1384" i="1"/>
  <c r="W1383" i="1"/>
  <c r="W1382" i="1"/>
  <c r="W1381" i="1"/>
  <c r="W1380" i="1"/>
  <c r="W1379" i="1"/>
  <c r="W1378" i="1"/>
  <c r="W1377" i="1"/>
  <c r="W1376" i="1"/>
  <c r="W1375" i="1"/>
  <c r="W1374" i="1"/>
  <c r="W1373" i="1"/>
  <c r="W1372" i="1"/>
  <c r="W1371" i="1"/>
  <c r="W1370" i="1"/>
  <c r="W1369" i="1"/>
  <c r="W1368" i="1"/>
  <c r="W1367" i="1"/>
  <c r="W1366" i="1"/>
  <c r="W1365" i="1"/>
  <c r="W1364" i="1"/>
  <c r="W1363" i="1"/>
  <c r="W1362" i="1"/>
  <c r="W1361" i="1"/>
  <c r="W1360" i="1"/>
  <c r="W1359" i="1"/>
  <c r="W1358" i="1"/>
  <c r="W1357" i="1"/>
  <c r="W1356" i="1"/>
  <c r="W1355" i="1"/>
  <c r="W1354" i="1"/>
  <c r="W1353" i="1"/>
  <c r="W1352" i="1"/>
  <c r="W1351" i="1"/>
  <c r="W1350" i="1"/>
  <c r="W1349" i="1"/>
  <c r="W1348" i="1"/>
  <c r="W1347" i="1"/>
  <c r="W1346" i="1"/>
  <c r="W1345" i="1"/>
  <c r="W1344" i="1"/>
  <c r="W1343" i="1"/>
  <c r="W1342" i="1"/>
  <c r="W1341" i="1"/>
  <c r="W1340" i="1"/>
  <c r="W1339" i="1"/>
  <c r="W1338" i="1"/>
  <c r="W1337" i="1"/>
  <c r="W1336" i="1"/>
  <c r="W1335" i="1"/>
  <c r="W1334" i="1"/>
  <c r="W1333" i="1"/>
  <c r="W1332" i="1"/>
  <c r="W1331" i="1"/>
  <c r="W1330" i="1"/>
  <c r="W1329" i="1"/>
  <c r="W1328" i="1"/>
  <c r="W1327" i="1"/>
  <c r="W1326" i="1"/>
  <c r="W1325" i="1"/>
  <c r="W1324" i="1"/>
  <c r="W1323" i="1"/>
  <c r="W1322" i="1"/>
  <c r="W1321" i="1"/>
  <c r="W1320" i="1"/>
  <c r="W1319" i="1"/>
  <c r="W1318" i="1"/>
  <c r="W1317" i="1"/>
  <c r="W1316" i="1"/>
  <c r="W1315" i="1"/>
  <c r="W1314" i="1"/>
  <c r="W1313" i="1"/>
  <c r="W1312" i="1"/>
  <c r="W1311" i="1"/>
  <c r="W1310" i="1"/>
  <c r="W1309" i="1"/>
  <c r="W1308" i="1"/>
  <c r="W1307" i="1"/>
  <c r="W1306" i="1"/>
  <c r="W1305" i="1"/>
  <c r="W1304" i="1"/>
  <c r="W1303" i="1"/>
  <c r="W1302" i="1"/>
  <c r="W1301" i="1"/>
  <c r="W1300" i="1"/>
  <c r="W1299" i="1"/>
  <c r="W1298" i="1"/>
  <c r="W1297" i="1"/>
  <c r="W1296" i="1"/>
  <c r="W1295" i="1"/>
  <c r="W1294" i="1"/>
  <c r="W1293" i="1"/>
  <c r="W1292" i="1"/>
  <c r="W1291" i="1"/>
  <c r="W1290" i="1"/>
  <c r="W1289" i="1"/>
  <c r="W1288" i="1"/>
  <c r="W1287" i="1"/>
  <c r="W1286" i="1"/>
  <c r="W1285" i="1"/>
  <c r="W1284" i="1"/>
  <c r="W1283" i="1"/>
  <c r="W1282" i="1"/>
  <c r="W1281" i="1"/>
  <c r="W1280" i="1"/>
  <c r="W1279" i="1"/>
  <c r="W1278" i="1"/>
  <c r="W1277" i="1"/>
  <c r="W1276" i="1"/>
  <c r="W1275" i="1"/>
  <c r="W1274" i="1"/>
  <c r="W1273" i="1"/>
  <c r="W1272" i="1"/>
  <c r="W1271" i="1"/>
  <c r="W1270" i="1"/>
  <c r="W1269" i="1"/>
  <c r="W1268" i="1"/>
  <c r="W1267" i="1"/>
  <c r="W1266" i="1"/>
  <c r="W1265" i="1"/>
  <c r="W1264" i="1"/>
  <c r="W1263" i="1"/>
  <c r="W1262" i="1"/>
  <c r="W1261" i="1"/>
  <c r="W1260" i="1"/>
  <c r="W1259" i="1"/>
  <c r="W1258" i="1"/>
  <c r="W1257" i="1"/>
  <c r="W1256" i="1"/>
  <c r="W1255" i="1"/>
  <c r="W1254" i="1"/>
  <c r="W1253" i="1"/>
  <c r="W1252" i="1"/>
  <c r="W1251" i="1"/>
  <c r="W1250" i="1"/>
  <c r="W1249" i="1"/>
  <c r="W1248" i="1"/>
  <c r="W1247" i="1"/>
  <c r="W1246" i="1"/>
  <c r="W1245" i="1"/>
  <c r="W1244" i="1"/>
  <c r="W1243" i="1"/>
  <c r="W1242" i="1"/>
  <c r="W1241" i="1"/>
  <c r="W1240" i="1"/>
  <c r="W1239" i="1"/>
  <c r="W1238" i="1"/>
  <c r="W1237" i="1"/>
  <c r="W1236" i="1"/>
  <c r="W1235" i="1"/>
  <c r="W1234" i="1"/>
  <c r="W1233" i="1"/>
  <c r="W1232" i="1"/>
  <c r="W1231" i="1"/>
  <c r="W1230" i="1"/>
  <c r="W1229" i="1"/>
  <c r="W1228" i="1"/>
  <c r="W1227" i="1"/>
  <c r="W1226" i="1"/>
  <c r="W1225" i="1"/>
  <c r="W1224" i="1"/>
  <c r="W1223" i="1"/>
  <c r="W1222" i="1"/>
  <c r="W1221" i="1"/>
  <c r="W1220" i="1"/>
  <c r="W1219" i="1"/>
  <c r="W1218" i="1"/>
  <c r="W1217" i="1"/>
  <c r="W1216" i="1"/>
  <c r="W1215" i="1"/>
  <c r="W1214" i="1"/>
  <c r="W1213" i="1"/>
  <c r="W1212" i="1"/>
  <c r="W1211" i="1"/>
  <c r="W1210" i="1"/>
  <c r="W1209" i="1"/>
  <c r="W1208" i="1"/>
  <c r="W1207" i="1"/>
  <c r="W1206" i="1"/>
  <c r="W1205" i="1"/>
  <c r="W1204" i="1"/>
  <c r="W1203" i="1"/>
  <c r="W1202" i="1"/>
  <c r="W1201" i="1"/>
  <c r="W1200" i="1"/>
  <c r="W1199" i="1"/>
  <c r="W1198" i="1"/>
  <c r="W1197" i="1"/>
  <c r="W1196" i="1"/>
  <c r="W1195" i="1"/>
  <c r="W1194" i="1"/>
  <c r="W1193" i="1"/>
  <c r="W1192" i="1"/>
  <c r="W1191" i="1"/>
  <c r="W1190" i="1"/>
  <c r="W1189" i="1"/>
  <c r="W1188" i="1"/>
  <c r="W1187" i="1"/>
  <c r="W1186" i="1"/>
  <c r="W1185" i="1"/>
  <c r="W1184" i="1"/>
  <c r="W1183" i="1"/>
  <c r="W1182" i="1"/>
  <c r="W1181" i="1"/>
  <c r="W1180" i="1"/>
  <c r="W1179" i="1"/>
  <c r="W1178" i="1"/>
  <c r="W1177" i="1"/>
  <c r="W1176" i="1"/>
  <c r="W1175" i="1"/>
  <c r="W1174" i="1"/>
  <c r="W1173" i="1"/>
  <c r="W1172" i="1"/>
  <c r="W1171" i="1"/>
  <c r="W1170" i="1"/>
  <c r="W1169" i="1"/>
  <c r="W1168" i="1"/>
  <c r="W1167" i="1"/>
  <c r="W1166" i="1"/>
  <c r="W1165" i="1"/>
  <c r="W1164" i="1"/>
  <c r="W1163" i="1"/>
  <c r="W1162" i="1"/>
  <c r="W1161" i="1"/>
  <c r="W1160" i="1"/>
  <c r="W1159" i="1"/>
  <c r="W1158" i="1"/>
  <c r="W1157" i="1"/>
  <c r="W1156" i="1"/>
  <c r="W1155" i="1"/>
  <c r="W1154" i="1"/>
  <c r="W1153" i="1"/>
  <c r="W1152" i="1"/>
  <c r="W1151" i="1"/>
  <c r="W1150" i="1"/>
  <c r="W1149" i="1"/>
  <c r="W1148" i="1"/>
  <c r="W1147" i="1"/>
  <c r="W1146" i="1"/>
  <c r="W1145" i="1"/>
  <c r="W1144" i="1"/>
  <c r="W1143" i="1"/>
  <c r="W1142" i="1"/>
  <c r="W1141" i="1"/>
  <c r="W1140" i="1"/>
  <c r="W1139" i="1"/>
  <c r="W1138" i="1"/>
  <c r="W1137" i="1"/>
  <c r="W1136" i="1"/>
  <c r="W1135" i="1"/>
  <c r="W1134" i="1"/>
  <c r="W1133" i="1"/>
  <c r="W1132" i="1"/>
  <c r="W1131" i="1"/>
  <c r="W1130" i="1"/>
  <c r="W1129" i="1"/>
  <c r="W1128" i="1"/>
  <c r="W1127" i="1"/>
  <c r="W1126" i="1"/>
  <c r="W1125" i="1"/>
  <c r="W1124" i="1"/>
  <c r="W1123" i="1"/>
  <c r="W1122" i="1"/>
  <c r="W1121" i="1"/>
  <c r="W1120" i="1"/>
  <c r="W1119" i="1"/>
  <c r="W1118" i="1"/>
  <c r="W1117" i="1"/>
  <c r="W1116" i="1"/>
  <c r="W1115" i="1"/>
  <c r="W1114" i="1"/>
  <c r="W1113" i="1"/>
  <c r="W1112" i="1"/>
  <c r="W1111" i="1"/>
  <c r="W1110" i="1"/>
  <c r="W1109" i="1"/>
  <c r="W1108" i="1"/>
  <c r="W1107" i="1"/>
  <c r="W1106" i="1"/>
  <c r="W1105" i="1"/>
  <c r="W1104" i="1"/>
  <c r="W1103" i="1"/>
  <c r="W1102" i="1"/>
  <c r="W1101" i="1"/>
  <c r="W1100" i="1"/>
  <c r="W1099" i="1"/>
  <c r="W1098" i="1"/>
  <c r="W1097" i="1"/>
  <c r="W1096" i="1"/>
  <c r="W1095" i="1"/>
  <c r="W1094" i="1"/>
  <c r="W1093" i="1"/>
  <c r="W1092" i="1"/>
  <c r="W1091" i="1"/>
  <c r="W1090" i="1"/>
  <c r="W1089" i="1"/>
  <c r="W1088" i="1"/>
  <c r="W1087" i="1"/>
  <c r="W1086" i="1"/>
  <c r="W1085" i="1"/>
  <c r="W1084" i="1"/>
  <c r="W1083" i="1"/>
  <c r="W1082" i="1"/>
  <c r="W1081" i="1"/>
  <c r="W1080" i="1"/>
  <c r="W1079" i="1"/>
  <c r="W1078" i="1"/>
  <c r="W1077" i="1"/>
  <c r="W1076" i="1"/>
  <c r="W1075" i="1"/>
  <c r="W1074" i="1"/>
  <c r="W1073" i="1"/>
  <c r="W1072" i="1"/>
  <c r="W1071" i="1"/>
  <c r="W1070" i="1"/>
  <c r="W1069" i="1"/>
  <c r="W1068" i="1"/>
  <c r="W1067" i="1"/>
  <c r="W1066" i="1"/>
  <c r="W1065" i="1"/>
  <c r="W1064" i="1"/>
  <c r="W1063" i="1"/>
  <c r="W1062" i="1"/>
  <c r="W1061" i="1"/>
  <c r="W1060" i="1"/>
  <c r="W1059" i="1"/>
  <c r="W1058" i="1"/>
  <c r="W1057" i="1"/>
  <c r="W1056" i="1"/>
  <c r="W1055" i="1"/>
  <c r="W1054" i="1"/>
  <c r="W1053" i="1"/>
  <c r="W1052" i="1"/>
  <c r="W1051" i="1"/>
  <c r="W1050" i="1"/>
  <c r="W1049" i="1"/>
  <c r="W1048" i="1"/>
  <c r="W1047" i="1"/>
  <c r="W1046" i="1"/>
  <c r="W1045" i="1"/>
  <c r="W1044" i="1"/>
  <c r="W1043" i="1"/>
  <c r="W1042" i="1"/>
  <c r="W1041" i="1"/>
  <c r="W1040" i="1"/>
  <c r="W1039" i="1"/>
  <c r="W1038" i="1"/>
  <c r="W1037" i="1"/>
  <c r="W1036" i="1"/>
  <c r="W1035" i="1"/>
  <c r="W1034" i="1"/>
  <c r="W1033" i="1"/>
  <c r="W1032" i="1"/>
  <c r="W1031" i="1"/>
  <c r="W1030" i="1"/>
  <c r="W1029" i="1"/>
  <c r="W1028" i="1"/>
  <c r="W1027" i="1"/>
  <c r="W1026" i="1"/>
  <c r="W1025" i="1"/>
  <c r="W1024" i="1"/>
  <c r="W1023" i="1"/>
  <c r="W1022" i="1"/>
  <c r="W1021" i="1"/>
  <c r="W1020" i="1"/>
  <c r="W1019" i="1"/>
  <c r="W1018" i="1"/>
  <c r="W1017" i="1"/>
  <c r="W1016" i="1"/>
  <c r="W1015" i="1"/>
  <c r="W1014" i="1"/>
  <c r="W1013" i="1"/>
  <c r="W1012" i="1"/>
  <c r="W1011" i="1"/>
  <c r="W1010" i="1"/>
  <c r="W1009" i="1"/>
  <c r="W1008" i="1"/>
  <c r="W1007" i="1"/>
  <c r="W1006" i="1"/>
  <c r="W1005" i="1"/>
  <c r="W1004" i="1"/>
  <c r="W1003" i="1"/>
  <c r="W1002" i="1"/>
  <c r="W1001" i="1"/>
  <c r="W1000" i="1"/>
  <c r="W999" i="1"/>
  <c r="W998" i="1"/>
  <c r="W997" i="1"/>
  <c r="W996" i="1"/>
  <c r="W995" i="1"/>
  <c r="W994" i="1"/>
  <c r="W993" i="1"/>
  <c r="W992" i="1"/>
  <c r="W991" i="1"/>
  <c r="W990" i="1"/>
  <c r="W989" i="1"/>
  <c r="W988" i="1"/>
  <c r="W987" i="1"/>
  <c r="W986" i="1"/>
  <c r="W985" i="1"/>
  <c r="W984" i="1"/>
  <c r="W983" i="1"/>
  <c r="W982" i="1"/>
  <c r="W981" i="1"/>
  <c r="W980" i="1"/>
  <c r="W979" i="1"/>
  <c r="W978" i="1"/>
  <c r="W977" i="1"/>
  <c r="W976" i="1"/>
  <c r="W975" i="1"/>
  <c r="W974" i="1"/>
  <c r="W973" i="1"/>
  <c r="W972" i="1"/>
  <c r="W971" i="1"/>
  <c r="W970" i="1"/>
  <c r="W969" i="1"/>
  <c r="W968" i="1"/>
  <c r="W967" i="1"/>
  <c r="W966" i="1"/>
  <c r="W965" i="1"/>
  <c r="W964" i="1"/>
  <c r="W963" i="1"/>
  <c r="W962" i="1"/>
  <c r="W961" i="1"/>
  <c r="W960" i="1"/>
  <c r="W959" i="1"/>
  <c r="W958" i="1"/>
  <c r="W957" i="1"/>
  <c r="W956" i="1"/>
  <c r="W955" i="1"/>
  <c r="W954" i="1"/>
  <c r="W953" i="1"/>
  <c r="W952" i="1"/>
  <c r="W951" i="1"/>
  <c r="W950" i="1"/>
  <c r="W949" i="1"/>
  <c r="W948" i="1"/>
  <c r="W947" i="1"/>
  <c r="W946" i="1"/>
  <c r="W945" i="1"/>
  <c r="W944" i="1"/>
  <c r="W943" i="1"/>
  <c r="W942" i="1"/>
  <c r="W941" i="1"/>
  <c r="W940" i="1"/>
  <c r="W939" i="1"/>
  <c r="W938" i="1"/>
  <c r="W937" i="1"/>
  <c r="W936" i="1"/>
  <c r="W935" i="1"/>
  <c r="W934" i="1"/>
  <c r="W933" i="1"/>
  <c r="W932" i="1"/>
  <c r="W931" i="1"/>
  <c r="W930" i="1"/>
  <c r="W929" i="1"/>
  <c r="W928" i="1"/>
  <c r="W927" i="1"/>
  <c r="W926" i="1"/>
  <c r="W925" i="1"/>
  <c r="W924" i="1"/>
  <c r="W923" i="1"/>
  <c r="W922" i="1"/>
  <c r="W921" i="1"/>
  <c r="W920" i="1"/>
  <c r="W919" i="1"/>
  <c r="W918" i="1"/>
  <c r="W917" i="1"/>
  <c r="W916" i="1"/>
  <c r="W915" i="1"/>
  <c r="W914" i="1"/>
  <c r="W913" i="1"/>
  <c r="W912" i="1"/>
  <c r="W911" i="1"/>
  <c r="W910" i="1"/>
  <c r="W909" i="1"/>
  <c r="W908" i="1"/>
  <c r="W907" i="1"/>
  <c r="W906" i="1"/>
  <c r="W905" i="1"/>
  <c r="W904" i="1"/>
  <c r="W903" i="1"/>
  <c r="W902" i="1"/>
  <c r="W901" i="1"/>
  <c r="W900" i="1"/>
  <c r="W899" i="1"/>
  <c r="W898" i="1"/>
  <c r="W897" i="1"/>
  <c r="W896" i="1"/>
  <c r="W895" i="1"/>
  <c r="W894" i="1"/>
  <c r="W893" i="1"/>
  <c r="W892" i="1"/>
  <c r="W891" i="1"/>
  <c r="W890" i="1"/>
  <c r="W889" i="1"/>
  <c r="W888" i="1"/>
  <c r="W887" i="1"/>
  <c r="W886" i="1"/>
  <c r="W885" i="1"/>
  <c r="W884" i="1"/>
  <c r="W883" i="1"/>
  <c r="W882" i="1"/>
  <c r="W881" i="1"/>
  <c r="W880" i="1"/>
  <c r="W879" i="1"/>
  <c r="W878" i="1"/>
  <c r="W877" i="1"/>
  <c r="W876" i="1"/>
  <c r="W875" i="1"/>
  <c r="W874" i="1"/>
  <c r="W873" i="1"/>
  <c r="W872" i="1"/>
  <c r="W871" i="1"/>
  <c r="W870" i="1"/>
  <c r="W869" i="1"/>
  <c r="W868" i="1"/>
  <c r="W867" i="1"/>
  <c r="W866" i="1"/>
  <c r="W865" i="1"/>
  <c r="W864" i="1"/>
  <c r="W863" i="1"/>
  <c r="W862" i="1"/>
  <c r="W861" i="1"/>
  <c r="W860" i="1"/>
  <c r="W859" i="1"/>
  <c r="W858" i="1"/>
  <c r="W857" i="1"/>
  <c r="W856" i="1"/>
  <c r="W855" i="1"/>
  <c r="W854" i="1"/>
  <c r="W853" i="1"/>
  <c r="W852" i="1"/>
  <c r="W851" i="1"/>
  <c r="W850" i="1"/>
  <c r="W849" i="1"/>
  <c r="W848" i="1"/>
  <c r="W847" i="1"/>
  <c r="W846" i="1"/>
  <c r="W845" i="1"/>
  <c r="W844" i="1"/>
  <c r="W843" i="1"/>
  <c r="W842" i="1"/>
  <c r="W841" i="1"/>
  <c r="W840" i="1"/>
  <c r="W839" i="1"/>
  <c r="W838" i="1"/>
  <c r="W837" i="1"/>
  <c r="W836" i="1"/>
  <c r="W835" i="1"/>
  <c r="W834" i="1"/>
  <c r="W833" i="1"/>
  <c r="W832" i="1"/>
  <c r="W831" i="1"/>
  <c r="W830" i="1"/>
  <c r="W829" i="1"/>
  <c r="W828" i="1"/>
  <c r="W827" i="1"/>
  <c r="W826" i="1"/>
  <c r="W825" i="1"/>
  <c r="W824" i="1"/>
  <c r="W823" i="1"/>
  <c r="W822" i="1"/>
  <c r="W821" i="1"/>
  <c r="W820" i="1"/>
  <c r="W819" i="1"/>
  <c r="W818" i="1"/>
  <c r="W817" i="1"/>
  <c r="W816" i="1"/>
  <c r="W815" i="1"/>
  <c r="W814" i="1"/>
  <c r="W813" i="1"/>
  <c r="W812" i="1"/>
  <c r="W811" i="1"/>
  <c r="W810" i="1"/>
  <c r="W809" i="1"/>
  <c r="W808" i="1"/>
  <c r="W807" i="1"/>
  <c r="W806" i="1"/>
  <c r="W805" i="1"/>
  <c r="W804" i="1"/>
  <c r="W803" i="1"/>
  <c r="W802" i="1"/>
  <c r="W801" i="1"/>
  <c r="W800" i="1"/>
  <c r="W799" i="1"/>
  <c r="W798" i="1"/>
  <c r="W797" i="1"/>
  <c r="W796" i="1"/>
  <c r="W795" i="1"/>
  <c r="W794" i="1"/>
  <c r="W793" i="1"/>
  <c r="W792" i="1"/>
  <c r="W791" i="1"/>
  <c r="W790" i="1"/>
  <c r="W789" i="1"/>
  <c r="W788" i="1"/>
  <c r="W787" i="1"/>
  <c r="W786" i="1"/>
  <c r="W785" i="1"/>
  <c r="W784" i="1"/>
  <c r="W783" i="1"/>
  <c r="W782" i="1"/>
  <c r="W781" i="1"/>
  <c r="W780" i="1"/>
  <c r="W779" i="1"/>
  <c r="W778" i="1"/>
  <c r="W777" i="1"/>
  <c r="W776" i="1"/>
  <c r="W775" i="1"/>
  <c r="W774" i="1"/>
  <c r="W773" i="1"/>
  <c r="W772" i="1"/>
  <c r="W771" i="1"/>
  <c r="W770" i="1"/>
  <c r="W769" i="1"/>
  <c r="W768" i="1"/>
  <c r="W767" i="1"/>
  <c r="W766" i="1"/>
  <c r="W765" i="1"/>
  <c r="W764" i="1"/>
  <c r="W763" i="1"/>
  <c r="W762" i="1"/>
  <c r="W761" i="1"/>
  <c r="W760" i="1"/>
  <c r="W759" i="1"/>
  <c r="W758" i="1"/>
  <c r="W757" i="1"/>
  <c r="W756" i="1"/>
  <c r="W755" i="1"/>
  <c r="W754" i="1"/>
  <c r="W753" i="1"/>
  <c r="W752" i="1"/>
  <c r="W751" i="1"/>
  <c r="W750" i="1"/>
  <c r="W749" i="1"/>
  <c r="W748" i="1"/>
  <c r="W747" i="1"/>
  <c r="W746" i="1"/>
  <c r="W745" i="1"/>
  <c r="W744" i="1"/>
  <c r="W743" i="1"/>
  <c r="W742" i="1"/>
  <c r="W741" i="1"/>
  <c r="W740" i="1"/>
  <c r="W739" i="1"/>
  <c r="W738" i="1"/>
  <c r="W737" i="1"/>
  <c r="W736" i="1"/>
  <c r="W735" i="1"/>
  <c r="W734" i="1"/>
  <c r="W733" i="1"/>
  <c r="W732" i="1"/>
  <c r="W731" i="1"/>
  <c r="W730" i="1"/>
  <c r="W729" i="1"/>
  <c r="W728" i="1"/>
  <c r="W727" i="1"/>
  <c r="W726" i="1"/>
  <c r="W725" i="1"/>
  <c r="W724" i="1"/>
  <c r="W723" i="1"/>
  <c r="W722" i="1"/>
  <c r="W721" i="1"/>
  <c r="W720" i="1"/>
  <c r="W719" i="1"/>
  <c r="W718" i="1"/>
  <c r="W717" i="1"/>
  <c r="W716" i="1"/>
  <c r="W715" i="1"/>
  <c r="W714" i="1"/>
  <c r="W713" i="1"/>
  <c r="W712" i="1"/>
  <c r="W711" i="1"/>
  <c r="W710" i="1"/>
  <c r="W709" i="1"/>
  <c r="W708" i="1"/>
  <c r="W707" i="1"/>
  <c r="W706" i="1"/>
  <c r="W705" i="1"/>
  <c r="W704" i="1"/>
  <c r="W703" i="1"/>
  <c r="W702" i="1"/>
  <c r="W701" i="1"/>
  <c r="W700" i="1"/>
  <c r="W699" i="1"/>
  <c r="W698" i="1"/>
  <c r="W697" i="1"/>
  <c r="W696" i="1"/>
  <c r="W695" i="1"/>
  <c r="W694" i="1"/>
  <c r="W693" i="1"/>
  <c r="W692" i="1"/>
  <c r="W691" i="1"/>
  <c r="W690" i="1"/>
  <c r="W689" i="1"/>
  <c r="W688" i="1"/>
  <c r="W687" i="1"/>
  <c r="W686" i="1"/>
  <c r="W685" i="1"/>
  <c r="W684" i="1"/>
  <c r="W683" i="1"/>
  <c r="W682" i="1"/>
  <c r="W681" i="1"/>
  <c r="W680" i="1"/>
  <c r="W679" i="1"/>
  <c r="W678" i="1"/>
  <c r="W677" i="1"/>
  <c r="W676" i="1"/>
  <c r="W675" i="1"/>
  <c r="W674" i="1"/>
  <c r="W673" i="1"/>
  <c r="W672" i="1"/>
  <c r="W671" i="1"/>
  <c r="W670" i="1"/>
  <c r="W669" i="1"/>
  <c r="W668" i="1"/>
  <c r="W667" i="1"/>
  <c r="W666" i="1"/>
  <c r="W665" i="1"/>
  <c r="W664" i="1"/>
  <c r="W663" i="1"/>
  <c r="W662" i="1"/>
  <c r="W661" i="1"/>
  <c r="W660" i="1"/>
  <c r="W659" i="1"/>
  <c r="W658" i="1"/>
  <c r="W657" i="1"/>
  <c r="W656" i="1"/>
  <c r="W655" i="1"/>
  <c r="W654" i="1"/>
  <c r="W653" i="1"/>
  <c r="W652" i="1"/>
  <c r="W651" i="1"/>
  <c r="W650" i="1"/>
  <c r="W649" i="1"/>
  <c r="W648" i="1"/>
  <c r="W647" i="1"/>
  <c r="W646" i="1"/>
  <c r="W645" i="1"/>
  <c r="W644" i="1"/>
  <c r="W643" i="1"/>
  <c r="W642" i="1"/>
  <c r="W641" i="1"/>
  <c r="W640" i="1"/>
  <c r="W639" i="1"/>
  <c r="W638" i="1"/>
  <c r="W637" i="1"/>
  <c r="W636" i="1"/>
  <c r="W635" i="1"/>
  <c r="W634" i="1"/>
  <c r="W633" i="1"/>
  <c r="W632" i="1"/>
  <c r="W631" i="1"/>
  <c r="W630" i="1"/>
  <c r="W629" i="1"/>
  <c r="W628" i="1"/>
  <c r="W627" i="1"/>
  <c r="W626" i="1"/>
  <c r="W625" i="1"/>
  <c r="W624" i="1"/>
  <c r="W623" i="1"/>
  <c r="W622" i="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alcChain>
</file>

<file path=xl/sharedStrings.xml><?xml version="1.0" encoding="utf-8"?>
<sst xmlns="http://schemas.openxmlformats.org/spreadsheetml/2006/main" count="22144" uniqueCount="94">
  <si>
    <t>N</t>
  </si>
  <si>
    <t>Date</t>
  </si>
  <si>
    <t>Year</t>
  </si>
  <si>
    <t>Month</t>
  </si>
  <si>
    <t>Day</t>
  </si>
  <si>
    <t>Driver</t>
  </si>
  <si>
    <t>Buddy</t>
  </si>
  <si>
    <t>Vehicle</t>
  </si>
  <si>
    <t>Distance (km)</t>
  </si>
  <si>
    <t>Trip Classify</t>
  </si>
  <si>
    <t>Distance Traveled</t>
  </si>
  <si>
    <t>From</t>
  </si>
  <si>
    <t>To</t>
  </si>
  <si>
    <t>Driver wage/trip</t>
  </si>
  <si>
    <t>Buddy wage/trip</t>
  </si>
  <si>
    <t>Driver Salary</t>
  </si>
  <si>
    <t>Buddy Salary</t>
  </si>
  <si>
    <t>Weight (Tons)</t>
  </si>
  <si>
    <t>Hired Transportation</t>
  </si>
  <si>
    <t>Apr</t>
  </si>
  <si>
    <t>May</t>
  </si>
  <si>
    <t>Sep</t>
  </si>
  <si>
    <t>Oct</t>
  </si>
  <si>
    <t>Dec</t>
  </si>
  <si>
    <t>Mar</t>
  </si>
  <si>
    <t>Feb</t>
  </si>
  <si>
    <t>Aug</t>
  </si>
  <si>
    <t>Jul</t>
  </si>
  <si>
    <t>Jan</t>
  </si>
  <si>
    <t>Jun</t>
  </si>
  <si>
    <t>Nov</t>
  </si>
  <si>
    <t>Fri</t>
  </si>
  <si>
    <t>Mon</t>
  </si>
  <si>
    <t>Wed</t>
  </si>
  <si>
    <t>Sun</t>
  </si>
  <si>
    <t>Thu</t>
  </si>
  <si>
    <t>Sat</t>
  </si>
  <si>
    <t>Tue</t>
  </si>
  <si>
    <t>Driver 2</t>
  </si>
  <si>
    <t>Driver 1</t>
  </si>
  <si>
    <t>Lee</t>
  </si>
  <si>
    <t>Mike</t>
  </si>
  <si>
    <t>72-1001</t>
  </si>
  <si>
    <t>72-0466</t>
  </si>
  <si>
    <t>Far</t>
  </si>
  <si>
    <t>Close</t>
  </si>
  <si>
    <t>Regular</t>
  </si>
  <si>
    <t>PT</t>
  </si>
  <si>
    <t>Gidec</t>
  </si>
  <si>
    <t>Alex</t>
  </si>
  <si>
    <t>Air Port</t>
  </si>
  <si>
    <t>Port Said</t>
  </si>
  <si>
    <t>Safeskin</t>
  </si>
  <si>
    <t>Xunthai</t>
  </si>
  <si>
    <t>Giza</t>
  </si>
  <si>
    <t>Top glove</t>
  </si>
  <si>
    <t>Mina</t>
  </si>
  <si>
    <t>X1 Port</t>
  </si>
  <si>
    <t>Suies</t>
  </si>
  <si>
    <t>Woodpellet</t>
  </si>
  <si>
    <t>Woodchip</t>
  </si>
  <si>
    <t>Yes</t>
  </si>
  <si>
    <t>No</t>
  </si>
  <si>
    <t>Sum of N</t>
  </si>
  <si>
    <t xml:space="preserve">total trip </t>
  </si>
  <si>
    <t xml:space="preserve">Suies </t>
  </si>
  <si>
    <t xml:space="preserve">Top glove </t>
  </si>
  <si>
    <t>Row Labels</t>
  </si>
  <si>
    <t>Grand Total</t>
  </si>
  <si>
    <t>Count of Hired Transportation</t>
  </si>
  <si>
    <t xml:space="preserve">72-1001 </t>
  </si>
  <si>
    <t>Sum of Driver wage/trip</t>
  </si>
  <si>
    <t>Sum of Buddy wage/trip</t>
  </si>
  <si>
    <t>Sum of Driver Salary</t>
  </si>
  <si>
    <t>Sum of Buddy Salary</t>
  </si>
  <si>
    <t>Driver expense</t>
  </si>
  <si>
    <t>Buddy expense</t>
  </si>
  <si>
    <t>Sum of Driver expense</t>
  </si>
  <si>
    <t>total of Driver expense by monthhh</t>
  </si>
  <si>
    <t>Cargo Type</t>
  </si>
  <si>
    <t>Count of Cargo Type</t>
  </si>
  <si>
    <t>Count of Trip Classify</t>
  </si>
  <si>
    <t>Sum of Distance Traveled</t>
  </si>
  <si>
    <t>One-Way</t>
  </si>
  <si>
    <t>Return</t>
  </si>
  <si>
    <t>total distance achevied</t>
  </si>
  <si>
    <t>%</t>
  </si>
  <si>
    <t>Total Wages</t>
  </si>
  <si>
    <t>Total Salaries</t>
  </si>
  <si>
    <t>Total Expense</t>
  </si>
  <si>
    <t>Count of Month</t>
  </si>
  <si>
    <t>Count of Month2</t>
  </si>
  <si>
    <t xml:space="preserve">Truck </t>
  </si>
  <si>
    <t xml:space="preserve">From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</si>
</sst>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quot;£&quot;* #,##0.00_-;_-&quot;£&quot;* &quot;-&quot;??_-;_-@_-"/>
    <numFmt numFmtId="164" formatCode="dd"/>
    <numFmt numFmtId="165" formatCode="_-[$$-409]* #,##0_ ;_-[$$-409]* \-#,##0\ ;_-[$$-409]* &quot;-&quot;??_ ;_-@_ "/>
    <numFmt numFmtId="166" formatCode="[&lt;999999]\$0.00,&quot; K&quot;;[&lt;999999999]\$0.00,,&quot; M&quot;;0.00,&quot; B&quot;"/>
    <numFmt numFmtId="167" formatCode="[&lt;999999]\$0,&quot; K&quot;;[&lt;999999999]\$0,,&quot; M&quot;;0,&quot; B&quot;"/>
    <numFmt numFmtId="168" formatCode="_-[$$-409]* #,##0_ ;_-[$$-409]* \-#,##0\ ;_-[$$-409]* &quot;-&quot;?_ ;_-@_ "/>
    <numFmt numFmtId="169" formatCode="[&lt;999999]0,&quot; K&quot;;[&lt;999999999]0,,&quot; M&quot;;0,&quot; B&quot;"/>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8"/>
        <bgColor theme="8"/>
      </patternFill>
    </fill>
    <fill>
      <patternFill patternType="solid">
        <fgColor rgb="FFFFFF00"/>
        <bgColor indexed="64"/>
      </patternFill>
    </fill>
    <fill>
      <patternFill patternType="solid">
        <fgColor theme="2" tint="-0.499984740745262"/>
        <bgColor indexed="64"/>
      </patternFill>
    </fill>
    <fill>
      <patternFill patternType="solid">
        <fgColor theme="8"/>
        <bgColor indexed="64"/>
      </patternFill>
    </fill>
  </fills>
  <borders count="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5">
    <xf numFmtId="0" fontId="0" fillId="0" borderId="0" xfId="0"/>
    <xf numFmtId="0" fontId="0" fillId="0" borderId="0" xfId="0" applyAlignment="1">
      <alignment horizontal="left"/>
    </xf>
    <xf numFmtId="0" fontId="1" fillId="0" borderId="1" xfId="0" applyFont="1" applyBorder="1" applyAlignment="1">
      <alignment horizontal="left" vertical="top"/>
    </xf>
    <xf numFmtId="165" fontId="1" fillId="0" borderId="1" xfId="0" applyNumberFormat="1" applyFont="1" applyBorder="1" applyAlignment="1">
      <alignment horizontal="left" vertical="top"/>
    </xf>
    <xf numFmtId="165" fontId="0" fillId="0" borderId="0" xfId="0" applyNumberFormat="1"/>
    <xf numFmtId="165" fontId="1" fillId="0" borderId="1" xfId="1" applyNumberFormat="1" applyFont="1" applyBorder="1" applyAlignment="1">
      <alignment horizontal="left" vertical="top"/>
    </xf>
    <xf numFmtId="165" fontId="0" fillId="0" borderId="0" xfId="1" applyNumberFormat="1" applyFont="1"/>
    <xf numFmtId="0" fontId="0" fillId="3" borderId="0" xfId="0" applyFill="1"/>
    <xf numFmtId="0" fontId="0" fillId="0" borderId="0" xfId="0" pivotButton="1"/>
    <xf numFmtId="0" fontId="3" fillId="2" borderId="2" xfId="0" applyFont="1" applyFill="1" applyBorder="1" applyAlignment="1">
      <alignment horizontal="left" vertical="top"/>
    </xf>
    <xf numFmtId="0" fontId="0" fillId="4" borderId="2" xfId="0" applyFill="1" applyBorder="1"/>
    <xf numFmtId="0" fontId="1" fillId="0" borderId="2" xfId="0" applyFont="1" applyBorder="1" applyAlignment="1">
      <alignment horizontal="center" vertical="top"/>
    </xf>
    <xf numFmtId="166" fontId="0" fillId="0" borderId="0" xfId="0" applyNumberFormat="1"/>
    <xf numFmtId="167" fontId="0" fillId="0" borderId="0" xfId="0" applyNumberFormat="1"/>
    <xf numFmtId="167" fontId="0" fillId="0" borderId="0" xfId="0" applyNumberFormat="1" applyAlignment="1">
      <alignment horizontal="left" indent="13"/>
    </xf>
    <xf numFmtId="168" fontId="0" fillId="0" borderId="0" xfId="0" applyNumberFormat="1"/>
    <xf numFmtId="169" fontId="0" fillId="0" borderId="0" xfId="0" applyNumberFormat="1"/>
    <xf numFmtId="9" fontId="0" fillId="0" borderId="0" xfId="0" applyNumberFormat="1"/>
    <xf numFmtId="1" fontId="0" fillId="0" borderId="0" xfId="0" applyNumberFormat="1"/>
    <xf numFmtId="10" fontId="0" fillId="0" borderId="0" xfId="2" applyNumberFormat="1" applyFont="1"/>
    <xf numFmtId="0" fontId="0" fillId="5" borderId="2" xfId="0" applyFill="1" applyBorder="1"/>
    <xf numFmtId="22" fontId="1" fillId="0" borderId="1" xfId="0" applyNumberFormat="1" applyFont="1" applyBorder="1" applyAlignment="1">
      <alignment horizontal="center" vertical="top"/>
    </xf>
    <xf numFmtId="22" fontId="0" fillId="0" borderId="0" xfId="0" applyNumberFormat="1" applyAlignment="1">
      <alignment horizontal="center"/>
    </xf>
    <xf numFmtId="22" fontId="0" fillId="0" borderId="0" xfId="0" applyNumberFormat="1"/>
    <xf numFmtId="0" fontId="0" fillId="0" borderId="0" xfId="0" applyNumberFormat="1"/>
  </cellXfs>
  <cellStyles count="3">
    <cellStyle name="Currency" xfId="1" builtinId="4"/>
    <cellStyle name="Normal" xfId="0" builtinId="0"/>
    <cellStyle name="Percent" xfId="2" builtinId="5"/>
  </cellStyles>
  <dxfs count="33">
    <dxf>
      <numFmt numFmtId="1" formatCode="0"/>
    </dxf>
    <dxf>
      <numFmt numFmtId="0" formatCode="General"/>
    </dxf>
    <dxf>
      <numFmt numFmtId="1" formatCode="0"/>
    </dxf>
    <dxf>
      <numFmt numFmtId="1" formatCode="0"/>
    </dxf>
    <dxf>
      <numFmt numFmtId="165" formatCode="_-[$$-409]* #,##0_ ;_-[$$-409]* \-#,##0\ ;_-[$$-409]* &quot;-&quot;??_ ;_-@_ "/>
    </dxf>
    <dxf>
      <numFmt numFmtId="0" formatCode="General"/>
    </dxf>
    <dxf>
      <numFmt numFmtId="0" formatCode="General"/>
    </dxf>
    <dxf>
      <numFmt numFmtId="167" formatCode="[&lt;999999]\$0,&quot; K&quot;;[&lt;999999999]\$0,,&quot; M&quot;;0,&quot; B&quot;"/>
    </dxf>
    <dxf>
      <numFmt numFmtId="167" formatCode="[&lt;999999]\$0,&quot; K&quot;;[&lt;999999999]\$0,,&quot; M&quot;;0,&quot; B&quot;"/>
    </dxf>
    <dxf>
      <numFmt numFmtId="165" formatCode="_-[$$-409]* #,##0_ ;_-[$$-409]* \-#,##0\ ;_-[$$-409]* &quot;-&quot;??_ ;_-@_ "/>
    </dxf>
    <dxf>
      <numFmt numFmtId="167" formatCode="[&lt;999999]\$0,&quot; K&quot;;[&lt;999999999]\$0,,&quot; M&quot;;0,&quot; B&quot;"/>
    </dxf>
    <dxf>
      <numFmt numFmtId="167" formatCode="[&lt;999999]\$0,&quot; K&quot;;[&lt;999999999]\$0,,&quot; M&quot;;0,&quot; B&quot;"/>
    </dxf>
    <dxf>
      <numFmt numFmtId="13" formatCode="0%"/>
    </dxf>
    <dxf>
      <numFmt numFmtId="14" formatCode="0.00%"/>
    </dxf>
    <dxf>
      <numFmt numFmtId="1" formatCode="0"/>
    </dxf>
    <dxf>
      <numFmt numFmtId="167" formatCode="[&lt;999999]\$0,&quot; K&quot;;[&lt;999999999]\$0,,&quot; M&quot;;0,&quot; B&quot;"/>
    </dxf>
    <dxf>
      <numFmt numFmtId="166" formatCode="[&lt;999999]\$0.00,&quot; K&quot;;[&lt;999999999]\$0.00,,&quot; M&quot;;0.00,&quot; B&quot;"/>
    </dxf>
    <dxf>
      <numFmt numFmtId="168"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27" formatCode="dd/mm/yyyy\ hh:mm"/>
      <alignment horizontal="center"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font>
        <b/>
        <color theme="1"/>
      </font>
      <border>
        <bottom style="thin">
          <color theme="9"/>
        </bottom>
        <vertical/>
        <horizontal/>
      </border>
    </dxf>
    <dxf>
      <font>
        <b/>
        <i val="0"/>
        <sz val="14"/>
        <color theme="0"/>
      </font>
      <fill>
        <patternFill>
          <bgColor theme="1"/>
        </patternFill>
      </fill>
      <border diagonalUp="0" diagonalDown="0">
        <left/>
        <right/>
        <top/>
        <bottom/>
        <vertical/>
        <horizontal/>
      </border>
    </dxf>
    <dxf>
      <font>
        <b/>
        <color theme="1"/>
      </font>
      <border>
        <bottom style="thin">
          <color theme="9"/>
        </bottom>
        <vertical/>
        <horizontal/>
      </border>
    </dxf>
    <dxf>
      <font>
        <b/>
        <i val="0"/>
        <sz val="11"/>
        <color theme="0"/>
      </font>
      <fill>
        <patternFill>
          <bgColor theme="1"/>
        </patternFill>
      </fill>
      <border diagonalUp="0" diagonalDown="0">
        <left/>
        <right/>
        <top/>
        <bottom/>
        <vertical/>
        <horizontal/>
      </border>
    </dxf>
    <dxf>
      <font>
        <b/>
        <color theme="1"/>
      </font>
      <border>
        <bottom style="thin">
          <color theme="9"/>
        </bottom>
        <vertical/>
        <horizontal/>
      </border>
    </dxf>
    <dxf>
      <font>
        <b/>
        <i val="0"/>
        <sz val="11"/>
        <color theme="0"/>
      </font>
      <fill>
        <patternFill>
          <bgColor theme="1"/>
        </patternFill>
      </fill>
      <border diagonalUp="0" diagonalDown="0">
        <left/>
        <right/>
        <top/>
        <bottom/>
        <vertical/>
        <horizontal/>
      </border>
    </dxf>
  </dxfs>
  <tableStyles count="3" defaultTableStyle="TableStyleMedium2" defaultPivotStyle="PivotStyleLight16">
    <tableStyle name="SlicerStyleDark6 2" pivot="0" table="0" count="10" xr9:uid="{803C9D63-128E-4495-8AD9-F95C6C64DC40}">
      <tableStyleElement type="wholeTable" dxfId="32"/>
      <tableStyleElement type="headerRow" dxfId="31"/>
    </tableStyle>
    <tableStyle name="SlicerStyleDark6 2 2" pivot="0" table="0" count="10" xr9:uid="{567F3A78-675E-4A57-B4EA-136F5087FE7F}">
      <tableStyleElement type="wholeTable" dxfId="30"/>
      <tableStyleElement type="headerRow" dxfId="29"/>
    </tableStyle>
    <tableStyle name="SlicerStyleDark6 2 2 2" pivot="0" table="0" count="10" xr9:uid="{E98C32DA-6BE1-4984-A17A-27757E03E479}">
      <tableStyleElement type="wholeTable" dxfId="28"/>
      <tableStyleElement type="headerRow" dxfId="27"/>
    </tableStyle>
  </tableStyles>
  <colors>
    <mruColors>
      <color rgb="FFFFCC00"/>
      <color rgb="FF4D4D4D"/>
      <color rgb="FFCCCC00"/>
      <color rgb="FF6600FF"/>
      <color rgb="FF00CCFF"/>
      <color rgb="FF9933FF"/>
      <color rgb="FF0000FF"/>
      <color rgb="FF66CCFF"/>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b/>
            <i val="0"/>
            <sz val="14"/>
            <color theme="0"/>
          </font>
          <fill>
            <patternFill patternType="solid">
              <fgColor theme="9"/>
              <bgColor theme="1"/>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b/>
            <i val="0"/>
            <sz val="11"/>
            <color theme="0"/>
          </font>
          <fill>
            <patternFill patternType="solid">
              <fgColor theme="9"/>
              <bgColor theme="1"/>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b/>
            <i val="0"/>
            <sz val="11"/>
            <color theme="0"/>
          </font>
          <fill>
            <patternFill patternType="solid">
              <fgColor theme="9"/>
              <bgColor theme="1"/>
            </patternFill>
          </fill>
          <border diagonalUp="0" diagonalDown="0">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6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6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370870870870872E-2"/>
          <c:y val="0.29253749679163038"/>
          <c:w val="0.8951201201201201"/>
          <c:h val="0.69353214621829196"/>
        </c:manualLayout>
      </c:layout>
      <c:lineChart>
        <c:grouping val="standard"/>
        <c:varyColors val="0"/>
        <c:ser>
          <c:idx val="0"/>
          <c:order val="0"/>
          <c:spPr>
            <a:ln w="25400" cap="rnd">
              <a:solidFill>
                <a:srgbClr val="FFCC00"/>
              </a:solidFill>
              <a:round/>
            </a:ln>
            <a:effectLst/>
          </c:spPr>
          <c:marker>
            <c:symbol val="none"/>
          </c:marker>
          <c:cat>
            <c:strRef>
              <c:f>'Pivot Table'!$I$31:$I$41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 Table'!$J$31:$J$41</c:f>
              <c:numCache>
                <c:formatCode>[&lt;999999]\$0," K";[&lt;999999999]\$0,," M";0," B"</c:formatCode>
                <c:ptCount val="11"/>
                <c:pt idx="0">
                  <c:v>91993</c:v>
                </c:pt>
                <c:pt idx="1">
                  <c:v>69886</c:v>
                </c:pt>
                <c:pt idx="2">
                  <c:v>79124</c:v>
                </c:pt>
                <c:pt idx="3">
                  <c:v>83363</c:v>
                </c:pt>
                <c:pt idx="4">
                  <c:v>92553</c:v>
                </c:pt>
                <c:pt idx="5">
                  <c:v>85365</c:v>
                </c:pt>
                <c:pt idx="6">
                  <c:v>81279</c:v>
                </c:pt>
                <c:pt idx="7">
                  <c:v>92763</c:v>
                </c:pt>
                <c:pt idx="8">
                  <c:v>78120</c:v>
                </c:pt>
                <c:pt idx="9">
                  <c:v>82256</c:v>
                </c:pt>
                <c:pt idx="10">
                  <c:v>80887</c:v>
                </c:pt>
              </c:numCache>
            </c:numRef>
          </c:val>
          <c:smooth val="0"/>
          <c:extLst>
            <c:ext xmlns:c16="http://schemas.microsoft.com/office/drawing/2014/chart" uri="{C3380CC4-5D6E-409C-BE32-E72D297353CC}">
              <c16:uniqueId val="{00000000-B1F0-42D8-9FEA-5B498C016529}"/>
            </c:ext>
          </c:extLst>
        </c:ser>
        <c:dLbls>
          <c:showLegendKey val="0"/>
          <c:showVal val="0"/>
          <c:showCatName val="0"/>
          <c:showSerName val="0"/>
          <c:showPercent val="0"/>
          <c:showBubbleSize val="0"/>
        </c:dLbls>
        <c:smooth val="0"/>
        <c:axId val="1833382095"/>
        <c:axId val="1833382575"/>
      </c:lineChart>
      <c:catAx>
        <c:axId val="1833382095"/>
        <c:scaling>
          <c:orientation val="minMax"/>
        </c:scaling>
        <c:delete val="1"/>
        <c:axPos val="b"/>
        <c:numFmt formatCode="General" sourceLinked="1"/>
        <c:majorTickMark val="none"/>
        <c:minorTickMark val="none"/>
        <c:tickLblPos val="nextTo"/>
        <c:crossAx val="1833382575"/>
        <c:crosses val="autoZero"/>
        <c:auto val="1"/>
        <c:lblAlgn val="ctr"/>
        <c:lblOffset val="100"/>
        <c:noMultiLvlLbl val="0"/>
      </c:catAx>
      <c:valAx>
        <c:axId val="1833382575"/>
        <c:scaling>
          <c:orientation val="minMax"/>
        </c:scaling>
        <c:delete val="1"/>
        <c:axPos val="l"/>
        <c:numFmt formatCode="[&lt;999999]\$0,&quot; K&quot;;[&lt;999999999]\$0,,&quot; M&quot;;0,&quot; B&quot;" sourceLinked="1"/>
        <c:majorTickMark val="none"/>
        <c:minorTickMark val="none"/>
        <c:tickLblPos val="nextTo"/>
        <c:crossAx val="183338209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22445845829786024"/>
          <c:w val="0.99211770700933888"/>
          <c:h val="0.50184477400289307"/>
        </c:manualLayout>
      </c:layout>
      <c:lineChart>
        <c:grouping val="standard"/>
        <c:varyColors val="0"/>
        <c:ser>
          <c:idx val="0"/>
          <c:order val="0"/>
          <c:spPr>
            <a:ln w="44450" cap="rnd">
              <a:solidFill>
                <a:srgbClr val="FFCC00"/>
              </a:solidFill>
              <a:round/>
            </a:ln>
            <a:effectLst/>
          </c:spPr>
          <c:marker>
            <c:symbol val="circle"/>
            <c:size val="7"/>
            <c:spPr>
              <a:solidFill>
                <a:schemeClr val="tx1"/>
              </a:solidFill>
              <a:ln w="9525">
                <a:solidFill>
                  <a:srgbClr val="FFCC00"/>
                </a:solid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Table'!$AD$34:$AD$45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Table'!$AF$34:$AF$45</c:f>
              <c:numCache>
                <c:formatCode>0%</c:formatCode>
                <c:ptCount val="12"/>
                <c:pt idx="0" formatCode="General">
                  <c:v>0</c:v>
                </c:pt>
                <c:pt idx="1">
                  <c:v>-0.2</c:v>
                </c:pt>
                <c:pt idx="2">
                  <c:v>4.72972972972973E-2</c:v>
                </c:pt>
                <c:pt idx="3">
                  <c:v>3.2258064516129031E-2</c:v>
                </c:pt>
                <c:pt idx="4">
                  <c:v>0.16875000000000001</c:v>
                </c:pt>
                <c:pt idx="5">
                  <c:v>-5.3475935828877004E-2</c:v>
                </c:pt>
                <c:pt idx="6">
                  <c:v>-0.10169491525423729</c:v>
                </c:pt>
                <c:pt idx="7">
                  <c:v>0.12578616352201258</c:v>
                </c:pt>
                <c:pt idx="8">
                  <c:v>-0.14525139664804471</c:v>
                </c:pt>
                <c:pt idx="9">
                  <c:v>4.5751633986928102E-2</c:v>
                </c:pt>
                <c:pt idx="10">
                  <c:v>2.5000000000000001E-2</c:v>
                </c:pt>
                <c:pt idx="11">
                  <c:v>5.4878048780487805E-2</c:v>
                </c:pt>
              </c:numCache>
            </c:numRef>
          </c:val>
          <c:smooth val="0"/>
          <c:extLst>
            <c:ext xmlns:c16="http://schemas.microsoft.com/office/drawing/2014/chart" uri="{C3380CC4-5D6E-409C-BE32-E72D297353CC}">
              <c16:uniqueId val="{00000000-C960-436D-BD8D-D68A8E0AB7D1}"/>
            </c:ext>
          </c:extLst>
        </c:ser>
        <c:dLbls>
          <c:dLblPos val="t"/>
          <c:showLegendKey val="0"/>
          <c:showVal val="1"/>
          <c:showCatName val="0"/>
          <c:showSerName val="0"/>
          <c:showPercent val="0"/>
          <c:showBubbleSize val="0"/>
        </c:dLbls>
        <c:marker val="1"/>
        <c:smooth val="0"/>
        <c:axId val="6650624"/>
        <c:axId val="272114336"/>
      </c:lineChart>
      <c:catAx>
        <c:axId val="6650624"/>
        <c:scaling>
          <c:orientation val="minMax"/>
        </c:scaling>
        <c:delete val="0"/>
        <c:axPos val="b"/>
        <c:numFmt formatCode="General" sourceLinked="1"/>
        <c:majorTickMark val="none"/>
        <c:minorTickMark val="none"/>
        <c:tickLblPos val="low"/>
        <c:spPr>
          <a:noFill/>
          <a:ln w="9525" cap="flat" cmpd="sng" algn="ctr">
            <a:solidFill>
              <a:schemeClr val="tx1">
                <a:lumMod val="85000"/>
                <a:lumOff val="15000"/>
              </a:schemeClr>
            </a:solidFill>
            <a:round/>
          </a:ln>
          <a:effectLst/>
        </c:spPr>
        <c:txPr>
          <a:bodyPr rot="0" spcFirstLastPara="1" vertOverflow="ellipsis" wrap="square" anchor="ctr" anchorCtr="0"/>
          <a:lstStyle/>
          <a:p>
            <a:pPr>
              <a:defRPr sz="1600" b="0" i="0" u="none" strike="noStrike" kern="1200" baseline="0">
                <a:solidFill>
                  <a:schemeClr val="bg1"/>
                </a:solidFill>
                <a:latin typeface="+mn-lt"/>
                <a:ea typeface="+mn-ea"/>
                <a:cs typeface="+mn-cs"/>
              </a:defRPr>
            </a:pPr>
            <a:endParaRPr lang="en-US"/>
          </a:p>
        </c:txPr>
        <c:crossAx val="272114336"/>
        <c:crosses val="autoZero"/>
        <c:auto val="1"/>
        <c:lblAlgn val="ctr"/>
        <c:lblOffset val="200"/>
        <c:tickMarkSkip val="1"/>
        <c:noMultiLvlLbl val="0"/>
      </c:catAx>
      <c:valAx>
        <c:axId val="272114336"/>
        <c:scaling>
          <c:orientation val="minMax"/>
        </c:scaling>
        <c:delete val="1"/>
        <c:axPos val="r"/>
        <c:numFmt formatCode="General" sourceLinked="1"/>
        <c:majorTickMark val="out"/>
        <c:minorTickMark val="none"/>
        <c:tickLblPos val="nextTo"/>
        <c:crossAx val="6650624"/>
        <c:crosses val="max"/>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700295203726839E-3"/>
          <c:y val="0.2079468583997344"/>
          <c:w val="0.98695652173913062"/>
          <c:h val="0.79205314160026563"/>
        </c:manualLayout>
      </c:layout>
      <c:lineChart>
        <c:grouping val="standard"/>
        <c:varyColors val="0"/>
        <c:ser>
          <c:idx val="0"/>
          <c:order val="0"/>
          <c:spPr>
            <a:ln w="25400" cap="rnd">
              <a:solidFill>
                <a:srgbClr val="FFC000"/>
              </a:solidFill>
              <a:round/>
            </a:ln>
            <a:effectLst/>
          </c:spPr>
          <c:marker>
            <c:symbol val="none"/>
          </c:marker>
          <c:cat>
            <c:strRef>
              <c:f>'Pivot Table'!$L$31:$L$42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Table'!$M$31:$M$42</c:f>
              <c:numCache>
                <c:formatCode>[&lt;999999]\$0," K";[&lt;999999999]\$0,," M";0," B"</c:formatCode>
                <c:ptCount val="12"/>
                <c:pt idx="0">
                  <c:v>73998</c:v>
                </c:pt>
                <c:pt idx="1">
                  <c:v>59198</c:v>
                </c:pt>
                <c:pt idx="2">
                  <c:v>61994</c:v>
                </c:pt>
                <c:pt idx="3">
                  <c:v>63992</c:v>
                </c:pt>
                <c:pt idx="4">
                  <c:v>74770</c:v>
                </c:pt>
                <c:pt idx="5">
                  <c:v>70808</c:v>
                </c:pt>
                <c:pt idx="6">
                  <c:v>63602</c:v>
                </c:pt>
                <c:pt idx="7">
                  <c:v>71594</c:v>
                </c:pt>
                <c:pt idx="8">
                  <c:v>61205</c:v>
                </c:pt>
                <c:pt idx="9">
                  <c:v>64011</c:v>
                </c:pt>
                <c:pt idx="10">
                  <c:v>65585</c:v>
                </c:pt>
                <c:pt idx="11">
                  <c:v>69192</c:v>
                </c:pt>
              </c:numCache>
            </c:numRef>
          </c:val>
          <c:smooth val="0"/>
          <c:extLst>
            <c:ext xmlns:c16="http://schemas.microsoft.com/office/drawing/2014/chart" uri="{C3380CC4-5D6E-409C-BE32-E72D297353CC}">
              <c16:uniqueId val="{00000000-4AD8-4236-8680-5043EA61803A}"/>
            </c:ext>
          </c:extLst>
        </c:ser>
        <c:dLbls>
          <c:showLegendKey val="0"/>
          <c:showVal val="0"/>
          <c:showCatName val="0"/>
          <c:showSerName val="0"/>
          <c:showPercent val="0"/>
          <c:showBubbleSize val="0"/>
        </c:dLbls>
        <c:smooth val="0"/>
        <c:axId val="1847516639"/>
        <c:axId val="1847514239"/>
      </c:lineChart>
      <c:catAx>
        <c:axId val="1847516639"/>
        <c:scaling>
          <c:orientation val="minMax"/>
        </c:scaling>
        <c:delete val="1"/>
        <c:axPos val="b"/>
        <c:numFmt formatCode="General" sourceLinked="1"/>
        <c:majorTickMark val="none"/>
        <c:minorTickMark val="none"/>
        <c:tickLblPos val="nextTo"/>
        <c:crossAx val="1847514239"/>
        <c:crosses val="autoZero"/>
        <c:auto val="1"/>
        <c:lblAlgn val="ctr"/>
        <c:lblOffset val="100"/>
        <c:noMultiLvlLbl val="0"/>
      </c:catAx>
      <c:valAx>
        <c:axId val="1847514239"/>
        <c:scaling>
          <c:orientation val="minMax"/>
        </c:scaling>
        <c:delete val="1"/>
        <c:axPos val="l"/>
        <c:numFmt formatCode="[&lt;999999]\$0,&quot; K&quot;;[&lt;999999999]\$0,,&quot; M&quot;;0,&quot; B&quot;" sourceLinked="1"/>
        <c:majorTickMark val="none"/>
        <c:minorTickMark val="none"/>
        <c:tickLblPos val="nextTo"/>
        <c:crossAx val="18475166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906115417743325E-3"/>
          <c:y val="8.2862474390928184E-2"/>
          <c:w val="0.95521102497846688"/>
          <c:h val="0.66107712365860993"/>
        </c:manualLayout>
      </c:layout>
      <c:barChart>
        <c:barDir val="col"/>
        <c:grouping val="clustered"/>
        <c:varyColors val="0"/>
        <c:ser>
          <c:idx val="0"/>
          <c:order val="0"/>
          <c:spPr>
            <a:solidFill>
              <a:srgbClr val="FFCC00">
                <a:alpha val="88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Table'!$K$8:$K$10</c:f>
              <c:strCache>
                <c:ptCount val="3"/>
                <c:pt idx="0">
                  <c:v>Close</c:v>
                </c:pt>
                <c:pt idx="1">
                  <c:v>Far</c:v>
                </c:pt>
                <c:pt idx="2">
                  <c:v>Regular</c:v>
                </c:pt>
              </c:strCache>
            </c:strRef>
          </c:cat>
          <c:val>
            <c:numRef>
              <c:f>'Pivot Table'!$L$8:$L$10</c:f>
              <c:numCache>
                <c:formatCode>[&lt;999999]\$0," K";[&lt;999999999]\$0,," M";0," B"</c:formatCode>
                <c:ptCount val="3"/>
                <c:pt idx="0">
                  <c:v>320193</c:v>
                </c:pt>
                <c:pt idx="1">
                  <c:v>309474</c:v>
                </c:pt>
                <c:pt idx="2">
                  <c:v>371834</c:v>
                </c:pt>
              </c:numCache>
            </c:numRef>
          </c:val>
          <c:extLst>
            <c:ext xmlns:c16="http://schemas.microsoft.com/office/drawing/2014/chart" uri="{C3380CC4-5D6E-409C-BE32-E72D297353CC}">
              <c16:uniqueId val="{00000000-00A4-4BBB-A880-A640AB53881D}"/>
            </c:ext>
          </c:extLst>
        </c:ser>
        <c:ser>
          <c:idx val="1"/>
          <c:order val="1"/>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Table'!$K$8:$K$10</c:f>
              <c:strCache>
                <c:ptCount val="3"/>
                <c:pt idx="0">
                  <c:v>Close</c:v>
                </c:pt>
                <c:pt idx="1">
                  <c:v>Far</c:v>
                </c:pt>
                <c:pt idx="2">
                  <c:v>Regular</c:v>
                </c:pt>
              </c:strCache>
            </c:strRef>
          </c:cat>
          <c:val>
            <c:numRef>
              <c:f>'Pivot Table'!$M$8:$M$10</c:f>
              <c:numCache>
                <c:formatCode>[&lt;999999]\$0," K";[&lt;999999999]\$0,," M";0," B"</c:formatCode>
                <c:ptCount val="3"/>
                <c:pt idx="0">
                  <c:v>255215</c:v>
                </c:pt>
                <c:pt idx="1">
                  <c:v>245129</c:v>
                </c:pt>
                <c:pt idx="2">
                  <c:v>299605</c:v>
                </c:pt>
              </c:numCache>
            </c:numRef>
          </c:val>
          <c:extLst>
            <c:ext xmlns:c16="http://schemas.microsoft.com/office/drawing/2014/chart" uri="{C3380CC4-5D6E-409C-BE32-E72D297353CC}">
              <c16:uniqueId val="{00000001-00A4-4BBB-A880-A640AB53881D}"/>
            </c:ext>
          </c:extLst>
        </c:ser>
        <c:dLbls>
          <c:dLblPos val="outEnd"/>
          <c:showLegendKey val="0"/>
          <c:showVal val="1"/>
          <c:showCatName val="0"/>
          <c:showSerName val="0"/>
          <c:showPercent val="0"/>
          <c:showBubbleSize val="0"/>
        </c:dLbls>
        <c:gapWidth val="139"/>
        <c:overlap val="-58"/>
        <c:axId val="1741678095"/>
        <c:axId val="1741678575"/>
      </c:barChart>
      <c:catAx>
        <c:axId val="1741678095"/>
        <c:scaling>
          <c:orientation val="minMax"/>
        </c:scaling>
        <c:delete val="0"/>
        <c:axPos val="b"/>
        <c:numFmt formatCode="General" sourceLinked="1"/>
        <c:majorTickMark val="none"/>
        <c:minorTickMark val="none"/>
        <c:tickLblPos val="nextTo"/>
        <c:spPr>
          <a:noFill/>
          <a:ln w="9525" cap="flat" cmpd="sng" algn="ctr">
            <a:solidFill>
              <a:schemeClr val="tx1">
                <a:lumMod val="85000"/>
                <a:lumOff val="1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741678575"/>
        <c:crosses val="autoZero"/>
        <c:auto val="1"/>
        <c:lblAlgn val="ctr"/>
        <c:lblOffset val="100"/>
        <c:noMultiLvlLbl val="0"/>
      </c:catAx>
      <c:valAx>
        <c:axId val="1741678575"/>
        <c:scaling>
          <c:orientation val="minMax"/>
        </c:scaling>
        <c:delete val="1"/>
        <c:axPos val="l"/>
        <c:numFmt formatCode="[&lt;999999]\$0,&quot; K&quot;;[&lt;999999999]\$0,,&quot; M&quot;;0,&quot; B&quot;" sourceLinked="1"/>
        <c:majorTickMark val="none"/>
        <c:minorTickMark val="none"/>
        <c:tickLblPos val="nextTo"/>
        <c:crossAx val="174167809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730998891375215E-2"/>
          <c:y val="0.1385184239399127"/>
          <c:w val="0.9485380022172496"/>
          <c:h val="0.60244256947857111"/>
        </c:manualLayout>
      </c:layout>
      <c:barChart>
        <c:barDir val="col"/>
        <c:grouping val="clustered"/>
        <c:varyColors val="0"/>
        <c:ser>
          <c:idx val="0"/>
          <c:order val="0"/>
          <c:spPr>
            <a:solidFill>
              <a:srgbClr val="FFCC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Table'!$Q$19:$Q$30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Table'!$R$19:$R$30</c:f>
              <c:numCache>
                <c:formatCode>[&lt;999999]0," K";[&lt;999999999]0,," M";0," B"</c:formatCode>
                <c:ptCount val="12"/>
                <c:pt idx="0">
                  <c:v>185817</c:v>
                </c:pt>
                <c:pt idx="1">
                  <c:v>144863</c:v>
                </c:pt>
                <c:pt idx="2">
                  <c:v>156601</c:v>
                </c:pt>
                <c:pt idx="3">
                  <c:v>159242</c:v>
                </c:pt>
                <c:pt idx="4">
                  <c:v>190897</c:v>
                </c:pt>
                <c:pt idx="5">
                  <c:v>171426</c:v>
                </c:pt>
                <c:pt idx="6">
                  <c:v>160168</c:v>
                </c:pt>
                <c:pt idx="7">
                  <c:v>183348</c:v>
                </c:pt>
                <c:pt idx="8">
                  <c:v>155169</c:v>
                </c:pt>
                <c:pt idx="9">
                  <c:v>159751</c:v>
                </c:pt>
                <c:pt idx="10">
                  <c:v>164430</c:v>
                </c:pt>
                <c:pt idx="11">
                  <c:v>169068</c:v>
                </c:pt>
              </c:numCache>
            </c:numRef>
          </c:val>
          <c:extLst>
            <c:ext xmlns:c16="http://schemas.microsoft.com/office/drawing/2014/chart" uri="{C3380CC4-5D6E-409C-BE32-E72D297353CC}">
              <c16:uniqueId val="{00000000-0C3E-4A65-83F8-613FC5D1E477}"/>
            </c:ext>
          </c:extLst>
        </c:ser>
        <c:dLbls>
          <c:dLblPos val="outEnd"/>
          <c:showLegendKey val="0"/>
          <c:showVal val="1"/>
          <c:showCatName val="0"/>
          <c:showSerName val="0"/>
          <c:showPercent val="0"/>
          <c:showBubbleSize val="0"/>
        </c:dLbls>
        <c:gapWidth val="109"/>
        <c:overlap val="29"/>
        <c:axId val="1130804063"/>
        <c:axId val="1130801183"/>
      </c:barChart>
      <c:catAx>
        <c:axId val="1130804063"/>
        <c:scaling>
          <c:orientation val="minMax"/>
        </c:scaling>
        <c:delete val="0"/>
        <c:axPos val="b"/>
        <c:numFmt formatCode="General" sourceLinked="1"/>
        <c:majorTickMark val="none"/>
        <c:minorTickMark val="none"/>
        <c:tickLblPos val="nextTo"/>
        <c:spPr>
          <a:noFill/>
          <a:ln w="9525" cap="flat" cmpd="sng" algn="ctr">
            <a:solidFill>
              <a:schemeClr val="tx1">
                <a:lumMod val="85000"/>
                <a:lumOff val="1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130801183"/>
        <c:crosses val="autoZero"/>
        <c:auto val="1"/>
        <c:lblAlgn val="ctr"/>
        <c:lblOffset val="100"/>
        <c:noMultiLvlLbl val="0"/>
      </c:catAx>
      <c:valAx>
        <c:axId val="1130801183"/>
        <c:scaling>
          <c:orientation val="minMax"/>
        </c:scaling>
        <c:delete val="1"/>
        <c:axPos val="l"/>
        <c:numFmt formatCode="[&lt;999999]0,&quot; K&quot;;[&lt;999999999]0,,&quot; M&quot;;0,&quot; B&quot;" sourceLinked="1"/>
        <c:majorTickMark val="none"/>
        <c:minorTickMark val="none"/>
        <c:tickLblPos val="nextTo"/>
        <c:crossAx val="113080406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083453601048152"/>
          <c:y val="9.3333377873241655E-2"/>
          <c:w val="0.62270998077933482"/>
          <c:h val="0.81333324425351672"/>
        </c:manualLayout>
      </c:layout>
      <c:barChart>
        <c:barDir val="bar"/>
        <c:grouping val="clustered"/>
        <c:varyColors val="0"/>
        <c:ser>
          <c:idx val="0"/>
          <c:order val="0"/>
          <c:spPr>
            <a:solidFill>
              <a:srgbClr val="FFCC00"/>
            </a:solidFill>
            <a:ln>
              <a:noFill/>
            </a:ln>
            <a:effectLst/>
          </c:spPr>
          <c:invertIfNegative val="0"/>
          <c:cat>
            <c:strRef>
              <c:f>'Pivot Table'!$T$7:$T$8</c:f>
              <c:strCache>
                <c:ptCount val="2"/>
                <c:pt idx="0">
                  <c:v>Woodchip</c:v>
                </c:pt>
                <c:pt idx="1">
                  <c:v>Woodpellet</c:v>
                </c:pt>
              </c:strCache>
            </c:strRef>
          </c:cat>
          <c:val>
            <c:numRef>
              <c:f>'Pivot Table'!$U$7:$U$8</c:f>
              <c:numCache>
                <c:formatCode>General</c:formatCode>
                <c:ptCount val="2"/>
                <c:pt idx="0">
                  <c:v>987</c:v>
                </c:pt>
                <c:pt idx="1">
                  <c:v>1013</c:v>
                </c:pt>
              </c:numCache>
            </c:numRef>
          </c:val>
          <c:extLst>
            <c:ext xmlns:c16="http://schemas.microsoft.com/office/drawing/2014/chart" uri="{C3380CC4-5D6E-409C-BE32-E72D297353CC}">
              <c16:uniqueId val="{00000000-8F2A-4D6D-AB2E-9DA7873AAE7A}"/>
            </c:ext>
          </c:extLst>
        </c:ser>
        <c:dLbls>
          <c:showLegendKey val="0"/>
          <c:showVal val="0"/>
          <c:showCatName val="0"/>
          <c:showSerName val="0"/>
          <c:showPercent val="0"/>
          <c:showBubbleSize val="0"/>
        </c:dLbls>
        <c:gapWidth val="52"/>
        <c:overlap val="-2"/>
        <c:axId val="1949670063"/>
        <c:axId val="1949670543"/>
      </c:barChart>
      <c:catAx>
        <c:axId val="1949670063"/>
        <c:scaling>
          <c:orientation val="minMax"/>
        </c:scaling>
        <c:delete val="0"/>
        <c:axPos val="l"/>
        <c:numFmt formatCode="General" sourceLinked="1"/>
        <c:majorTickMark val="none"/>
        <c:minorTickMark val="none"/>
        <c:tickLblPos val="nextTo"/>
        <c:spPr>
          <a:noFill/>
          <a:ln w="9525" cap="flat" cmpd="sng" algn="ctr">
            <a:solidFill>
              <a:schemeClr val="tx1">
                <a:lumMod val="85000"/>
                <a:lumOff val="1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949670543"/>
        <c:crosses val="autoZero"/>
        <c:auto val="1"/>
        <c:lblAlgn val="ctr"/>
        <c:lblOffset val="100"/>
        <c:noMultiLvlLbl val="0"/>
      </c:catAx>
      <c:valAx>
        <c:axId val="1949670543"/>
        <c:scaling>
          <c:orientation val="minMax"/>
        </c:scaling>
        <c:delete val="1"/>
        <c:axPos val="b"/>
        <c:numFmt formatCode="General" sourceLinked="1"/>
        <c:majorTickMark val="none"/>
        <c:minorTickMark val="none"/>
        <c:tickLblPos val="nextTo"/>
        <c:crossAx val="194967006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46456757145"/>
          <c:y val="2.9396865582239858E-2"/>
          <c:w val="0.64026827507549366"/>
          <c:h val="1"/>
        </c:manualLayout>
      </c:layout>
      <c:pieChart>
        <c:varyColors val="1"/>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0"/>
                <c:tx>
                  <c:strRef>
                    <c:extLst>
                      <c:ext uri="{02D57815-91ED-43cb-92C2-25804820EDAC}">
                        <c15:formulaRef>
                          <c15:sqref>'Pivot Table'!$W$21</c15:sqref>
                        </c15:formulaRef>
                      </c:ext>
                    </c:extLst>
                    <c:strCache>
                      <c:ptCount val="1"/>
                    </c:strCache>
                  </c:strRef>
                </c:tx>
                <c:spPr>
                  <a:solidFill>
                    <a:schemeClr val="accent1">
                      <a:lumMod val="40000"/>
                      <a:lumOff val="60000"/>
                    </a:schemeClr>
                  </a:solidFill>
                </c:spPr>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C94D-4D13-8E36-E945ED95E585}"/>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C94D-4D13-8E36-E945ED95E585}"/>
                    </c:ext>
                  </c:extLst>
                </c:dPt>
                <c:dPt>
                  <c:idx val="2"/>
                  <c:bubble3D val="0"/>
                  <c:spPr>
                    <a:noFill/>
                    <a:ln w="19050">
                      <a:noFill/>
                    </a:ln>
                    <a:effectLst/>
                  </c:spPr>
                  <c:extLst>
                    <c:ext xmlns:c16="http://schemas.microsoft.com/office/drawing/2014/chart" uri="{C3380CC4-5D6E-409C-BE32-E72D297353CC}">
                      <c16:uniqueId val="{00000084-9185-4F3B-99DE-A045529D80AA}"/>
                    </c:ext>
                  </c:extLst>
                </c:dPt>
                <c:val>
                  <c:numRef>
                    <c:extLst>
                      <c:ext uri="{02D57815-91ED-43cb-92C2-25804820EDAC}">
                        <c15:formulaRef>
                          <c15:sqref>'Pivot Table'!$W$22:$W$24</c15:sqref>
                        </c15:formulaRef>
                      </c:ext>
                    </c:extLst>
                    <c:numCache>
                      <c:formatCode>General</c:formatCode>
                      <c:ptCount val="3"/>
                    </c:numCache>
                  </c:numRef>
                </c:val>
                <c:extLst>
                  <c:ext xmlns:c16="http://schemas.microsoft.com/office/drawing/2014/chart" uri="{C3380CC4-5D6E-409C-BE32-E72D297353CC}">
                    <c16:uniqueId val="{00000083-9185-4F3B-99DE-A045529D80AA}"/>
                  </c:ext>
                </c:extLst>
              </c15:ser>
            </c15:filteredPieSeries>
          </c:ext>
        </c:extLst>
      </c:pieChart>
      <c:spPr>
        <a:noFill/>
        <a:ln w="276225">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FFF00">
                  <a:alpha val="96000"/>
                </a:srgbClr>
              </a:solidFill>
              <a:ln w="19050">
                <a:noFill/>
              </a:ln>
              <a:effectLst/>
            </c:spPr>
            <c:extLst>
              <c:ext xmlns:c16="http://schemas.microsoft.com/office/drawing/2014/chart" uri="{C3380CC4-5D6E-409C-BE32-E72D297353CC}">
                <c16:uniqueId val="{00000001-21E3-49B9-BD1E-1789D3C9A255}"/>
              </c:ext>
            </c:extLst>
          </c:dPt>
          <c:dPt>
            <c:idx val="1"/>
            <c:bubble3D val="0"/>
            <c:spPr>
              <a:solidFill>
                <a:srgbClr val="FFCC00"/>
              </a:solidFill>
              <a:ln w="19050">
                <a:noFill/>
              </a:ln>
              <a:effectLst/>
            </c:spPr>
            <c:extLst>
              <c:ext xmlns:c16="http://schemas.microsoft.com/office/drawing/2014/chart" uri="{C3380CC4-5D6E-409C-BE32-E72D297353CC}">
                <c16:uniqueId val="{00000003-21E3-49B9-BD1E-1789D3C9A255}"/>
              </c:ext>
            </c:extLst>
          </c:dPt>
          <c:dPt>
            <c:idx val="2"/>
            <c:bubble3D val="0"/>
            <c:spPr>
              <a:solidFill>
                <a:schemeClr val="accent5">
                  <a:lumMod val="75000"/>
                </a:schemeClr>
              </a:solidFill>
              <a:ln w="19050">
                <a:noFill/>
              </a:ln>
              <a:effectLst/>
            </c:spPr>
            <c:extLst>
              <c:ext xmlns:c16="http://schemas.microsoft.com/office/drawing/2014/chart" uri="{C3380CC4-5D6E-409C-BE32-E72D297353CC}">
                <c16:uniqueId val="{00000005-21E3-49B9-BD1E-1789D3C9A255}"/>
              </c:ext>
            </c:extLst>
          </c:dPt>
          <c:cat>
            <c:strRef>
              <c:f>'Pivot Table'!$U$22:$U$24</c:f>
              <c:strCache>
                <c:ptCount val="3"/>
                <c:pt idx="0">
                  <c:v>Close</c:v>
                </c:pt>
                <c:pt idx="1">
                  <c:v>Far</c:v>
                </c:pt>
                <c:pt idx="2">
                  <c:v>Regular</c:v>
                </c:pt>
              </c:strCache>
            </c:strRef>
          </c:cat>
          <c:val>
            <c:numRef>
              <c:f>'Pivot Table'!$V$22:$V$24</c:f>
              <c:numCache>
                <c:formatCode>General</c:formatCode>
                <c:ptCount val="3"/>
                <c:pt idx="0">
                  <c:v>638</c:v>
                </c:pt>
                <c:pt idx="1">
                  <c:v>613</c:v>
                </c:pt>
                <c:pt idx="2">
                  <c:v>749</c:v>
                </c:pt>
              </c:numCache>
            </c:numRef>
          </c:val>
          <c:extLst>
            <c:ext xmlns:c16="http://schemas.microsoft.com/office/drawing/2014/chart" uri="{C3380CC4-5D6E-409C-BE32-E72D297353CC}">
              <c16:uniqueId val="{00000006-21E3-49B9-BD1E-1789D3C9A25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a:effectLst>
              <a:glow rad="228600">
                <a:schemeClr val="accent6">
                  <a:satMod val="175000"/>
                  <a:alpha val="40000"/>
                </a:schemeClr>
              </a:glow>
            </a:effectLst>
          </c:spPr>
          <c:dPt>
            <c:idx val="0"/>
            <c:bubble3D val="0"/>
            <c:spPr>
              <a:solidFill>
                <a:srgbClr val="FFCC00"/>
              </a:solidFill>
              <a:ln w="41275">
                <a:solidFill>
                  <a:srgbClr val="FFCC00"/>
                </a:solidFill>
              </a:ln>
              <a:effectLst>
                <a:glow rad="76200">
                  <a:srgbClr val="FFCC00">
                    <a:alpha val="37000"/>
                  </a:srgbClr>
                </a:glow>
                <a:outerShdw blurRad="50800" dist="50800" dir="4800000" sx="103000" sy="103000" algn="ctr" rotWithShape="0">
                  <a:srgbClr val="000000"/>
                </a:outerShdw>
              </a:effectLst>
              <a:scene3d>
                <a:camera prst="orthographicFront"/>
                <a:lightRig rig="threePt" dir="t"/>
              </a:scene3d>
            </c:spPr>
            <c:extLst>
              <c:ext xmlns:c16="http://schemas.microsoft.com/office/drawing/2014/chart" uri="{C3380CC4-5D6E-409C-BE32-E72D297353CC}">
                <c16:uniqueId val="{00000001-F151-4D05-AC65-1BAFEAD0CDC9}"/>
              </c:ext>
            </c:extLst>
          </c:dPt>
          <c:dPt>
            <c:idx val="1"/>
            <c:bubble3D val="0"/>
            <c:spPr>
              <a:solidFill>
                <a:schemeClr val="tx1">
                  <a:lumMod val="75000"/>
                  <a:lumOff val="25000"/>
                </a:schemeClr>
              </a:solidFill>
              <a:ln w="19050">
                <a:noFill/>
              </a:ln>
              <a:effectLst>
                <a:glow rad="228600">
                  <a:schemeClr val="tx1">
                    <a:lumMod val="75000"/>
                    <a:lumOff val="25000"/>
                    <a:alpha val="40000"/>
                  </a:schemeClr>
                </a:glow>
              </a:effectLst>
            </c:spPr>
            <c:extLst>
              <c:ext xmlns:c16="http://schemas.microsoft.com/office/drawing/2014/chart" uri="{C3380CC4-5D6E-409C-BE32-E72D297353CC}">
                <c16:uniqueId val="{00000003-F151-4D05-AC65-1BAFEAD0CDC9}"/>
              </c:ext>
            </c:extLst>
          </c:dPt>
          <c:cat>
            <c:strRef>
              <c:f>'Pivot Table'!$B$33:$B$34</c:f>
              <c:strCache>
                <c:ptCount val="2"/>
                <c:pt idx="0">
                  <c:v>Total Wages</c:v>
                </c:pt>
                <c:pt idx="1">
                  <c:v>Total Salaries</c:v>
                </c:pt>
              </c:strCache>
            </c:strRef>
          </c:cat>
          <c:val>
            <c:numRef>
              <c:f>'Pivot Table'!$C$33:$C$34</c:f>
              <c:numCache>
                <c:formatCode>_-[$$-409]* #,##0_ ;_-[$$-409]* \-#,##0\ ;_-[$$-409]* "-"??_ ;_-@_ </c:formatCode>
                <c:ptCount val="2"/>
                <c:pt idx="0">
                  <c:v>1001501</c:v>
                </c:pt>
                <c:pt idx="1">
                  <c:v>999279</c:v>
                </c:pt>
              </c:numCache>
            </c:numRef>
          </c:val>
          <c:extLst>
            <c:ext xmlns:c16="http://schemas.microsoft.com/office/drawing/2014/chart" uri="{C3380CC4-5D6E-409C-BE32-E72D297353CC}">
              <c16:uniqueId val="{00000004-F151-4D05-AC65-1BAFEAD0CDC9}"/>
            </c:ext>
          </c:extLst>
        </c:ser>
        <c:dLbls>
          <c:showLegendKey val="0"/>
          <c:showVal val="0"/>
          <c:showCatName val="0"/>
          <c:showSerName val="0"/>
          <c:showPercent val="0"/>
          <c:showBubbleSize val="0"/>
          <c:showLeaderLines val="1"/>
        </c:dLbls>
        <c:firstSliceAng val="0"/>
        <c:holeSize val="84"/>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doughnutChart>
        <c:varyColors val="1"/>
        <c:ser>
          <c:idx val="0"/>
          <c:order val="0"/>
          <c:spPr>
            <a:ln>
              <a:noFill/>
            </a:ln>
            <a:effectLst>
              <a:glow rad="228600">
                <a:schemeClr val="accent6">
                  <a:satMod val="175000"/>
                  <a:alpha val="40000"/>
                </a:schemeClr>
              </a:glow>
            </a:effectLst>
          </c:spPr>
          <c:dPt>
            <c:idx val="0"/>
            <c:bubble3D val="0"/>
            <c:spPr>
              <a:solidFill>
                <a:srgbClr val="FFCC00"/>
              </a:solidFill>
              <a:ln w="41275">
                <a:solidFill>
                  <a:srgbClr val="FFCC00"/>
                </a:solidFill>
              </a:ln>
              <a:effectLst>
                <a:glow rad="76200">
                  <a:srgbClr val="FFCC00">
                    <a:alpha val="37000"/>
                  </a:srgbClr>
                </a:glow>
                <a:outerShdw blurRad="50800" dist="50800" dir="4800000" sx="103000" sy="103000" algn="ctr" rotWithShape="0">
                  <a:srgbClr val="000000"/>
                </a:outerShdw>
              </a:effectLst>
              <a:scene3d>
                <a:camera prst="orthographicFront"/>
                <a:lightRig rig="threePt" dir="t"/>
              </a:scene3d>
            </c:spPr>
            <c:extLst>
              <c:ext xmlns:c16="http://schemas.microsoft.com/office/drawing/2014/chart" uri="{C3380CC4-5D6E-409C-BE32-E72D297353CC}">
                <c16:uniqueId val="{00000001-F151-4D05-AC65-1BAFEAD0CDC9}"/>
              </c:ext>
            </c:extLst>
          </c:dPt>
          <c:dPt>
            <c:idx val="1"/>
            <c:bubble3D val="0"/>
            <c:spPr>
              <a:solidFill>
                <a:schemeClr val="tx1">
                  <a:lumMod val="75000"/>
                  <a:lumOff val="25000"/>
                </a:schemeClr>
              </a:solidFill>
              <a:ln w="19050">
                <a:noFill/>
              </a:ln>
              <a:effectLst>
                <a:glow rad="228600">
                  <a:schemeClr val="tx1">
                    <a:lumMod val="75000"/>
                    <a:lumOff val="25000"/>
                    <a:alpha val="40000"/>
                  </a:schemeClr>
                </a:glow>
              </a:effectLst>
            </c:spPr>
            <c:extLst>
              <c:ext xmlns:c16="http://schemas.microsoft.com/office/drawing/2014/chart" uri="{C3380CC4-5D6E-409C-BE32-E72D297353CC}">
                <c16:uniqueId val="{00000003-F151-4D05-AC65-1BAFEAD0CDC9}"/>
              </c:ext>
            </c:extLst>
          </c:dPt>
          <c:cat>
            <c:strRef>
              <c:f>'Pivot Table'!$B$33:$B$34</c:f>
              <c:strCache>
                <c:ptCount val="2"/>
                <c:pt idx="0">
                  <c:v>Total Wages</c:v>
                </c:pt>
                <c:pt idx="1">
                  <c:v>Total Salaries</c:v>
                </c:pt>
              </c:strCache>
            </c:strRef>
          </c:cat>
          <c:val>
            <c:numRef>
              <c:f>'Pivot Table'!$C$33:$C$34</c:f>
              <c:numCache>
                <c:formatCode>_-[$$-409]* #,##0_ ;_-[$$-409]* \-#,##0\ ;_-[$$-409]* "-"??_ ;_-@_ </c:formatCode>
                <c:ptCount val="2"/>
                <c:pt idx="0">
                  <c:v>1001501</c:v>
                </c:pt>
                <c:pt idx="1">
                  <c:v>999279</c:v>
                </c:pt>
              </c:numCache>
            </c:numRef>
          </c:val>
          <c:extLst>
            <c:ext xmlns:c16="http://schemas.microsoft.com/office/drawing/2014/chart" uri="{C3380CC4-5D6E-409C-BE32-E72D297353CC}">
              <c16:uniqueId val="{00000004-F151-4D05-AC65-1BAFEAD0CDC9}"/>
            </c:ext>
          </c:extLst>
        </c:ser>
        <c:dLbls>
          <c:showLegendKey val="0"/>
          <c:showVal val="0"/>
          <c:showCatName val="0"/>
          <c:showSerName val="0"/>
          <c:showPercent val="0"/>
          <c:showBubbleSize val="0"/>
          <c:showLeaderLines val="1"/>
        </c:dLbls>
        <c:firstSliceAng val="0"/>
        <c:holeSize val="84"/>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8.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image" Target="../media/image4.png"/><Relationship Id="rId2" Type="http://schemas.openxmlformats.org/officeDocument/2006/relationships/image" Target="../media/image2.jpeg"/><Relationship Id="rId16" Type="http://schemas.openxmlformats.org/officeDocument/2006/relationships/image" Target="../media/image5.png"/><Relationship Id="rId1" Type="http://schemas.openxmlformats.org/officeDocument/2006/relationships/image" Target="../media/image1.jpeg"/><Relationship Id="rId6" Type="http://schemas.openxmlformats.org/officeDocument/2006/relationships/chart" Target="../charts/chart4.xml"/><Relationship Id="rId11" Type="http://schemas.openxmlformats.org/officeDocument/2006/relationships/chart" Target="../charts/chart7.xml"/><Relationship Id="rId5" Type="http://schemas.openxmlformats.org/officeDocument/2006/relationships/chart" Target="../charts/chart3.xml"/><Relationship Id="rId15" Type="http://schemas.openxmlformats.org/officeDocument/2006/relationships/chart" Target="../charts/chart10.xml"/><Relationship Id="rId10" Type="http://schemas.microsoft.com/office/2007/relationships/hdphoto" Target="../media/hdphoto1.wdp"/><Relationship Id="rId4" Type="http://schemas.openxmlformats.org/officeDocument/2006/relationships/chart" Target="../charts/chart2.xml"/><Relationship Id="rId9" Type="http://schemas.openxmlformats.org/officeDocument/2006/relationships/image" Target="../media/image3.png"/><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494677</xdr:colOff>
      <xdr:row>49</xdr:row>
      <xdr:rowOff>122464</xdr:rowOff>
    </xdr:to>
    <xdr:sp macro="" textlink="">
      <xdr:nvSpPr>
        <xdr:cNvPr id="2" name="Rectangle 1">
          <a:extLst>
            <a:ext uri="{FF2B5EF4-FFF2-40B4-BE49-F238E27FC236}">
              <a16:creationId xmlns:a16="http://schemas.microsoft.com/office/drawing/2014/main" id="{2E6C2899-D6BE-6137-E4CF-5AEBA1627E3B}"/>
            </a:ext>
          </a:extLst>
        </xdr:cNvPr>
        <xdr:cNvSpPr/>
      </xdr:nvSpPr>
      <xdr:spPr>
        <a:xfrm flipH="1">
          <a:off x="0" y="0"/>
          <a:ext cx="18251998" cy="9456964"/>
        </a:xfrm>
        <a:prstGeom prst="rect">
          <a:avLst/>
        </a:prstGeom>
        <a:gradFill flip="none" rotWithShape="1">
          <a:gsLst>
            <a:gs pos="0">
              <a:schemeClr val="tx1">
                <a:lumMod val="89000"/>
                <a:lumOff val="11000"/>
              </a:schemeClr>
            </a:gs>
            <a:gs pos="67000">
              <a:srgbClr val="FFCC00"/>
            </a:gs>
            <a:gs pos="62000">
              <a:srgbClr val="806600"/>
            </a:gs>
            <a:gs pos="23000">
              <a:schemeClr val="tx1"/>
            </a:gs>
            <a:gs pos="80000">
              <a:srgbClr val="806600"/>
            </a:gs>
            <a:gs pos="83000">
              <a:schemeClr val="tx1"/>
            </a:gs>
            <a:gs pos="89000">
              <a:srgbClr val="FFCC00"/>
            </a:gs>
            <a:gs pos="13000">
              <a:srgbClr val="C09900"/>
            </a:gs>
            <a:gs pos="36000">
              <a:srgbClr val="FFCC00"/>
            </a:gs>
          </a:gsLst>
          <a:path path="circle">
            <a:fillToRect l="100000" t="100000"/>
          </a:path>
          <a:tileRect r="-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176893</xdr:colOff>
      <xdr:row>1</xdr:row>
      <xdr:rowOff>163285</xdr:rowOff>
    </xdr:from>
    <xdr:to>
      <xdr:col>29</xdr:col>
      <xdr:colOff>421821</xdr:colOff>
      <xdr:row>45</xdr:row>
      <xdr:rowOff>13604</xdr:rowOff>
    </xdr:to>
    <xdr:sp macro="" textlink="">
      <xdr:nvSpPr>
        <xdr:cNvPr id="3" name="Rectangle: Rounded Corners 2">
          <a:extLst>
            <a:ext uri="{FF2B5EF4-FFF2-40B4-BE49-F238E27FC236}">
              <a16:creationId xmlns:a16="http://schemas.microsoft.com/office/drawing/2014/main" id="{F6727B5B-18F4-9CC5-917C-93B6C2FE7AC9}"/>
            </a:ext>
          </a:extLst>
        </xdr:cNvPr>
        <xdr:cNvSpPr/>
      </xdr:nvSpPr>
      <xdr:spPr>
        <a:xfrm>
          <a:off x="176893" y="353785"/>
          <a:ext cx="18002249" cy="8232319"/>
        </a:xfrm>
        <a:prstGeom prst="roundRect">
          <a:avLst>
            <a:gd name="adj" fmla="val 2664"/>
          </a:avLst>
        </a:prstGeom>
        <a:solidFill>
          <a:schemeClr val="bg1">
            <a:lumMod val="75000"/>
            <a:alpha val="64000"/>
          </a:schemeClr>
        </a:solidFill>
        <a:ln>
          <a:noFill/>
        </a:ln>
        <a:scene3d>
          <a:camera prst="orthographicFront"/>
          <a:lightRig rig="threePt" dir="t"/>
        </a:scene3d>
        <a:sp3d>
          <a:bevelT w="165100" prst="coolSlan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250685</xdr:colOff>
      <xdr:row>2</xdr:row>
      <xdr:rowOff>42116</xdr:rowOff>
    </xdr:from>
    <xdr:to>
      <xdr:col>21</xdr:col>
      <xdr:colOff>340182</xdr:colOff>
      <xdr:row>44</xdr:row>
      <xdr:rowOff>149675</xdr:rowOff>
    </xdr:to>
    <xdr:sp macro="" textlink="">
      <xdr:nvSpPr>
        <xdr:cNvPr id="5" name="Rectangle: Top Corners Rounded 4">
          <a:extLst>
            <a:ext uri="{FF2B5EF4-FFF2-40B4-BE49-F238E27FC236}">
              <a16:creationId xmlns:a16="http://schemas.microsoft.com/office/drawing/2014/main" id="{DEA7BD9D-B55E-435A-A3B3-5B67332A9AC5}"/>
            </a:ext>
          </a:extLst>
        </xdr:cNvPr>
        <xdr:cNvSpPr/>
      </xdr:nvSpPr>
      <xdr:spPr>
        <a:xfrm rot="16200000">
          <a:off x="2670529" y="-1996728"/>
          <a:ext cx="8108559" cy="12948247"/>
        </a:xfrm>
        <a:prstGeom prst="round2SameRect">
          <a:avLst>
            <a:gd name="adj1" fmla="val 2024"/>
            <a:gd name="adj2" fmla="val 0"/>
          </a:avLst>
        </a:prstGeom>
        <a:solidFill>
          <a:srgbClr val="FFCC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367392</xdr:colOff>
      <xdr:row>2</xdr:row>
      <xdr:rowOff>54443</xdr:rowOff>
    </xdr:from>
    <xdr:to>
      <xdr:col>29</xdr:col>
      <xdr:colOff>304901</xdr:colOff>
      <xdr:row>44</xdr:row>
      <xdr:rowOff>147178</xdr:rowOff>
    </xdr:to>
    <xdr:sp macro="" textlink="">
      <xdr:nvSpPr>
        <xdr:cNvPr id="4" name="Rectangle: Top Corners Rounded 3">
          <a:extLst>
            <a:ext uri="{FF2B5EF4-FFF2-40B4-BE49-F238E27FC236}">
              <a16:creationId xmlns:a16="http://schemas.microsoft.com/office/drawing/2014/main" id="{541C37CB-C9CA-DEC7-7A57-C316F159E19B}"/>
            </a:ext>
          </a:extLst>
        </xdr:cNvPr>
        <xdr:cNvSpPr/>
      </xdr:nvSpPr>
      <xdr:spPr>
        <a:xfrm rot="5400000">
          <a:off x="11291154" y="1758110"/>
          <a:ext cx="8093735" cy="5448401"/>
        </a:xfrm>
        <a:prstGeom prst="round2SameRect">
          <a:avLst>
            <a:gd name="adj1" fmla="val 3123"/>
            <a:gd name="adj2" fmla="val 0"/>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95251</xdr:colOff>
      <xdr:row>2</xdr:row>
      <xdr:rowOff>40819</xdr:rowOff>
    </xdr:from>
    <xdr:to>
      <xdr:col>21</xdr:col>
      <xdr:colOff>435428</xdr:colOff>
      <xdr:row>10</xdr:row>
      <xdr:rowOff>190497</xdr:rowOff>
    </xdr:to>
    <xdr:sp macro="" textlink="">
      <xdr:nvSpPr>
        <xdr:cNvPr id="6" name="Rectangle 5">
          <a:extLst>
            <a:ext uri="{FF2B5EF4-FFF2-40B4-BE49-F238E27FC236}">
              <a16:creationId xmlns:a16="http://schemas.microsoft.com/office/drawing/2014/main" id="{F0EABDE7-9E53-8E55-414E-22B6D00E64FA}"/>
            </a:ext>
          </a:extLst>
        </xdr:cNvPr>
        <xdr:cNvSpPr/>
      </xdr:nvSpPr>
      <xdr:spPr>
        <a:xfrm>
          <a:off x="8055430" y="421819"/>
          <a:ext cx="5238748" cy="1673678"/>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462643</xdr:colOff>
      <xdr:row>10</xdr:row>
      <xdr:rowOff>190496</xdr:rowOff>
    </xdr:from>
    <xdr:to>
      <xdr:col>20</xdr:col>
      <xdr:colOff>367391</xdr:colOff>
      <xdr:row>43</xdr:row>
      <xdr:rowOff>136069</xdr:rowOff>
    </xdr:to>
    <xdr:sp macro="" textlink="">
      <xdr:nvSpPr>
        <xdr:cNvPr id="7" name="Rectangle 6">
          <a:extLst>
            <a:ext uri="{FF2B5EF4-FFF2-40B4-BE49-F238E27FC236}">
              <a16:creationId xmlns:a16="http://schemas.microsoft.com/office/drawing/2014/main" id="{C4543131-1555-D0BD-FA7F-6490D1E26F89}"/>
            </a:ext>
          </a:extLst>
        </xdr:cNvPr>
        <xdr:cNvSpPr/>
      </xdr:nvSpPr>
      <xdr:spPr>
        <a:xfrm>
          <a:off x="2911929" y="2095496"/>
          <a:ext cx="9701891" cy="6232073"/>
        </a:xfrm>
        <a:prstGeom prst="rect">
          <a:avLst/>
        </a:prstGeom>
        <a:solidFill>
          <a:schemeClr val="tx1"/>
        </a:solidFill>
        <a:ln>
          <a:noFill/>
        </a:ln>
        <a:effectLst>
          <a:outerShdw blurRad="139700" sx="102000" sy="102000" algn="ctr" rotWithShape="0">
            <a:prstClr val="black">
              <a:alpha val="74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299358</xdr:colOff>
      <xdr:row>10</xdr:row>
      <xdr:rowOff>122462</xdr:rowOff>
    </xdr:from>
    <xdr:to>
      <xdr:col>4</xdr:col>
      <xdr:colOff>353786</xdr:colOff>
      <xdr:row>13</xdr:row>
      <xdr:rowOff>68034</xdr:rowOff>
    </xdr:to>
    <xdr:sp macro="" textlink="">
      <xdr:nvSpPr>
        <xdr:cNvPr id="10" name="TextBox 9">
          <a:extLst>
            <a:ext uri="{FF2B5EF4-FFF2-40B4-BE49-F238E27FC236}">
              <a16:creationId xmlns:a16="http://schemas.microsoft.com/office/drawing/2014/main" id="{5ECD4271-ABB1-938A-7316-10E39FBBC655}"/>
            </a:ext>
          </a:extLst>
        </xdr:cNvPr>
        <xdr:cNvSpPr txBox="1"/>
      </xdr:nvSpPr>
      <xdr:spPr>
        <a:xfrm>
          <a:off x="299358" y="2027462"/>
          <a:ext cx="2503714" cy="517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800" b="1">
              <a:solidFill>
                <a:schemeClr val="tx1"/>
              </a:solidFill>
            </a:rPr>
            <a:t>New Truck Driving Laws</a:t>
          </a:r>
          <a:endParaRPr lang="en-GB" sz="1800" b="1">
            <a:solidFill>
              <a:schemeClr val="tx1"/>
            </a:solidFill>
            <a:latin typeface="Arial" panose="020B0604020202020204" pitchFamily="34" charset="0"/>
            <a:cs typeface="Arial" panose="020B0604020202020204" pitchFamily="34" charset="0"/>
          </a:endParaRPr>
        </a:p>
      </xdr:txBody>
    </xdr:sp>
    <xdr:clientData/>
  </xdr:twoCellAnchor>
  <xdr:twoCellAnchor>
    <xdr:from>
      <xdr:col>0</xdr:col>
      <xdr:colOff>326572</xdr:colOff>
      <xdr:row>11</xdr:row>
      <xdr:rowOff>81640</xdr:rowOff>
    </xdr:from>
    <xdr:to>
      <xdr:col>0</xdr:col>
      <xdr:colOff>326572</xdr:colOff>
      <xdr:row>12</xdr:row>
      <xdr:rowOff>107140</xdr:rowOff>
    </xdr:to>
    <xdr:cxnSp macro="">
      <xdr:nvCxnSpPr>
        <xdr:cNvPr id="12" name="Straight Connector 11">
          <a:extLst>
            <a:ext uri="{FF2B5EF4-FFF2-40B4-BE49-F238E27FC236}">
              <a16:creationId xmlns:a16="http://schemas.microsoft.com/office/drawing/2014/main" id="{C90AE773-5C0C-DFA4-3512-81C3B46EBB5B}"/>
            </a:ext>
          </a:extLst>
        </xdr:cNvPr>
        <xdr:cNvCxnSpPr/>
      </xdr:nvCxnSpPr>
      <xdr:spPr>
        <a:xfrm>
          <a:off x="326572" y="2177140"/>
          <a:ext cx="0" cy="216000"/>
        </a:xfrm>
        <a:prstGeom prst="line">
          <a:avLst/>
        </a:prstGeom>
        <a:ln>
          <a:solidFill>
            <a:schemeClr val="tx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299357</xdr:colOff>
      <xdr:row>12</xdr:row>
      <xdr:rowOff>108854</xdr:rowOff>
    </xdr:from>
    <xdr:to>
      <xdr:col>4</xdr:col>
      <xdr:colOff>408212</xdr:colOff>
      <xdr:row>43</xdr:row>
      <xdr:rowOff>108854</xdr:rowOff>
    </xdr:to>
    <xdr:sp macro="" textlink="">
      <xdr:nvSpPr>
        <xdr:cNvPr id="13" name="TextBox 12">
          <a:extLst>
            <a:ext uri="{FF2B5EF4-FFF2-40B4-BE49-F238E27FC236}">
              <a16:creationId xmlns:a16="http://schemas.microsoft.com/office/drawing/2014/main" id="{61AB6F10-7885-A3AB-304A-E1BFC08EFDA1}"/>
            </a:ext>
          </a:extLst>
        </xdr:cNvPr>
        <xdr:cNvSpPr txBox="1"/>
      </xdr:nvSpPr>
      <xdr:spPr>
        <a:xfrm>
          <a:off x="299357" y="2394854"/>
          <a:ext cx="2558141" cy="590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b="1">
              <a:solidFill>
                <a:schemeClr val="tx1"/>
              </a:solidFill>
              <a:latin typeface="Arial" panose="020B0604020202020204" pitchFamily="34" charset="0"/>
              <a:cs typeface="Arial" panose="020B0604020202020204" pitchFamily="34" charset="0"/>
            </a:rPr>
            <a:t>1.30-minute break is more flexible</a:t>
          </a:r>
          <a:br>
            <a:rPr lang="en-GB" sz="1200">
              <a:solidFill>
                <a:schemeClr val="tx1"/>
              </a:solidFill>
              <a:latin typeface="Arial" panose="020B0604020202020204" pitchFamily="34" charset="0"/>
              <a:cs typeface="Arial" panose="020B0604020202020204" pitchFamily="34" charset="0"/>
            </a:rPr>
          </a:br>
          <a:r>
            <a:rPr lang="en-GB" sz="1200">
              <a:solidFill>
                <a:schemeClr val="tx1"/>
              </a:solidFill>
              <a:latin typeface="Arial" panose="020B0604020202020204" pitchFamily="34" charset="0"/>
              <a:cs typeface="Arial" panose="020B0604020202020204" pitchFamily="34" charset="0"/>
            </a:rPr>
            <a:t>There is now more flexibility in the 30-minute break rule as it’s now tied to eight hours of driving time without interruption for at least 30 minutes. Instead of a mandatory break after eight hours of continuous driving, drivers can use on-duty, instead of not-driving status instead of off-duty.</a:t>
          </a:r>
        </a:p>
        <a:p>
          <a:pPr algn="l"/>
          <a:endParaRPr lang="en-GB" sz="1400" b="1">
            <a:solidFill>
              <a:schemeClr val="tx1"/>
            </a:solidFill>
            <a:latin typeface="Arial" panose="020B0604020202020204" pitchFamily="34" charset="0"/>
            <a:cs typeface="Arial" panose="020B0604020202020204" pitchFamily="34" charset="0"/>
          </a:endParaRPr>
        </a:p>
        <a:p>
          <a:pPr algn="l"/>
          <a:r>
            <a:rPr lang="en-GB" sz="1400" b="1">
              <a:solidFill>
                <a:schemeClr val="tx1"/>
              </a:solidFill>
              <a:latin typeface="Arial" panose="020B0604020202020204" pitchFamily="34" charset="0"/>
              <a:cs typeface="Arial" panose="020B0604020202020204" pitchFamily="34" charset="0"/>
            </a:rPr>
            <a:t>2.One off-duty break</a:t>
          </a:r>
          <a:br>
            <a:rPr lang="en-GB" sz="1200">
              <a:solidFill>
                <a:schemeClr val="tx1"/>
              </a:solidFill>
              <a:latin typeface="Arial" panose="020B0604020202020204" pitchFamily="34" charset="0"/>
              <a:cs typeface="Arial" panose="020B0604020202020204" pitchFamily="34" charset="0"/>
            </a:rPr>
          </a:br>
          <a:r>
            <a:rPr lang="en-GB" sz="1200">
              <a:solidFill>
                <a:schemeClr val="tx1"/>
              </a:solidFill>
              <a:latin typeface="Arial" panose="020B0604020202020204" pitchFamily="34" charset="0"/>
              <a:cs typeface="Arial" panose="020B0604020202020204" pitchFamily="34" charset="0"/>
            </a:rPr>
            <a:t>Drivers are now allowed one off-duty break of at least 30 minutes but this can’t be over three hours that pauses a driver’s 14-hour driving period. As long as the trucker takes off 10 consecutive hours at the end of the workday.</a:t>
          </a:r>
        </a:p>
        <a:p>
          <a:pPr algn="l"/>
          <a:endParaRPr lang="en-GB" sz="1200">
            <a:solidFill>
              <a:schemeClr val="tx1"/>
            </a:solidFill>
            <a:latin typeface="Arial" panose="020B0604020202020204" pitchFamily="34" charset="0"/>
            <a:cs typeface="Arial" panose="020B0604020202020204" pitchFamily="34" charset="0"/>
          </a:endParaRPr>
        </a:p>
        <a:p>
          <a:pPr algn="l"/>
          <a:r>
            <a:rPr lang="en-GB" sz="1400" b="1">
              <a:solidFill>
                <a:schemeClr val="tx1"/>
              </a:solidFill>
              <a:latin typeface="Arial" panose="020B0604020202020204" pitchFamily="34" charset="0"/>
              <a:cs typeface="Arial" panose="020B0604020202020204" pitchFamily="34" charset="0"/>
            </a:rPr>
            <a:t>3.Adverse driving condition exception is modified</a:t>
          </a:r>
          <a:br>
            <a:rPr lang="en-GB" sz="1200">
              <a:solidFill>
                <a:schemeClr val="tx1"/>
              </a:solidFill>
              <a:latin typeface="Arial" panose="020B0604020202020204" pitchFamily="34" charset="0"/>
              <a:cs typeface="Arial" panose="020B0604020202020204" pitchFamily="34" charset="0"/>
            </a:rPr>
          </a:br>
          <a:r>
            <a:rPr lang="en-GB" sz="1200">
              <a:solidFill>
                <a:schemeClr val="tx1"/>
              </a:solidFill>
              <a:latin typeface="Arial" panose="020B0604020202020204" pitchFamily="34" charset="0"/>
              <a:cs typeface="Arial" panose="020B0604020202020204" pitchFamily="34" charset="0"/>
            </a:rPr>
            <a:t>The new trucking law extends the maximum period by two hours during which driving is allowed.</a:t>
          </a:r>
        </a:p>
        <a:p>
          <a:pPr algn="l"/>
          <a:endParaRPr lang="en-GB" sz="1200">
            <a:solidFill>
              <a:schemeClr val="tx1"/>
            </a:solidFill>
            <a:latin typeface="Arial" panose="020B0604020202020204" pitchFamily="34" charset="0"/>
            <a:cs typeface="Arial" panose="020B0604020202020204" pitchFamily="34" charset="0"/>
          </a:endParaRPr>
        </a:p>
        <a:p>
          <a:pPr algn="l"/>
          <a:r>
            <a:rPr lang="en-GB" sz="1400" b="1">
              <a:solidFill>
                <a:schemeClr val="tx1"/>
              </a:solidFill>
              <a:latin typeface="Arial" panose="020B0604020202020204" pitchFamily="34" charset="0"/>
              <a:cs typeface="Arial" panose="020B0604020202020204" pitchFamily="34" charset="0"/>
            </a:rPr>
            <a:t>4.Off-duty periods</a:t>
          </a:r>
          <a:br>
            <a:rPr lang="en-GB" sz="1200">
              <a:solidFill>
                <a:schemeClr val="tx1"/>
              </a:solidFill>
              <a:latin typeface="Arial" panose="020B0604020202020204" pitchFamily="34" charset="0"/>
              <a:cs typeface="Arial" panose="020B0604020202020204" pitchFamily="34" charset="0"/>
            </a:rPr>
          </a:br>
          <a:r>
            <a:rPr lang="en-GB" sz="1200">
              <a:solidFill>
                <a:schemeClr val="tx1"/>
              </a:solidFill>
              <a:latin typeface="Arial" panose="020B0604020202020204" pitchFamily="34" charset="0"/>
              <a:cs typeface="Arial" panose="020B0604020202020204" pitchFamily="34" charset="0"/>
            </a:rPr>
            <a:t>Covered CMV operators are now permitted to use multiple off-duty periods of at least three hours instead of taking 10 consecutive hours off-duty.</a:t>
          </a:r>
        </a:p>
        <a:p>
          <a:pPr algn="l"/>
          <a:endParaRPr lang="en-GB" sz="1200" b="0">
            <a:solidFill>
              <a:schemeClr val="tx1"/>
            </a:solidFill>
            <a:latin typeface="Arial" panose="020B0604020202020204" pitchFamily="34" charset="0"/>
            <a:cs typeface="Arial" panose="020B0604020202020204" pitchFamily="34" charset="0"/>
          </a:endParaRPr>
        </a:p>
      </xdr:txBody>
    </xdr:sp>
    <xdr:clientData/>
  </xdr:twoCellAnchor>
  <xdr:twoCellAnchor editAs="oneCell">
    <xdr:from>
      <xdr:col>6</xdr:col>
      <xdr:colOff>27214</xdr:colOff>
      <xdr:row>12</xdr:row>
      <xdr:rowOff>81641</xdr:rowOff>
    </xdr:from>
    <xdr:to>
      <xdr:col>7</xdr:col>
      <xdr:colOff>378343</xdr:colOff>
      <xdr:row>23</xdr:row>
      <xdr:rowOff>146141</xdr:rowOff>
    </xdr:to>
    <mc:AlternateContent xmlns:mc="http://schemas.openxmlformats.org/markup-compatibility/2006" xmlns:a14="http://schemas.microsoft.com/office/drawing/2010/main">
      <mc:Choice Requires="a14">
        <xdr:graphicFrame macro="">
          <xdr:nvGraphicFramePr>
            <xdr:cNvPr id="14" name="Driver">
              <a:extLst>
                <a:ext uri="{FF2B5EF4-FFF2-40B4-BE49-F238E27FC236}">
                  <a16:creationId xmlns:a16="http://schemas.microsoft.com/office/drawing/2014/main" id="{A9F64463-333B-4549-8F8F-5F84BB972AB8}"/>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3701143" y="2367641"/>
              <a:ext cx="963450" cy="216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551092</xdr:colOff>
      <xdr:row>18</xdr:row>
      <xdr:rowOff>104266</xdr:rowOff>
    </xdr:from>
    <xdr:to>
      <xdr:col>6</xdr:col>
      <xdr:colOff>108859</xdr:colOff>
      <xdr:row>22</xdr:row>
      <xdr:rowOff>136071</xdr:rowOff>
    </xdr:to>
    <xdr:pic>
      <xdr:nvPicPr>
        <xdr:cNvPr id="16" name="Picture 15">
          <a:extLst>
            <a:ext uri="{FF2B5EF4-FFF2-40B4-BE49-F238E27FC236}">
              <a16:creationId xmlns:a16="http://schemas.microsoft.com/office/drawing/2014/main" id="{B91D1D7F-6288-1737-E8CE-4672993FFB87}"/>
            </a:ext>
          </a:extLst>
        </xdr:cNvPr>
        <xdr:cNvPicPr>
          <a:picLocks noChangeAspect="1"/>
        </xdr:cNvPicPr>
      </xdr:nvPicPr>
      <xdr:blipFill rotWithShape="1">
        <a:blip xmlns:r="http://schemas.openxmlformats.org/officeDocument/2006/relationships" r:embed="rId1">
          <a:grayscl/>
          <a:extLst>
            <a:ext uri="{28A0092B-C50C-407E-A947-70E740481C1C}">
              <a14:useLocalDpi xmlns:a14="http://schemas.microsoft.com/office/drawing/2010/main" val="0"/>
            </a:ext>
          </a:extLst>
        </a:blip>
        <a:srcRect l="16636" t="11000" r="50757" b="35000"/>
        <a:stretch>
          <a:fillRect/>
        </a:stretch>
      </xdr:blipFill>
      <xdr:spPr>
        <a:xfrm>
          <a:off x="3000378" y="3533266"/>
          <a:ext cx="782410" cy="793805"/>
        </a:xfrm>
        <a:prstGeom prst="flowChartConnector">
          <a:avLst/>
        </a:prstGeom>
      </xdr:spPr>
    </xdr:pic>
    <xdr:clientData/>
  </xdr:twoCellAnchor>
  <xdr:twoCellAnchor editAs="oneCell">
    <xdr:from>
      <xdr:col>4</xdr:col>
      <xdr:colOff>508405</xdr:colOff>
      <xdr:row>13</xdr:row>
      <xdr:rowOff>27209</xdr:rowOff>
    </xdr:from>
    <xdr:to>
      <xdr:col>6</xdr:col>
      <xdr:colOff>92084</xdr:colOff>
      <xdr:row>17</xdr:row>
      <xdr:rowOff>40820</xdr:rowOff>
    </xdr:to>
    <xdr:pic>
      <xdr:nvPicPr>
        <xdr:cNvPr id="18" name="Picture 17">
          <a:extLst>
            <a:ext uri="{FF2B5EF4-FFF2-40B4-BE49-F238E27FC236}">
              <a16:creationId xmlns:a16="http://schemas.microsoft.com/office/drawing/2014/main" id="{B8024E63-3E5A-0ED5-AD9E-0B7D20B285A0}"/>
            </a:ext>
          </a:extLst>
        </xdr:cNvPr>
        <xdr:cNvPicPr>
          <a:picLocks noChangeAspect="1"/>
        </xdr:cNvPicPr>
      </xdr:nvPicPr>
      <xdr:blipFill rotWithShape="1">
        <a:blip xmlns:r="http://schemas.openxmlformats.org/officeDocument/2006/relationships" r:embed="rId2">
          <a:grayscl/>
          <a:extLst>
            <a:ext uri="{28A0092B-C50C-407E-A947-70E740481C1C}">
              <a14:useLocalDpi xmlns:a14="http://schemas.microsoft.com/office/drawing/2010/main" val="0"/>
            </a:ext>
          </a:extLst>
        </a:blip>
        <a:srcRect l="32649" t="7491" r="18782" b="24339"/>
        <a:stretch>
          <a:fillRect/>
        </a:stretch>
      </xdr:blipFill>
      <xdr:spPr>
        <a:xfrm>
          <a:off x="2957691" y="2503709"/>
          <a:ext cx="808322" cy="775611"/>
        </a:xfrm>
        <a:prstGeom prst="flowChartConnector">
          <a:avLst/>
        </a:prstGeom>
      </xdr:spPr>
    </xdr:pic>
    <xdr:clientData/>
  </xdr:twoCellAnchor>
  <xdr:twoCellAnchor>
    <xdr:from>
      <xdr:col>7</xdr:col>
      <xdr:colOff>449039</xdr:colOff>
      <xdr:row>11</xdr:row>
      <xdr:rowOff>163281</xdr:rowOff>
    </xdr:from>
    <xdr:to>
      <xdr:col>16</xdr:col>
      <xdr:colOff>231325</xdr:colOff>
      <xdr:row>22</xdr:row>
      <xdr:rowOff>163282</xdr:rowOff>
    </xdr:to>
    <xdr:sp macro="" textlink="">
      <xdr:nvSpPr>
        <xdr:cNvPr id="19" name="Rectangle 18">
          <a:extLst>
            <a:ext uri="{FF2B5EF4-FFF2-40B4-BE49-F238E27FC236}">
              <a16:creationId xmlns:a16="http://schemas.microsoft.com/office/drawing/2014/main" id="{A9057DBE-4D2C-76E0-4CA2-D53746335EFB}"/>
            </a:ext>
          </a:extLst>
        </xdr:cNvPr>
        <xdr:cNvSpPr/>
      </xdr:nvSpPr>
      <xdr:spPr>
        <a:xfrm>
          <a:off x="4735289" y="2258781"/>
          <a:ext cx="5293179" cy="2095501"/>
        </a:xfrm>
        <a:prstGeom prst="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544285</xdr:colOff>
      <xdr:row>23</xdr:row>
      <xdr:rowOff>13604</xdr:rowOff>
    </xdr:from>
    <xdr:to>
      <xdr:col>13</xdr:col>
      <xdr:colOff>435428</xdr:colOff>
      <xdr:row>32</xdr:row>
      <xdr:rowOff>136069</xdr:rowOff>
    </xdr:to>
    <xdr:sp macro="" textlink="">
      <xdr:nvSpPr>
        <xdr:cNvPr id="20" name="Rectangle 19">
          <a:extLst>
            <a:ext uri="{FF2B5EF4-FFF2-40B4-BE49-F238E27FC236}">
              <a16:creationId xmlns:a16="http://schemas.microsoft.com/office/drawing/2014/main" id="{509E6034-B591-3A70-CFA2-63367FA0AC69}"/>
            </a:ext>
          </a:extLst>
        </xdr:cNvPr>
        <xdr:cNvSpPr/>
      </xdr:nvSpPr>
      <xdr:spPr>
        <a:xfrm>
          <a:off x="2993571" y="4395104"/>
          <a:ext cx="5402036" cy="1836965"/>
        </a:xfrm>
        <a:prstGeom prst="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4</xdr:col>
      <xdr:colOff>544283</xdr:colOff>
      <xdr:row>32</xdr:row>
      <xdr:rowOff>190496</xdr:rowOff>
    </xdr:from>
    <xdr:to>
      <xdr:col>20</xdr:col>
      <xdr:colOff>312963</xdr:colOff>
      <xdr:row>42</xdr:row>
      <xdr:rowOff>149676</xdr:rowOff>
    </xdr:to>
    <xdr:sp macro="" textlink="">
      <xdr:nvSpPr>
        <xdr:cNvPr id="21" name="Rectangle 20">
          <a:extLst>
            <a:ext uri="{FF2B5EF4-FFF2-40B4-BE49-F238E27FC236}">
              <a16:creationId xmlns:a16="http://schemas.microsoft.com/office/drawing/2014/main" id="{C9F97C21-2E01-1C4E-EC94-4C96BA2FEFC9}"/>
            </a:ext>
          </a:extLst>
        </xdr:cNvPr>
        <xdr:cNvSpPr/>
      </xdr:nvSpPr>
      <xdr:spPr>
        <a:xfrm>
          <a:off x="2993569" y="6286496"/>
          <a:ext cx="9565823" cy="1864180"/>
        </a:xfrm>
        <a:prstGeom prst="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8</xdr:col>
      <xdr:colOff>108862</xdr:colOff>
      <xdr:row>11</xdr:row>
      <xdr:rowOff>190497</xdr:rowOff>
    </xdr:from>
    <xdr:to>
      <xdr:col>9</xdr:col>
      <xdr:colOff>381005</xdr:colOff>
      <xdr:row>13</xdr:row>
      <xdr:rowOff>122460</xdr:rowOff>
    </xdr:to>
    <xdr:sp macro="" textlink="">
      <xdr:nvSpPr>
        <xdr:cNvPr id="22" name="TextBox 21">
          <a:extLst>
            <a:ext uri="{FF2B5EF4-FFF2-40B4-BE49-F238E27FC236}">
              <a16:creationId xmlns:a16="http://schemas.microsoft.com/office/drawing/2014/main" id="{FAB39043-8B31-3925-3BE2-3BEB3D9E79CE}"/>
            </a:ext>
          </a:extLst>
        </xdr:cNvPr>
        <xdr:cNvSpPr txBox="1"/>
      </xdr:nvSpPr>
      <xdr:spPr>
        <a:xfrm>
          <a:off x="5007433" y="2285997"/>
          <a:ext cx="884465" cy="312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b="1">
              <a:solidFill>
                <a:schemeClr val="bg1"/>
              </a:solidFill>
            </a:rPr>
            <a:t>Driver </a:t>
          </a:r>
        </a:p>
      </xdr:txBody>
    </xdr:sp>
    <xdr:clientData/>
  </xdr:twoCellAnchor>
  <xdr:twoCellAnchor>
    <xdr:from>
      <xdr:col>13</xdr:col>
      <xdr:colOff>571503</xdr:colOff>
      <xdr:row>11</xdr:row>
      <xdr:rowOff>190496</xdr:rowOff>
    </xdr:from>
    <xdr:to>
      <xdr:col>16</xdr:col>
      <xdr:colOff>462645</xdr:colOff>
      <xdr:row>14</xdr:row>
      <xdr:rowOff>95245</xdr:rowOff>
    </xdr:to>
    <xdr:sp macro="" textlink="'Pivot Table'!E21">
      <xdr:nvSpPr>
        <xdr:cNvPr id="23" name="TextBox 22">
          <a:extLst>
            <a:ext uri="{FF2B5EF4-FFF2-40B4-BE49-F238E27FC236}">
              <a16:creationId xmlns:a16="http://schemas.microsoft.com/office/drawing/2014/main" id="{C2EF5269-A6BB-842F-EAE6-55C290D88F62}"/>
            </a:ext>
          </a:extLst>
        </xdr:cNvPr>
        <xdr:cNvSpPr txBox="1"/>
      </xdr:nvSpPr>
      <xdr:spPr>
        <a:xfrm>
          <a:off x="8531682" y="2285996"/>
          <a:ext cx="1728106"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8C7992-D2DC-40B0-BC6A-404CE427F4B2}" type="TxLink">
            <a:rPr lang="en-US" sz="2000" b="0">
              <a:solidFill>
                <a:schemeClr val="bg1"/>
              </a:solidFill>
              <a:latin typeface="+mn-lt"/>
              <a:ea typeface="+mn-ea"/>
              <a:cs typeface="+mn-cs"/>
            </a:rPr>
            <a:pPr marL="0" indent="0" algn="ctr"/>
            <a:t> $999,279 </a:t>
          </a:fld>
          <a:endParaRPr lang="en-GB" sz="2000" b="0">
            <a:solidFill>
              <a:schemeClr val="bg1"/>
            </a:solidFill>
            <a:latin typeface="+mn-lt"/>
            <a:ea typeface="+mn-ea"/>
            <a:cs typeface="+mn-cs"/>
          </a:endParaRPr>
        </a:p>
      </xdr:txBody>
    </xdr:sp>
    <xdr:clientData/>
  </xdr:twoCellAnchor>
  <xdr:twoCellAnchor>
    <xdr:from>
      <xdr:col>7</xdr:col>
      <xdr:colOff>435433</xdr:colOff>
      <xdr:row>18</xdr:row>
      <xdr:rowOff>68033</xdr:rowOff>
    </xdr:from>
    <xdr:to>
      <xdr:col>10</xdr:col>
      <xdr:colOff>204112</xdr:colOff>
      <xdr:row>19</xdr:row>
      <xdr:rowOff>122460</xdr:rowOff>
    </xdr:to>
    <xdr:sp macro="" textlink="">
      <xdr:nvSpPr>
        <xdr:cNvPr id="28" name="TextBox 27">
          <a:extLst>
            <a:ext uri="{FF2B5EF4-FFF2-40B4-BE49-F238E27FC236}">
              <a16:creationId xmlns:a16="http://schemas.microsoft.com/office/drawing/2014/main" id="{4A7F1629-8EC7-DCED-326F-5A0847A5161D}"/>
            </a:ext>
          </a:extLst>
        </xdr:cNvPr>
        <xdr:cNvSpPr txBox="1"/>
      </xdr:nvSpPr>
      <xdr:spPr>
        <a:xfrm>
          <a:off x="4721683" y="3497033"/>
          <a:ext cx="1605643" cy="24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800" b="1">
              <a:solidFill>
                <a:schemeClr val="bg1"/>
              </a:solidFill>
              <a:latin typeface="+mn-lt"/>
              <a:ea typeface="+mn-ea"/>
              <a:cs typeface="+mn-cs"/>
            </a:rPr>
            <a:t>Buddy</a:t>
          </a:r>
        </a:p>
      </xdr:txBody>
    </xdr:sp>
    <xdr:clientData/>
  </xdr:twoCellAnchor>
  <xdr:twoCellAnchor>
    <xdr:from>
      <xdr:col>14</xdr:col>
      <xdr:colOff>27220</xdr:colOff>
      <xdr:row>17</xdr:row>
      <xdr:rowOff>136068</xdr:rowOff>
    </xdr:from>
    <xdr:to>
      <xdr:col>16</xdr:col>
      <xdr:colOff>408220</xdr:colOff>
      <xdr:row>19</xdr:row>
      <xdr:rowOff>190496</xdr:rowOff>
    </xdr:to>
    <xdr:sp macro="" textlink="'Pivot Table'!F21">
      <xdr:nvSpPr>
        <xdr:cNvPr id="29" name="TextBox 28">
          <a:extLst>
            <a:ext uri="{FF2B5EF4-FFF2-40B4-BE49-F238E27FC236}">
              <a16:creationId xmlns:a16="http://schemas.microsoft.com/office/drawing/2014/main" id="{63F707BE-4568-924E-2A3C-AED5DF2F858B}"/>
            </a:ext>
          </a:extLst>
        </xdr:cNvPr>
        <xdr:cNvSpPr txBox="1"/>
      </xdr:nvSpPr>
      <xdr:spPr>
        <a:xfrm>
          <a:off x="8599720" y="3374568"/>
          <a:ext cx="1605643"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69D9681-3C0E-41D7-8FD7-E238C54A277C}" type="TxLink">
            <a:rPr lang="en-US" sz="2000" b="0">
              <a:solidFill>
                <a:schemeClr val="bg1"/>
              </a:solidFill>
              <a:latin typeface="+mn-lt"/>
              <a:ea typeface="+mn-ea"/>
              <a:cs typeface="+mn-cs"/>
            </a:rPr>
            <a:pPr marL="0" indent="0" algn="ctr"/>
            <a:t> $991,583 </a:t>
          </a:fld>
          <a:endParaRPr lang="en-US" sz="2000" b="0">
            <a:solidFill>
              <a:schemeClr val="bg1"/>
            </a:solidFill>
            <a:latin typeface="+mn-lt"/>
            <a:ea typeface="+mn-ea"/>
            <a:cs typeface="+mn-cs"/>
          </a:endParaRPr>
        </a:p>
      </xdr:txBody>
    </xdr:sp>
    <xdr:clientData/>
  </xdr:twoCellAnchor>
  <xdr:twoCellAnchor>
    <xdr:from>
      <xdr:col>7</xdr:col>
      <xdr:colOff>340182</xdr:colOff>
      <xdr:row>13</xdr:row>
      <xdr:rowOff>108852</xdr:rowOff>
    </xdr:from>
    <xdr:to>
      <xdr:col>10</xdr:col>
      <xdr:colOff>108861</xdr:colOff>
      <xdr:row>15</xdr:row>
      <xdr:rowOff>149674</xdr:rowOff>
    </xdr:to>
    <xdr:sp macro="" textlink="'Pivot Table'!C21">
      <xdr:nvSpPr>
        <xdr:cNvPr id="32" name="TextBox 31">
          <a:extLst>
            <a:ext uri="{FF2B5EF4-FFF2-40B4-BE49-F238E27FC236}">
              <a16:creationId xmlns:a16="http://schemas.microsoft.com/office/drawing/2014/main" id="{7432A078-D4B5-2298-50D2-681AF9AC9BA3}"/>
            </a:ext>
          </a:extLst>
        </xdr:cNvPr>
        <xdr:cNvSpPr txBox="1"/>
      </xdr:nvSpPr>
      <xdr:spPr>
        <a:xfrm>
          <a:off x="4626432" y="2585352"/>
          <a:ext cx="1605643" cy="421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A84EB72-E5E4-4127-A2F2-B62FB81869D5}" type="TxLink">
            <a:rPr lang="en-US" sz="2000" b="0">
              <a:solidFill>
                <a:schemeClr val="bg1"/>
              </a:solidFill>
              <a:latin typeface="+mn-lt"/>
              <a:ea typeface="+mn-ea"/>
              <a:cs typeface="+mn-cs"/>
            </a:rPr>
            <a:pPr marL="0" indent="0" algn="ctr"/>
            <a:t> $1,001,501 </a:t>
          </a:fld>
          <a:endParaRPr lang="en-GB" sz="2000" b="0">
            <a:solidFill>
              <a:schemeClr val="bg1"/>
            </a:solidFill>
            <a:latin typeface="+mn-lt"/>
            <a:ea typeface="+mn-ea"/>
            <a:cs typeface="+mn-cs"/>
          </a:endParaRPr>
        </a:p>
      </xdr:txBody>
    </xdr:sp>
    <xdr:clientData/>
  </xdr:twoCellAnchor>
  <xdr:twoCellAnchor>
    <xdr:from>
      <xdr:col>7</xdr:col>
      <xdr:colOff>462647</xdr:colOff>
      <xdr:row>19</xdr:row>
      <xdr:rowOff>136067</xdr:rowOff>
    </xdr:from>
    <xdr:to>
      <xdr:col>10</xdr:col>
      <xdr:colOff>68043</xdr:colOff>
      <xdr:row>21</xdr:row>
      <xdr:rowOff>163281</xdr:rowOff>
    </xdr:to>
    <xdr:sp macro="" textlink="'Pivot Table'!D21">
      <xdr:nvSpPr>
        <xdr:cNvPr id="33" name="TextBox 32">
          <a:extLst>
            <a:ext uri="{FF2B5EF4-FFF2-40B4-BE49-F238E27FC236}">
              <a16:creationId xmlns:a16="http://schemas.microsoft.com/office/drawing/2014/main" id="{73C4A12E-04E0-CCD6-68BE-5CD3619029B7}"/>
            </a:ext>
          </a:extLst>
        </xdr:cNvPr>
        <xdr:cNvSpPr txBox="1"/>
      </xdr:nvSpPr>
      <xdr:spPr>
        <a:xfrm>
          <a:off x="4748897" y="3755567"/>
          <a:ext cx="1442360"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D9D65B-6432-4CCE-8A9D-044F2C48BCC7}" type="TxLink">
            <a:rPr lang="en-US" sz="2000" b="0">
              <a:solidFill>
                <a:schemeClr val="bg1"/>
              </a:solidFill>
              <a:latin typeface="+mn-lt"/>
              <a:ea typeface="+mn-ea"/>
              <a:cs typeface="+mn-cs"/>
            </a:rPr>
            <a:pPr marL="0" indent="0" algn="ctr"/>
            <a:t> $799,949 </a:t>
          </a:fld>
          <a:endParaRPr lang="en-GB" sz="2000" b="0">
            <a:solidFill>
              <a:schemeClr val="bg1"/>
            </a:solidFill>
            <a:latin typeface="+mn-lt"/>
            <a:ea typeface="+mn-ea"/>
            <a:cs typeface="+mn-cs"/>
          </a:endParaRPr>
        </a:p>
      </xdr:txBody>
    </xdr:sp>
    <xdr:clientData/>
  </xdr:twoCellAnchor>
  <xdr:twoCellAnchor>
    <xdr:from>
      <xdr:col>14</xdr:col>
      <xdr:colOff>244932</xdr:colOff>
      <xdr:row>14</xdr:row>
      <xdr:rowOff>27212</xdr:rowOff>
    </xdr:from>
    <xdr:to>
      <xdr:col>16</xdr:col>
      <xdr:colOff>149683</xdr:colOff>
      <xdr:row>15</xdr:row>
      <xdr:rowOff>149676</xdr:rowOff>
    </xdr:to>
    <xdr:sp macro="" textlink="">
      <xdr:nvSpPr>
        <xdr:cNvPr id="35" name="TextBox 34">
          <a:extLst>
            <a:ext uri="{FF2B5EF4-FFF2-40B4-BE49-F238E27FC236}">
              <a16:creationId xmlns:a16="http://schemas.microsoft.com/office/drawing/2014/main" id="{9A003858-C9E8-EEBC-7BB6-953FB36EE719}"/>
            </a:ext>
          </a:extLst>
        </xdr:cNvPr>
        <xdr:cNvSpPr txBox="1"/>
      </xdr:nvSpPr>
      <xdr:spPr>
        <a:xfrm>
          <a:off x="8817432" y="2694212"/>
          <a:ext cx="1129394"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2000" b="0">
              <a:solidFill>
                <a:schemeClr val="bg1">
                  <a:lumMod val="65000"/>
                </a:schemeClr>
              </a:solidFill>
              <a:latin typeface="+mn-lt"/>
              <a:ea typeface="+mn-ea"/>
              <a:cs typeface="+mn-cs"/>
            </a:rPr>
            <a:t>USD</a:t>
          </a:r>
        </a:p>
      </xdr:txBody>
    </xdr:sp>
    <xdr:clientData/>
  </xdr:twoCellAnchor>
  <xdr:twoCellAnchor>
    <xdr:from>
      <xdr:col>14</xdr:col>
      <xdr:colOff>356512</xdr:colOff>
      <xdr:row>20</xdr:row>
      <xdr:rowOff>16325</xdr:rowOff>
    </xdr:from>
    <xdr:to>
      <xdr:col>16</xdr:col>
      <xdr:colOff>261263</xdr:colOff>
      <xdr:row>21</xdr:row>
      <xdr:rowOff>138789</xdr:rowOff>
    </xdr:to>
    <xdr:sp macro="" textlink="">
      <xdr:nvSpPr>
        <xdr:cNvPr id="36" name="TextBox 35">
          <a:extLst>
            <a:ext uri="{FF2B5EF4-FFF2-40B4-BE49-F238E27FC236}">
              <a16:creationId xmlns:a16="http://schemas.microsoft.com/office/drawing/2014/main" id="{F4EFDB72-DD74-4268-8426-5492EE29DC6D}"/>
            </a:ext>
          </a:extLst>
        </xdr:cNvPr>
        <xdr:cNvSpPr txBox="1"/>
      </xdr:nvSpPr>
      <xdr:spPr>
        <a:xfrm>
          <a:off x="8929012" y="3826325"/>
          <a:ext cx="1129394"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2000" b="0">
              <a:solidFill>
                <a:schemeClr val="bg1">
                  <a:lumMod val="65000"/>
                </a:schemeClr>
              </a:solidFill>
              <a:latin typeface="+mn-lt"/>
              <a:ea typeface="+mn-ea"/>
              <a:cs typeface="+mn-cs"/>
            </a:rPr>
            <a:t>USD</a:t>
          </a:r>
        </a:p>
      </xdr:txBody>
    </xdr:sp>
    <xdr:clientData/>
  </xdr:twoCellAnchor>
  <xdr:twoCellAnchor>
    <xdr:from>
      <xdr:col>7</xdr:col>
      <xdr:colOff>530683</xdr:colOff>
      <xdr:row>17</xdr:row>
      <xdr:rowOff>40816</xdr:rowOff>
    </xdr:from>
    <xdr:to>
      <xdr:col>16</xdr:col>
      <xdr:colOff>167790</xdr:colOff>
      <xdr:row>17</xdr:row>
      <xdr:rowOff>76816</xdr:rowOff>
    </xdr:to>
    <xdr:cxnSp macro="">
      <xdr:nvCxnSpPr>
        <xdr:cNvPr id="38" name="Straight Connector 37">
          <a:extLst>
            <a:ext uri="{FF2B5EF4-FFF2-40B4-BE49-F238E27FC236}">
              <a16:creationId xmlns:a16="http://schemas.microsoft.com/office/drawing/2014/main" id="{84B220B4-E98E-C49C-4EDB-D7151E6EEB98}"/>
            </a:ext>
          </a:extLst>
        </xdr:cNvPr>
        <xdr:cNvCxnSpPr/>
      </xdr:nvCxnSpPr>
      <xdr:spPr>
        <a:xfrm flipV="1">
          <a:off x="4816933" y="3279316"/>
          <a:ext cx="5148000" cy="3600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571503</xdr:colOff>
      <xdr:row>12</xdr:row>
      <xdr:rowOff>13602</xdr:rowOff>
    </xdr:from>
    <xdr:to>
      <xdr:col>13</xdr:col>
      <xdr:colOff>381003</xdr:colOff>
      <xdr:row>17</xdr:row>
      <xdr:rowOff>149674</xdr:rowOff>
    </xdr:to>
    <xdr:graphicFrame macro="">
      <xdr:nvGraphicFramePr>
        <xdr:cNvPr id="39" name="Chart 38">
          <a:extLst>
            <a:ext uri="{FF2B5EF4-FFF2-40B4-BE49-F238E27FC236}">
              <a16:creationId xmlns:a16="http://schemas.microsoft.com/office/drawing/2014/main" id="{DFECA83D-8B28-494F-A045-0D334DE71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108858</xdr:colOff>
      <xdr:row>18</xdr:row>
      <xdr:rowOff>13601</xdr:rowOff>
    </xdr:from>
    <xdr:to>
      <xdr:col>13</xdr:col>
      <xdr:colOff>367395</xdr:colOff>
      <xdr:row>24</xdr:row>
      <xdr:rowOff>27209</xdr:rowOff>
    </xdr:to>
    <xdr:graphicFrame macro="">
      <xdr:nvGraphicFramePr>
        <xdr:cNvPr id="40" name="Chart 39">
          <a:extLst>
            <a:ext uri="{FF2B5EF4-FFF2-40B4-BE49-F238E27FC236}">
              <a16:creationId xmlns:a16="http://schemas.microsoft.com/office/drawing/2014/main" id="{00A07FD8-3501-41B9-B9CC-F0A873221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571503</xdr:colOff>
      <xdr:row>12</xdr:row>
      <xdr:rowOff>68031</xdr:rowOff>
    </xdr:from>
    <xdr:to>
      <xdr:col>13</xdr:col>
      <xdr:colOff>571503</xdr:colOff>
      <xdr:row>16</xdr:row>
      <xdr:rowOff>136067</xdr:rowOff>
    </xdr:to>
    <xdr:cxnSp macro="">
      <xdr:nvCxnSpPr>
        <xdr:cNvPr id="42" name="Straight Connector 41">
          <a:extLst>
            <a:ext uri="{FF2B5EF4-FFF2-40B4-BE49-F238E27FC236}">
              <a16:creationId xmlns:a16="http://schemas.microsoft.com/office/drawing/2014/main" id="{C02A23D2-8075-3818-5363-5DD5E7264B49}"/>
            </a:ext>
          </a:extLst>
        </xdr:cNvPr>
        <xdr:cNvCxnSpPr/>
      </xdr:nvCxnSpPr>
      <xdr:spPr>
        <a:xfrm>
          <a:off x="8531682" y="2354031"/>
          <a:ext cx="0" cy="830036"/>
        </a:xfrm>
        <a:prstGeom prst="line">
          <a:avLst/>
        </a:prstGeom>
        <a:ln w="31750">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587831</xdr:colOff>
      <xdr:row>17</xdr:row>
      <xdr:rowOff>138788</xdr:rowOff>
    </xdr:from>
    <xdr:to>
      <xdr:col>13</xdr:col>
      <xdr:colOff>587831</xdr:colOff>
      <xdr:row>22</xdr:row>
      <xdr:rowOff>16324</xdr:rowOff>
    </xdr:to>
    <xdr:cxnSp macro="">
      <xdr:nvCxnSpPr>
        <xdr:cNvPr id="43" name="Straight Connector 42">
          <a:extLst>
            <a:ext uri="{FF2B5EF4-FFF2-40B4-BE49-F238E27FC236}">
              <a16:creationId xmlns:a16="http://schemas.microsoft.com/office/drawing/2014/main" id="{1F963132-2C1A-4E57-BC10-385CD8F85F82}"/>
            </a:ext>
          </a:extLst>
        </xdr:cNvPr>
        <xdr:cNvCxnSpPr/>
      </xdr:nvCxnSpPr>
      <xdr:spPr>
        <a:xfrm>
          <a:off x="8548010" y="3377288"/>
          <a:ext cx="0" cy="830036"/>
        </a:xfrm>
        <a:prstGeom prst="line">
          <a:avLst/>
        </a:prstGeom>
        <a:ln w="31750">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288471</xdr:colOff>
      <xdr:row>11</xdr:row>
      <xdr:rowOff>152395</xdr:rowOff>
    </xdr:from>
    <xdr:to>
      <xdr:col>22</xdr:col>
      <xdr:colOff>353786</xdr:colOff>
      <xdr:row>22</xdr:row>
      <xdr:rowOff>163282</xdr:rowOff>
    </xdr:to>
    <xdr:sp macro="" textlink="">
      <xdr:nvSpPr>
        <xdr:cNvPr id="45" name="Rectangle 44">
          <a:extLst>
            <a:ext uri="{FF2B5EF4-FFF2-40B4-BE49-F238E27FC236}">
              <a16:creationId xmlns:a16="http://schemas.microsoft.com/office/drawing/2014/main" id="{7E0C4FB8-B628-4329-B13A-0826E49CAF48}"/>
            </a:ext>
          </a:extLst>
        </xdr:cNvPr>
        <xdr:cNvSpPr/>
      </xdr:nvSpPr>
      <xdr:spPr>
        <a:xfrm>
          <a:off x="10085614" y="2247895"/>
          <a:ext cx="3739243" cy="2106387"/>
        </a:xfrm>
        <a:prstGeom prst="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16</xdr:col>
      <xdr:colOff>381000</xdr:colOff>
      <xdr:row>13</xdr:row>
      <xdr:rowOff>95247</xdr:rowOff>
    </xdr:from>
    <xdr:to>
      <xdr:col>22</xdr:col>
      <xdr:colOff>393247</xdr:colOff>
      <xdr:row>22</xdr:row>
      <xdr:rowOff>175527</xdr:rowOff>
    </xdr:to>
    <xdr:graphicFrame macro="">
      <xdr:nvGraphicFramePr>
        <xdr:cNvPr id="44" name="Chart 43">
          <a:extLst>
            <a:ext uri="{FF2B5EF4-FFF2-40B4-BE49-F238E27FC236}">
              <a16:creationId xmlns:a16="http://schemas.microsoft.com/office/drawing/2014/main" id="{9C6FFBB4-748B-4121-ABA8-686DF29B2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435430</xdr:colOff>
      <xdr:row>11</xdr:row>
      <xdr:rowOff>125183</xdr:rowOff>
    </xdr:from>
    <xdr:to>
      <xdr:col>22</xdr:col>
      <xdr:colOff>299358</xdr:colOff>
      <xdr:row>13</xdr:row>
      <xdr:rowOff>95245</xdr:rowOff>
    </xdr:to>
    <xdr:sp macro="" textlink="">
      <xdr:nvSpPr>
        <xdr:cNvPr id="46" name="TextBox 45">
          <a:extLst>
            <a:ext uri="{FF2B5EF4-FFF2-40B4-BE49-F238E27FC236}">
              <a16:creationId xmlns:a16="http://schemas.microsoft.com/office/drawing/2014/main" id="{4FD92D3B-942B-45A8-975A-7E681752E80B}"/>
            </a:ext>
          </a:extLst>
        </xdr:cNvPr>
        <xdr:cNvSpPr txBox="1"/>
      </xdr:nvSpPr>
      <xdr:spPr>
        <a:xfrm>
          <a:off x="10232573" y="2220683"/>
          <a:ext cx="3537856" cy="351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600" b="0">
              <a:solidFill>
                <a:schemeClr val="bg1"/>
              </a:solidFill>
            </a:rPr>
            <a:t>Driver &amp; Buddy Income </a:t>
          </a:r>
          <a:r>
            <a:rPr lang="en-GB" sz="1600" b="1">
              <a:solidFill>
                <a:srgbClr val="FFCC00"/>
              </a:solidFill>
            </a:rPr>
            <a:t>Per Trip Classify  </a:t>
          </a:r>
        </a:p>
      </xdr:txBody>
    </xdr:sp>
    <xdr:clientData/>
  </xdr:twoCellAnchor>
  <xdr:twoCellAnchor>
    <xdr:from>
      <xdr:col>16</xdr:col>
      <xdr:colOff>394609</xdr:colOff>
      <xdr:row>11</xdr:row>
      <xdr:rowOff>190497</xdr:rowOff>
    </xdr:from>
    <xdr:to>
      <xdr:col>16</xdr:col>
      <xdr:colOff>394609</xdr:colOff>
      <xdr:row>13</xdr:row>
      <xdr:rowOff>25497</xdr:rowOff>
    </xdr:to>
    <xdr:cxnSp macro="">
      <xdr:nvCxnSpPr>
        <xdr:cNvPr id="50" name="Straight Connector 49">
          <a:extLst>
            <a:ext uri="{FF2B5EF4-FFF2-40B4-BE49-F238E27FC236}">
              <a16:creationId xmlns:a16="http://schemas.microsoft.com/office/drawing/2014/main" id="{0D086FCF-D7EB-4715-8AD5-326CA59D3D17}"/>
            </a:ext>
          </a:extLst>
        </xdr:cNvPr>
        <xdr:cNvCxnSpPr/>
      </xdr:nvCxnSpPr>
      <xdr:spPr>
        <a:xfrm>
          <a:off x="10191752" y="2285997"/>
          <a:ext cx="0" cy="216000"/>
        </a:xfrm>
        <a:prstGeom prst="line">
          <a:avLst/>
        </a:prstGeom>
        <a:ln>
          <a:solidFill>
            <a:srgbClr val="FFCC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530679</xdr:colOff>
      <xdr:row>25</xdr:row>
      <xdr:rowOff>13604</xdr:rowOff>
    </xdr:from>
    <xdr:to>
      <xdr:col>13</xdr:col>
      <xdr:colOff>449035</xdr:colOff>
      <xdr:row>32</xdr:row>
      <xdr:rowOff>27210</xdr:rowOff>
    </xdr:to>
    <xdr:graphicFrame macro="">
      <xdr:nvGraphicFramePr>
        <xdr:cNvPr id="15" name="Chart 14">
          <a:extLst>
            <a:ext uri="{FF2B5EF4-FFF2-40B4-BE49-F238E27FC236}">
              <a16:creationId xmlns:a16="http://schemas.microsoft.com/office/drawing/2014/main" id="{6A3A60C2-46E8-4B34-A8AF-378164C7A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149679</xdr:colOff>
      <xdr:row>23</xdr:row>
      <xdr:rowOff>46262</xdr:rowOff>
    </xdr:from>
    <xdr:to>
      <xdr:col>8</xdr:col>
      <xdr:colOff>476251</xdr:colOff>
      <xdr:row>25</xdr:row>
      <xdr:rowOff>16324</xdr:rowOff>
    </xdr:to>
    <xdr:sp macro="" textlink="">
      <xdr:nvSpPr>
        <xdr:cNvPr id="17" name="TextBox 16">
          <a:extLst>
            <a:ext uri="{FF2B5EF4-FFF2-40B4-BE49-F238E27FC236}">
              <a16:creationId xmlns:a16="http://schemas.microsoft.com/office/drawing/2014/main" id="{66B249D9-1F0F-4667-9659-262C894D5EEF}"/>
            </a:ext>
          </a:extLst>
        </xdr:cNvPr>
        <xdr:cNvSpPr txBox="1"/>
      </xdr:nvSpPr>
      <xdr:spPr>
        <a:xfrm>
          <a:off x="3211286" y="4427762"/>
          <a:ext cx="2163536" cy="351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800" b="1">
              <a:solidFill>
                <a:schemeClr val="bg1"/>
              </a:solidFill>
            </a:rPr>
            <a:t>Expense</a:t>
          </a:r>
          <a:r>
            <a:rPr lang="en-GB" sz="1800" b="1" baseline="0">
              <a:solidFill>
                <a:schemeClr val="bg1"/>
              </a:solidFill>
            </a:rPr>
            <a:t> By </a:t>
          </a:r>
          <a:r>
            <a:rPr lang="en-GB" sz="1800" b="1" baseline="0">
              <a:solidFill>
                <a:srgbClr val="FFCC00"/>
              </a:solidFill>
            </a:rPr>
            <a:t>Month</a:t>
          </a:r>
          <a:endParaRPr lang="en-GB" sz="1800" b="1">
            <a:solidFill>
              <a:srgbClr val="FFCC00"/>
            </a:solidFill>
          </a:endParaRPr>
        </a:p>
      </xdr:txBody>
    </xdr:sp>
    <xdr:clientData/>
  </xdr:twoCellAnchor>
  <xdr:twoCellAnchor>
    <xdr:from>
      <xdr:col>13</xdr:col>
      <xdr:colOff>476251</xdr:colOff>
      <xdr:row>23</xdr:row>
      <xdr:rowOff>27211</xdr:rowOff>
    </xdr:from>
    <xdr:to>
      <xdr:col>18</xdr:col>
      <xdr:colOff>517072</xdr:colOff>
      <xdr:row>32</xdr:row>
      <xdr:rowOff>136069</xdr:rowOff>
    </xdr:to>
    <xdr:sp macro="" textlink="">
      <xdr:nvSpPr>
        <xdr:cNvPr id="24" name="Rectangle 23">
          <a:extLst>
            <a:ext uri="{FF2B5EF4-FFF2-40B4-BE49-F238E27FC236}">
              <a16:creationId xmlns:a16="http://schemas.microsoft.com/office/drawing/2014/main" id="{D7805750-D911-4118-8198-22D6E2C09E55}"/>
            </a:ext>
          </a:extLst>
        </xdr:cNvPr>
        <xdr:cNvSpPr/>
      </xdr:nvSpPr>
      <xdr:spPr>
        <a:xfrm>
          <a:off x="8436430" y="4408711"/>
          <a:ext cx="3102428" cy="1823358"/>
        </a:xfrm>
        <a:prstGeom prst="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13</xdr:col>
      <xdr:colOff>544284</xdr:colOff>
      <xdr:row>25</xdr:row>
      <xdr:rowOff>13602</xdr:rowOff>
    </xdr:from>
    <xdr:to>
      <xdr:col>18</xdr:col>
      <xdr:colOff>489857</xdr:colOff>
      <xdr:row>32</xdr:row>
      <xdr:rowOff>68033</xdr:rowOff>
    </xdr:to>
    <xdr:graphicFrame macro="">
      <xdr:nvGraphicFramePr>
        <xdr:cNvPr id="25" name="Chart 24">
          <a:extLst>
            <a:ext uri="{FF2B5EF4-FFF2-40B4-BE49-F238E27FC236}">
              <a16:creationId xmlns:a16="http://schemas.microsoft.com/office/drawing/2014/main" id="{DA3FA582-272B-44C1-ACEC-E9F01D508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5444</xdr:colOff>
      <xdr:row>23</xdr:row>
      <xdr:rowOff>117018</xdr:rowOff>
    </xdr:from>
    <xdr:to>
      <xdr:col>17</xdr:col>
      <xdr:colOff>544286</xdr:colOff>
      <xdr:row>25</xdr:row>
      <xdr:rowOff>87080</xdr:rowOff>
    </xdr:to>
    <xdr:sp macro="" textlink="">
      <xdr:nvSpPr>
        <xdr:cNvPr id="26" name="TextBox 25">
          <a:extLst>
            <a:ext uri="{FF2B5EF4-FFF2-40B4-BE49-F238E27FC236}">
              <a16:creationId xmlns:a16="http://schemas.microsoft.com/office/drawing/2014/main" id="{E1753D62-AF15-44C4-9378-EF9CFB4CBFF4}"/>
            </a:ext>
          </a:extLst>
        </xdr:cNvPr>
        <xdr:cNvSpPr txBox="1"/>
      </xdr:nvSpPr>
      <xdr:spPr>
        <a:xfrm>
          <a:off x="8577944" y="4498518"/>
          <a:ext cx="2375806" cy="351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800" b="1">
              <a:solidFill>
                <a:schemeClr val="bg1"/>
              </a:solidFill>
            </a:rPr>
            <a:t>Expense</a:t>
          </a:r>
          <a:r>
            <a:rPr lang="en-GB" sz="1800" b="1" baseline="0">
              <a:solidFill>
                <a:schemeClr val="bg1"/>
              </a:solidFill>
            </a:rPr>
            <a:t> By </a:t>
          </a:r>
          <a:r>
            <a:rPr lang="en-GB" sz="1800" b="1" baseline="0">
              <a:solidFill>
                <a:srgbClr val="FFCC00"/>
              </a:solidFill>
            </a:rPr>
            <a:t>Month</a:t>
          </a:r>
          <a:endParaRPr lang="en-GB" sz="1800" b="1">
            <a:solidFill>
              <a:srgbClr val="FFCC00"/>
            </a:solidFill>
          </a:endParaRPr>
        </a:p>
      </xdr:txBody>
    </xdr:sp>
    <xdr:clientData/>
  </xdr:twoCellAnchor>
  <xdr:twoCellAnchor>
    <xdr:from>
      <xdr:col>5</xdr:col>
      <xdr:colOff>70757</xdr:colOff>
      <xdr:row>23</xdr:row>
      <xdr:rowOff>125180</xdr:rowOff>
    </xdr:from>
    <xdr:to>
      <xdr:col>5</xdr:col>
      <xdr:colOff>70757</xdr:colOff>
      <xdr:row>24</xdr:row>
      <xdr:rowOff>150680</xdr:rowOff>
    </xdr:to>
    <xdr:cxnSp macro="">
      <xdr:nvCxnSpPr>
        <xdr:cNvPr id="27" name="Straight Connector 26">
          <a:extLst>
            <a:ext uri="{FF2B5EF4-FFF2-40B4-BE49-F238E27FC236}">
              <a16:creationId xmlns:a16="http://schemas.microsoft.com/office/drawing/2014/main" id="{C166703D-C90A-4798-BE20-221A58004EBD}"/>
            </a:ext>
          </a:extLst>
        </xdr:cNvPr>
        <xdr:cNvCxnSpPr/>
      </xdr:nvCxnSpPr>
      <xdr:spPr>
        <a:xfrm>
          <a:off x="3132364" y="4506680"/>
          <a:ext cx="0" cy="216000"/>
        </a:xfrm>
        <a:prstGeom prst="line">
          <a:avLst/>
        </a:prstGeom>
        <a:ln>
          <a:solidFill>
            <a:srgbClr val="FFCC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590549</xdr:colOff>
      <xdr:row>23</xdr:row>
      <xdr:rowOff>182329</xdr:rowOff>
    </xdr:from>
    <xdr:to>
      <xdr:col>13</xdr:col>
      <xdr:colOff>590549</xdr:colOff>
      <xdr:row>25</xdr:row>
      <xdr:rowOff>17329</xdr:rowOff>
    </xdr:to>
    <xdr:cxnSp macro="">
      <xdr:nvCxnSpPr>
        <xdr:cNvPr id="30" name="Straight Connector 29">
          <a:extLst>
            <a:ext uri="{FF2B5EF4-FFF2-40B4-BE49-F238E27FC236}">
              <a16:creationId xmlns:a16="http://schemas.microsoft.com/office/drawing/2014/main" id="{129F6BF2-6BED-4099-A511-FA4C8101E677}"/>
            </a:ext>
          </a:extLst>
        </xdr:cNvPr>
        <xdr:cNvCxnSpPr/>
      </xdr:nvCxnSpPr>
      <xdr:spPr>
        <a:xfrm>
          <a:off x="8550728" y="4563829"/>
          <a:ext cx="0" cy="216000"/>
        </a:xfrm>
        <a:prstGeom prst="line">
          <a:avLst/>
        </a:prstGeom>
        <a:ln>
          <a:solidFill>
            <a:srgbClr val="FFCC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574222</xdr:colOff>
      <xdr:row>23</xdr:row>
      <xdr:rowOff>43539</xdr:rowOff>
    </xdr:from>
    <xdr:to>
      <xdr:col>23</xdr:col>
      <xdr:colOff>381000</xdr:colOff>
      <xdr:row>32</xdr:row>
      <xdr:rowOff>136069</xdr:rowOff>
    </xdr:to>
    <xdr:sp macro="" textlink="">
      <xdr:nvSpPr>
        <xdr:cNvPr id="34" name="Rectangle 33">
          <a:extLst>
            <a:ext uri="{FF2B5EF4-FFF2-40B4-BE49-F238E27FC236}">
              <a16:creationId xmlns:a16="http://schemas.microsoft.com/office/drawing/2014/main" id="{A7234CE3-842E-4707-8DB8-FB9F46066AC9}"/>
            </a:ext>
          </a:extLst>
        </xdr:cNvPr>
        <xdr:cNvSpPr/>
      </xdr:nvSpPr>
      <xdr:spPr>
        <a:xfrm>
          <a:off x="11596008" y="4425039"/>
          <a:ext cx="2868385" cy="1807030"/>
        </a:xfrm>
        <a:prstGeom prst="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19</xdr:col>
      <xdr:colOff>137948</xdr:colOff>
      <xdr:row>23</xdr:row>
      <xdr:rowOff>127154</xdr:rowOff>
    </xdr:from>
    <xdr:to>
      <xdr:col>21</xdr:col>
      <xdr:colOff>472965</xdr:colOff>
      <xdr:row>31</xdr:row>
      <xdr:rowOff>54896</xdr:rowOff>
    </xdr:to>
    <xdr:graphicFrame macro="">
      <xdr:nvGraphicFramePr>
        <xdr:cNvPr id="37" name="Chart 36">
          <a:extLst>
            <a:ext uri="{FF2B5EF4-FFF2-40B4-BE49-F238E27FC236}">
              <a16:creationId xmlns:a16="http://schemas.microsoft.com/office/drawing/2014/main" id="{F57EEC8D-CE9D-416D-A2D9-DDAEB6609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571500</xdr:colOff>
      <xdr:row>22</xdr:row>
      <xdr:rowOff>136065</xdr:rowOff>
    </xdr:from>
    <xdr:to>
      <xdr:col>29</xdr:col>
      <xdr:colOff>314490</xdr:colOff>
      <xdr:row>32</xdr:row>
      <xdr:rowOff>68035</xdr:rowOff>
    </xdr:to>
    <xdr:pic>
      <xdr:nvPicPr>
        <xdr:cNvPr id="57" name="Picture 56">
          <a:extLst>
            <a:ext uri="{FF2B5EF4-FFF2-40B4-BE49-F238E27FC236}">
              <a16:creationId xmlns:a16="http://schemas.microsoft.com/office/drawing/2014/main" id="{F7CB88FC-70D2-A84E-B1D7-FDD2462D13C5}"/>
            </a:ext>
          </a:extLst>
        </xdr:cNvPr>
        <xdr:cNvPicPr>
          <a:picLocks noChangeAspect="1"/>
        </xdr:cNvPicPr>
      </xdr:nvPicPr>
      <xdr:blipFill>
        <a:blip xmlns:r="http://schemas.openxmlformats.org/officeDocument/2006/relationships" r:embed="rId9">
          <a:alphaModFix/>
          <a:extLst>
            <a:ext uri="{BEBA8EAE-BF5A-486C-A8C5-ECC9F3942E4B}">
              <a14:imgProps xmlns:a14="http://schemas.microsoft.com/office/drawing/2010/main">
                <a14:imgLayer r:embed="rId10">
                  <a14:imgEffect>
                    <a14:colorTemperature colorTemp="11200"/>
                  </a14:imgEffect>
                </a14:imgLayer>
              </a14:imgProps>
            </a:ext>
            <a:ext uri="{28A0092B-C50C-407E-A947-70E740481C1C}">
              <a14:useLocalDpi xmlns:a14="http://schemas.microsoft.com/office/drawing/2010/main" val="0"/>
            </a:ext>
          </a:extLst>
        </a:blip>
        <a:stretch>
          <a:fillRect/>
        </a:stretch>
      </xdr:blipFill>
      <xdr:spPr>
        <a:xfrm flipH="1">
          <a:off x="14654893" y="4327065"/>
          <a:ext cx="3416918" cy="1836970"/>
        </a:xfrm>
        <a:prstGeom prst="rect">
          <a:avLst/>
        </a:prstGeom>
      </xdr:spPr>
    </xdr:pic>
    <xdr:clientData/>
  </xdr:twoCellAnchor>
  <xdr:twoCellAnchor>
    <xdr:from>
      <xdr:col>21</xdr:col>
      <xdr:colOff>448098</xdr:colOff>
      <xdr:row>24</xdr:row>
      <xdr:rowOff>171079</xdr:rowOff>
    </xdr:from>
    <xdr:to>
      <xdr:col>22</xdr:col>
      <xdr:colOff>571500</xdr:colOff>
      <xdr:row>30</xdr:row>
      <xdr:rowOff>74835</xdr:rowOff>
    </xdr:to>
    <xdr:grpSp>
      <xdr:nvGrpSpPr>
        <xdr:cNvPr id="54" name="Group 53">
          <a:extLst>
            <a:ext uri="{FF2B5EF4-FFF2-40B4-BE49-F238E27FC236}">
              <a16:creationId xmlns:a16="http://schemas.microsoft.com/office/drawing/2014/main" id="{6128452E-B370-97CD-4F25-6804EE50F72B}"/>
            </a:ext>
          </a:extLst>
        </xdr:cNvPr>
        <xdr:cNvGrpSpPr/>
      </xdr:nvGrpSpPr>
      <xdr:grpSpPr>
        <a:xfrm>
          <a:off x="13306848" y="4743079"/>
          <a:ext cx="735723" cy="1046756"/>
          <a:chOff x="13543193" y="4120245"/>
          <a:chExt cx="801457" cy="1006927"/>
        </a:xfrm>
      </xdr:grpSpPr>
      <xdr:sp macro="" textlink="'Pivot Table'!U22">
        <xdr:nvSpPr>
          <xdr:cNvPr id="47" name="TextBox 46">
            <a:extLst>
              <a:ext uri="{FF2B5EF4-FFF2-40B4-BE49-F238E27FC236}">
                <a16:creationId xmlns:a16="http://schemas.microsoft.com/office/drawing/2014/main" id="{C451A9B2-80AE-4DDC-9E8A-2C798E9430EE}"/>
              </a:ext>
            </a:extLst>
          </xdr:cNvPr>
          <xdr:cNvSpPr txBox="1"/>
        </xdr:nvSpPr>
        <xdr:spPr>
          <a:xfrm>
            <a:off x="13543193" y="4120245"/>
            <a:ext cx="801457" cy="24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A2A256A-95FD-4CAF-AFE1-5EC6A62D094D}" type="TxLink">
              <a:rPr lang="en-US" sz="1400" b="1" i="0" u="none" strike="noStrike">
                <a:solidFill>
                  <a:schemeClr val="bg1"/>
                </a:solidFill>
                <a:latin typeface="Calibri"/>
                <a:ea typeface="Calibri"/>
                <a:cs typeface="Calibri"/>
              </a:rPr>
              <a:pPr marL="0" indent="0" algn="l"/>
              <a:t>Close</a:t>
            </a:fld>
            <a:endParaRPr lang="en-GB" sz="1400" b="1" i="0" u="none" strike="noStrike">
              <a:solidFill>
                <a:schemeClr val="bg1"/>
              </a:solidFill>
              <a:latin typeface="Calibri"/>
              <a:ea typeface="Calibri"/>
              <a:cs typeface="Calibri"/>
            </a:endParaRPr>
          </a:p>
        </xdr:txBody>
      </xdr:sp>
      <xdr:sp macro="" textlink="'Pivot Table'!U23">
        <xdr:nvSpPr>
          <xdr:cNvPr id="48" name="TextBox 47">
            <a:extLst>
              <a:ext uri="{FF2B5EF4-FFF2-40B4-BE49-F238E27FC236}">
                <a16:creationId xmlns:a16="http://schemas.microsoft.com/office/drawing/2014/main" id="{E80AA878-0BA5-A422-F3C9-60A021D9F7E4}"/>
              </a:ext>
            </a:extLst>
          </xdr:cNvPr>
          <xdr:cNvSpPr txBox="1"/>
        </xdr:nvSpPr>
        <xdr:spPr>
          <a:xfrm>
            <a:off x="13543193" y="4501245"/>
            <a:ext cx="801457" cy="24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2C61BD2-F1F6-47BC-8E8E-B2C550798E7D}" type="TxLink">
              <a:rPr lang="en-US" sz="1400" b="1" i="0" u="none" strike="noStrike">
                <a:solidFill>
                  <a:schemeClr val="bg1"/>
                </a:solidFill>
                <a:latin typeface="Calibri"/>
                <a:ea typeface="Calibri"/>
                <a:cs typeface="Calibri"/>
              </a:rPr>
              <a:pPr marL="0" indent="0" algn="l"/>
              <a:t>Far</a:t>
            </a:fld>
            <a:endParaRPr lang="en-GB" sz="1400" b="1" i="0" u="none" strike="noStrike">
              <a:solidFill>
                <a:schemeClr val="bg1"/>
              </a:solidFill>
              <a:latin typeface="Calibri"/>
              <a:ea typeface="Calibri"/>
              <a:cs typeface="Calibri"/>
            </a:endParaRPr>
          </a:p>
        </xdr:txBody>
      </xdr:sp>
      <xdr:sp macro="" textlink="'Pivot Table'!U24">
        <xdr:nvSpPr>
          <xdr:cNvPr id="49" name="TextBox 48">
            <a:extLst>
              <a:ext uri="{FF2B5EF4-FFF2-40B4-BE49-F238E27FC236}">
                <a16:creationId xmlns:a16="http://schemas.microsoft.com/office/drawing/2014/main" id="{811E382D-FB9B-8885-5008-0DBC702D09BB}"/>
              </a:ext>
            </a:extLst>
          </xdr:cNvPr>
          <xdr:cNvSpPr txBox="1"/>
        </xdr:nvSpPr>
        <xdr:spPr>
          <a:xfrm>
            <a:off x="13543193" y="4882245"/>
            <a:ext cx="801457" cy="24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445FB54-6838-4987-BCBF-10FA2F890D03}" type="TxLink">
              <a:rPr lang="en-US" sz="1400" b="1" i="0" u="none" strike="noStrike">
                <a:solidFill>
                  <a:schemeClr val="bg1"/>
                </a:solidFill>
                <a:latin typeface="Calibri"/>
                <a:ea typeface="Calibri"/>
                <a:cs typeface="Calibri"/>
              </a:rPr>
              <a:pPr marL="0" indent="0" algn="l"/>
              <a:t>Regular</a:t>
            </a:fld>
            <a:endParaRPr lang="en-GB" sz="1400" b="1" i="0" u="none" strike="noStrike">
              <a:solidFill>
                <a:schemeClr val="bg1"/>
              </a:solidFill>
              <a:latin typeface="Calibri"/>
              <a:ea typeface="Calibri"/>
              <a:cs typeface="Calibri"/>
            </a:endParaRPr>
          </a:p>
        </xdr:txBody>
      </xdr:sp>
    </xdr:grpSp>
    <xdr:clientData/>
  </xdr:twoCellAnchor>
  <xdr:twoCellAnchor>
    <xdr:from>
      <xdr:col>22</xdr:col>
      <xdr:colOff>389168</xdr:colOff>
      <xdr:row>24</xdr:row>
      <xdr:rowOff>176888</xdr:rowOff>
    </xdr:from>
    <xdr:to>
      <xdr:col>23</xdr:col>
      <xdr:colOff>367392</xdr:colOff>
      <xdr:row>30</xdr:row>
      <xdr:rowOff>65310</xdr:rowOff>
    </xdr:to>
    <xdr:grpSp>
      <xdr:nvGrpSpPr>
        <xdr:cNvPr id="55" name="Group 54">
          <a:extLst>
            <a:ext uri="{FF2B5EF4-FFF2-40B4-BE49-F238E27FC236}">
              <a16:creationId xmlns:a16="http://schemas.microsoft.com/office/drawing/2014/main" id="{4380A4F6-78B6-BADE-DC2B-ADC3ED071EBA}"/>
            </a:ext>
          </a:extLst>
        </xdr:cNvPr>
        <xdr:cNvGrpSpPr/>
      </xdr:nvGrpSpPr>
      <xdr:grpSpPr>
        <a:xfrm>
          <a:off x="13860239" y="4748888"/>
          <a:ext cx="590546" cy="1031422"/>
          <a:chOff x="14200418" y="4139295"/>
          <a:chExt cx="801457" cy="1006927"/>
        </a:xfrm>
      </xdr:grpSpPr>
      <xdr:sp macro="" textlink="'Pivot Table'!V22">
        <xdr:nvSpPr>
          <xdr:cNvPr id="51" name="TextBox 50">
            <a:extLst>
              <a:ext uri="{FF2B5EF4-FFF2-40B4-BE49-F238E27FC236}">
                <a16:creationId xmlns:a16="http://schemas.microsoft.com/office/drawing/2014/main" id="{66DA0802-2805-93C1-B855-6D9125B47E56}"/>
              </a:ext>
            </a:extLst>
          </xdr:cNvPr>
          <xdr:cNvSpPr txBox="1"/>
        </xdr:nvSpPr>
        <xdr:spPr>
          <a:xfrm>
            <a:off x="14200418" y="4139295"/>
            <a:ext cx="801457" cy="24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D2019AB-8264-4004-B4F1-1555CE012FD7}" type="TxLink">
              <a:rPr lang="en-US" sz="1400" b="1" i="0" u="none" strike="noStrike">
                <a:solidFill>
                  <a:schemeClr val="bg1"/>
                </a:solidFill>
                <a:latin typeface="Calibri"/>
                <a:ea typeface="Calibri"/>
                <a:cs typeface="Calibri"/>
              </a:rPr>
              <a:pPr marL="0" indent="0" algn="ctr"/>
              <a:t>638</a:t>
            </a:fld>
            <a:endParaRPr lang="en-GB" sz="2400" b="1">
              <a:solidFill>
                <a:schemeClr val="bg1"/>
              </a:solidFill>
              <a:latin typeface="+mn-lt"/>
              <a:ea typeface="+mn-ea"/>
              <a:cs typeface="+mn-cs"/>
            </a:endParaRPr>
          </a:p>
        </xdr:txBody>
      </xdr:sp>
      <xdr:sp macro="" textlink="'Pivot Table'!V23">
        <xdr:nvSpPr>
          <xdr:cNvPr id="52" name="TextBox 51">
            <a:extLst>
              <a:ext uri="{FF2B5EF4-FFF2-40B4-BE49-F238E27FC236}">
                <a16:creationId xmlns:a16="http://schemas.microsoft.com/office/drawing/2014/main" id="{6052C899-B9FA-499A-4D1B-1F85B6884761}"/>
              </a:ext>
            </a:extLst>
          </xdr:cNvPr>
          <xdr:cNvSpPr txBox="1"/>
        </xdr:nvSpPr>
        <xdr:spPr>
          <a:xfrm>
            <a:off x="14200418" y="4520295"/>
            <a:ext cx="801457" cy="24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C3DA11-ED32-4390-8301-A7785A977DC7}" type="TxLink">
              <a:rPr lang="en-US" sz="1400" b="1" i="0" u="none" strike="noStrike">
                <a:solidFill>
                  <a:schemeClr val="bg1"/>
                </a:solidFill>
                <a:latin typeface="Calibri"/>
                <a:ea typeface="Calibri"/>
                <a:cs typeface="Calibri"/>
              </a:rPr>
              <a:pPr marL="0" indent="0" algn="ctr"/>
              <a:t>613</a:t>
            </a:fld>
            <a:endParaRPr lang="en-GB" sz="2400" b="1">
              <a:solidFill>
                <a:schemeClr val="bg1"/>
              </a:solidFill>
              <a:latin typeface="+mn-lt"/>
              <a:ea typeface="+mn-ea"/>
              <a:cs typeface="+mn-cs"/>
            </a:endParaRPr>
          </a:p>
        </xdr:txBody>
      </xdr:sp>
      <xdr:sp macro="" textlink="'Pivot Table'!V24">
        <xdr:nvSpPr>
          <xdr:cNvPr id="53" name="TextBox 52">
            <a:extLst>
              <a:ext uri="{FF2B5EF4-FFF2-40B4-BE49-F238E27FC236}">
                <a16:creationId xmlns:a16="http://schemas.microsoft.com/office/drawing/2014/main" id="{A3512185-B371-31FE-EBE0-874F315C82FD}"/>
              </a:ext>
            </a:extLst>
          </xdr:cNvPr>
          <xdr:cNvSpPr txBox="1"/>
        </xdr:nvSpPr>
        <xdr:spPr>
          <a:xfrm>
            <a:off x="14200418" y="4901295"/>
            <a:ext cx="801457" cy="24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4533380-0C0E-42B7-9221-226E6CA6E084}" type="TxLink">
              <a:rPr lang="en-US" sz="1400" b="1" i="0" u="none" strike="noStrike">
                <a:solidFill>
                  <a:schemeClr val="bg1"/>
                </a:solidFill>
                <a:latin typeface="Calibri"/>
                <a:ea typeface="Calibri"/>
                <a:cs typeface="Calibri"/>
              </a:rPr>
              <a:pPr marL="0" indent="0" algn="ctr"/>
              <a:t>749</a:t>
            </a:fld>
            <a:endParaRPr lang="en-GB" sz="2400" b="1">
              <a:solidFill>
                <a:schemeClr val="bg1"/>
              </a:solidFill>
              <a:latin typeface="+mn-lt"/>
              <a:ea typeface="+mn-ea"/>
              <a:cs typeface="+mn-cs"/>
            </a:endParaRPr>
          </a:p>
        </xdr:txBody>
      </xdr:sp>
    </xdr:grpSp>
    <xdr:clientData/>
  </xdr:twoCellAnchor>
  <xdr:twoCellAnchor>
    <xdr:from>
      <xdr:col>18</xdr:col>
      <xdr:colOff>435428</xdr:colOff>
      <xdr:row>23</xdr:row>
      <xdr:rowOff>176888</xdr:rowOff>
    </xdr:from>
    <xdr:to>
      <xdr:col>21</xdr:col>
      <xdr:colOff>398464</xdr:colOff>
      <xdr:row>31</xdr:row>
      <xdr:rowOff>92888</xdr:rowOff>
    </xdr:to>
    <xdr:graphicFrame macro="">
      <xdr:nvGraphicFramePr>
        <xdr:cNvPr id="61" name="Chart 60">
          <a:extLst>
            <a:ext uri="{FF2B5EF4-FFF2-40B4-BE49-F238E27FC236}">
              <a16:creationId xmlns:a16="http://schemas.microsoft.com/office/drawing/2014/main" id="{EED95C19-9B9B-4725-91A9-06F6955E8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27214</xdr:colOff>
      <xdr:row>24</xdr:row>
      <xdr:rowOff>27209</xdr:rowOff>
    </xdr:from>
    <xdr:to>
      <xdr:col>21</xdr:col>
      <xdr:colOff>217715</xdr:colOff>
      <xdr:row>31</xdr:row>
      <xdr:rowOff>81638</xdr:rowOff>
    </xdr:to>
    <xdr:sp macro="" textlink="">
      <xdr:nvSpPr>
        <xdr:cNvPr id="62" name="Flowchart: Connector 61">
          <a:extLst>
            <a:ext uri="{FF2B5EF4-FFF2-40B4-BE49-F238E27FC236}">
              <a16:creationId xmlns:a16="http://schemas.microsoft.com/office/drawing/2014/main" id="{4BA4FBE1-5BEB-3046-3E85-0CDC80C4B917}"/>
            </a:ext>
          </a:extLst>
        </xdr:cNvPr>
        <xdr:cNvSpPr/>
      </xdr:nvSpPr>
      <xdr:spPr>
        <a:xfrm>
          <a:off x="11661321" y="4599209"/>
          <a:ext cx="1415144" cy="1387929"/>
        </a:xfrm>
        <a:prstGeom prst="flowChartConnector">
          <a:avLst/>
        </a:prstGeom>
        <a:noFill/>
        <a:ln>
          <a:solidFill>
            <a:schemeClr val="tx1">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375558</xdr:colOff>
      <xdr:row>22</xdr:row>
      <xdr:rowOff>78917</xdr:rowOff>
    </xdr:from>
    <xdr:to>
      <xdr:col>26</xdr:col>
      <xdr:colOff>68034</xdr:colOff>
      <xdr:row>24</xdr:row>
      <xdr:rowOff>176886</xdr:rowOff>
    </xdr:to>
    <xdr:sp macro="" textlink="">
      <xdr:nvSpPr>
        <xdr:cNvPr id="64" name="TextBox 63">
          <a:extLst>
            <a:ext uri="{FF2B5EF4-FFF2-40B4-BE49-F238E27FC236}">
              <a16:creationId xmlns:a16="http://schemas.microsoft.com/office/drawing/2014/main" id="{18D80268-648C-42C4-AF54-C3540EB2E182}"/>
            </a:ext>
          </a:extLst>
        </xdr:cNvPr>
        <xdr:cNvSpPr txBox="1"/>
      </xdr:nvSpPr>
      <xdr:spPr>
        <a:xfrm>
          <a:off x="14458951" y="4269917"/>
          <a:ext cx="1529440" cy="47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2000" b="1">
              <a:solidFill>
                <a:schemeClr val="bg1"/>
              </a:solidFill>
            </a:rPr>
            <a:t>Total</a:t>
          </a:r>
          <a:r>
            <a:rPr lang="en-GB" sz="2000" b="1" baseline="0">
              <a:solidFill>
                <a:schemeClr val="bg1"/>
              </a:solidFill>
            </a:rPr>
            <a:t> </a:t>
          </a:r>
          <a:r>
            <a:rPr lang="en-GB" sz="2000" b="1" baseline="0">
              <a:solidFill>
                <a:srgbClr val="FFCC00"/>
              </a:solidFill>
            </a:rPr>
            <a:t>Trips</a:t>
          </a:r>
          <a:endParaRPr lang="en-GB" sz="2000" b="1">
            <a:solidFill>
              <a:srgbClr val="FFCC00"/>
            </a:solidFill>
          </a:endParaRPr>
        </a:p>
      </xdr:txBody>
    </xdr:sp>
    <xdr:clientData/>
  </xdr:twoCellAnchor>
  <xdr:twoCellAnchor>
    <xdr:from>
      <xdr:col>23</xdr:col>
      <xdr:colOff>239487</xdr:colOff>
      <xdr:row>24</xdr:row>
      <xdr:rowOff>51704</xdr:rowOff>
    </xdr:from>
    <xdr:to>
      <xdr:col>25</xdr:col>
      <xdr:colOff>571500</xdr:colOff>
      <xdr:row>27</xdr:row>
      <xdr:rowOff>54424</xdr:rowOff>
    </xdr:to>
    <xdr:sp macro="" textlink="'Pivot Table'!C5">
      <xdr:nvSpPr>
        <xdr:cNvPr id="65" name="TextBox 64">
          <a:extLst>
            <a:ext uri="{FF2B5EF4-FFF2-40B4-BE49-F238E27FC236}">
              <a16:creationId xmlns:a16="http://schemas.microsoft.com/office/drawing/2014/main" id="{6DB09315-F238-4F17-02BC-1AC84B4713FF}"/>
            </a:ext>
          </a:extLst>
        </xdr:cNvPr>
        <xdr:cNvSpPr txBox="1"/>
      </xdr:nvSpPr>
      <xdr:spPr>
        <a:xfrm>
          <a:off x="14322880" y="4623704"/>
          <a:ext cx="1556656" cy="574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33234E-CEDD-462D-81ED-72BFE80A779A}" type="TxLink">
            <a:rPr lang="en-US" sz="3200" b="1" i="0" u="none" strike="noStrike">
              <a:solidFill>
                <a:srgbClr val="FFCC00"/>
              </a:solidFill>
              <a:latin typeface="Arial" panose="020B0604020202020204" pitchFamily="34" charset="0"/>
              <a:ea typeface="Calibri"/>
              <a:cs typeface="Arial" panose="020B0604020202020204" pitchFamily="34" charset="0"/>
            </a:rPr>
            <a:pPr algn="ctr"/>
            <a:t>26002</a:t>
          </a:fld>
          <a:endParaRPr lang="en-GB" sz="5400" b="1">
            <a:solidFill>
              <a:srgbClr val="FFCC00"/>
            </a:solidFill>
            <a:latin typeface="Arial" panose="020B0604020202020204" pitchFamily="34" charset="0"/>
            <a:cs typeface="Arial" panose="020B0604020202020204" pitchFamily="34" charset="0"/>
          </a:endParaRPr>
        </a:p>
      </xdr:txBody>
    </xdr:sp>
    <xdr:clientData/>
  </xdr:twoCellAnchor>
  <xdr:twoCellAnchor>
    <xdr:from>
      <xdr:col>23</xdr:col>
      <xdr:colOff>421820</xdr:colOff>
      <xdr:row>29</xdr:row>
      <xdr:rowOff>92525</xdr:rowOff>
    </xdr:from>
    <xdr:to>
      <xdr:col>26</xdr:col>
      <xdr:colOff>176891</xdr:colOff>
      <xdr:row>33</xdr:row>
      <xdr:rowOff>27209</xdr:rowOff>
    </xdr:to>
    <xdr:sp macro="" textlink="">
      <xdr:nvSpPr>
        <xdr:cNvPr id="66" name="TextBox 65">
          <a:extLst>
            <a:ext uri="{FF2B5EF4-FFF2-40B4-BE49-F238E27FC236}">
              <a16:creationId xmlns:a16="http://schemas.microsoft.com/office/drawing/2014/main" id="{64D6AD22-AB8F-35E6-12CF-795D3C79A2EE}"/>
            </a:ext>
          </a:extLst>
        </xdr:cNvPr>
        <xdr:cNvSpPr txBox="1"/>
      </xdr:nvSpPr>
      <xdr:spPr>
        <a:xfrm>
          <a:off x="14505213" y="5617025"/>
          <a:ext cx="1592035" cy="696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b="1">
              <a:solidFill>
                <a:schemeClr val="bg1"/>
              </a:solidFill>
            </a:rPr>
            <a:t>Hired</a:t>
          </a:r>
          <a:r>
            <a:rPr lang="en-GB" sz="1400" b="1" baseline="0">
              <a:solidFill>
                <a:schemeClr val="bg1"/>
              </a:solidFill>
            </a:rPr>
            <a:t> Transportation </a:t>
          </a:r>
          <a:endParaRPr lang="en-GB" sz="1400" b="1">
            <a:solidFill>
              <a:schemeClr val="bg1"/>
            </a:solidFill>
          </a:endParaRPr>
        </a:p>
      </xdr:txBody>
    </xdr:sp>
    <xdr:clientData/>
  </xdr:twoCellAnchor>
  <xdr:twoCellAnchor>
    <xdr:from>
      <xdr:col>25</xdr:col>
      <xdr:colOff>367391</xdr:colOff>
      <xdr:row>29</xdr:row>
      <xdr:rowOff>27208</xdr:rowOff>
    </xdr:from>
    <xdr:to>
      <xdr:col>26</xdr:col>
      <xdr:colOff>489855</xdr:colOff>
      <xdr:row>31</xdr:row>
      <xdr:rowOff>190493</xdr:rowOff>
    </xdr:to>
    <xdr:sp macro="" textlink="'Pivot Table'!AA7">
      <xdr:nvSpPr>
        <xdr:cNvPr id="67" name="TextBox 66">
          <a:extLst>
            <a:ext uri="{FF2B5EF4-FFF2-40B4-BE49-F238E27FC236}">
              <a16:creationId xmlns:a16="http://schemas.microsoft.com/office/drawing/2014/main" id="{7D460FD1-95DD-6617-F157-BB3B67963945}"/>
            </a:ext>
          </a:extLst>
        </xdr:cNvPr>
        <xdr:cNvSpPr txBox="1"/>
      </xdr:nvSpPr>
      <xdr:spPr>
        <a:xfrm>
          <a:off x="15675427" y="5551708"/>
          <a:ext cx="734785" cy="544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7F0B9C9-0B95-4AEE-A9FE-55DFEFFA3E65}" type="TxLink">
            <a:rPr lang="en-US" sz="2000" b="1" i="0" u="none" strike="noStrike">
              <a:solidFill>
                <a:srgbClr val="FFCC00"/>
              </a:solidFill>
              <a:latin typeface="Arial" panose="020B0604020202020204" pitchFamily="34" charset="0"/>
              <a:ea typeface="Calibri"/>
              <a:cs typeface="Arial" panose="020B0604020202020204" pitchFamily="34" charset="0"/>
            </a:rPr>
            <a:pPr marL="0" indent="0" algn="ctr"/>
            <a:t>51%</a:t>
          </a:fld>
          <a:endParaRPr lang="en-GB" sz="2000" b="1" i="0" u="none" strike="noStrike">
            <a:solidFill>
              <a:srgbClr val="FFCC00"/>
            </a:solidFill>
            <a:latin typeface="Arial" panose="020B0604020202020204" pitchFamily="34" charset="0"/>
            <a:ea typeface="Calibri"/>
            <a:cs typeface="Arial" panose="020B0604020202020204" pitchFamily="34" charset="0"/>
          </a:endParaRPr>
        </a:p>
      </xdr:txBody>
    </xdr:sp>
    <xdr:clientData/>
  </xdr:twoCellAnchor>
  <xdr:twoCellAnchor>
    <xdr:from>
      <xdr:col>25</xdr:col>
      <xdr:colOff>250374</xdr:colOff>
      <xdr:row>31</xdr:row>
      <xdr:rowOff>5438</xdr:rowOff>
    </xdr:from>
    <xdr:to>
      <xdr:col>27</xdr:col>
      <xdr:colOff>155125</xdr:colOff>
      <xdr:row>32</xdr:row>
      <xdr:rowOff>127902</xdr:rowOff>
    </xdr:to>
    <xdr:sp macro="" textlink="">
      <xdr:nvSpPr>
        <xdr:cNvPr id="68" name="TextBox 67">
          <a:extLst>
            <a:ext uri="{FF2B5EF4-FFF2-40B4-BE49-F238E27FC236}">
              <a16:creationId xmlns:a16="http://schemas.microsoft.com/office/drawing/2014/main" id="{4B43A4F0-1884-49B5-9192-DA8F892D7AF6}"/>
            </a:ext>
          </a:extLst>
        </xdr:cNvPr>
        <xdr:cNvSpPr txBox="1"/>
      </xdr:nvSpPr>
      <xdr:spPr>
        <a:xfrm>
          <a:off x="15558410" y="5910938"/>
          <a:ext cx="1129394"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600" b="0">
              <a:solidFill>
                <a:schemeClr val="bg1">
                  <a:lumMod val="65000"/>
                </a:schemeClr>
              </a:solidFill>
              <a:latin typeface="+mn-lt"/>
              <a:ea typeface="+mn-ea"/>
              <a:cs typeface="+mn-cs"/>
            </a:rPr>
            <a:t>Per</a:t>
          </a:r>
          <a:r>
            <a:rPr lang="en-GB" sz="1600" b="0" baseline="0">
              <a:solidFill>
                <a:schemeClr val="bg1">
                  <a:lumMod val="65000"/>
                </a:schemeClr>
              </a:solidFill>
              <a:latin typeface="+mn-lt"/>
              <a:ea typeface="+mn-ea"/>
              <a:cs typeface="+mn-cs"/>
            </a:rPr>
            <a:t> Trip</a:t>
          </a:r>
          <a:endParaRPr lang="en-GB" sz="1600" b="0">
            <a:solidFill>
              <a:schemeClr val="bg1">
                <a:lumMod val="65000"/>
              </a:schemeClr>
            </a:solidFill>
            <a:latin typeface="+mn-lt"/>
            <a:ea typeface="+mn-ea"/>
            <a:cs typeface="+mn-cs"/>
          </a:endParaRPr>
        </a:p>
      </xdr:txBody>
    </xdr:sp>
    <xdr:clientData/>
  </xdr:twoCellAnchor>
  <xdr:twoCellAnchor>
    <xdr:from>
      <xdr:col>22</xdr:col>
      <xdr:colOff>440873</xdr:colOff>
      <xdr:row>18</xdr:row>
      <xdr:rowOff>190498</xdr:rowOff>
    </xdr:from>
    <xdr:to>
      <xdr:col>29</xdr:col>
      <xdr:colOff>136072</xdr:colOff>
      <xdr:row>22</xdr:row>
      <xdr:rowOff>157840</xdr:rowOff>
    </xdr:to>
    <xdr:sp macro="" textlink="">
      <xdr:nvSpPr>
        <xdr:cNvPr id="58" name="Rectangle 57">
          <a:extLst>
            <a:ext uri="{FF2B5EF4-FFF2-40B4-BE49-F238E27FC236}">
              <a16:creationId xmlns:a16="http://schemas.microsoft.com/office/drawing/2014/main" id="{93873529-2993-4D98-9832-0AE618DBDABC}"/>
            </a:ext>
          </a:extLst>
        </xdr:cNvPr>
        <xdr:cNvSpPr/>
      </xdr:nvSpPr>
      <xdr:spPr>
        <a:xfrm>
          <a:off x="13911944" y="3619498"/>
          <a:ext cx="3981449" cy="729342"/>
        </a:xfrm>
        <a:prstGeom prst="rect">
          <a:avLst/>
        </a:prstGeom>
        <a:solidFill>
          <a:srgbClr val="FFCC00">
            <a:alpha val="91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23</xdr:col>
      <xdr:colOff>77562</xdr:colOff>
      <xdr:row>20</xdr:row>
      <xdr:rowOff>81651</xdr:rowOff>
    </xdr:from>
    <xdr:to>
      <xdr:col>24</xdr:col>
      <xdr:colOff>312965</xdr:colOff>
      <xdr:row>21</xdr:row>
      <xdr:rowOff>68033</xdr:rowOff>
    </xdr:to>
    <xdr:sp macro="" textlink="'Pivot Table'!Z22">
      <xdr:nvSpPr>
        <xdr:cNvPr id="31" name="TextBox 30">
          <a:extLst>
            <a:ext uri="{FF2B5EF4-FFF2-40B4-BE49-F238E27FC236}">
              <a16:creationId xmlns:a16="http://schemas.microsoft.com/office/drawing/2014/main" id="{04908535-D90B-472D-859B-B2176343FF75}"/>
            </a:ext>
          </a:extLst>
        </xdr:cNvPr>
        <xdr:cNvSpPr txBox="1"/>
      </xdr:nvSpPr>
      <xdr:spPr>
        <a:xfrm>
          <a:off x="14160955" y="3891651"/>
          <a:ext cx="847724" cy="176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A25264-5BE4-4DD2-9503-4EE07586EDF7}" type="TxLink">
            <a:rPr lang="en-US" sz="1600" b="1" i="0" u="none" strike="noStrike">
              <a:solidFill>
                <a:sysClr val="windowText" lastClr="000000"/>
              </a:solidFill>
              <a:latin typeface="Arial" panose="020B0604020202020204" pitchFamily="34" charset="0"/>
              <a:ea typeface="Calibri"/>
              <a:cs typeface="Arial" panose="020B0604020202020204" pitchFamily="34" charset="0"/>
            </a:rPr>
            <a:pPr marL="0" indent="0" algn="ctr"/>
            <a:t>127239</a:t>
          </a:fld>
          <a:endParaRPr lang="en-GB" sz="1600" b="1" i="0" u="none" strike="noStrike">
            <a:solidFill>
              <a:sysClr val="windowText" lastClr="000000"/>
            </a:solidFill>
            <a:latin typeface="Arial" panose="020B0604020202020204" pitchFamily="34" charset="0"/>
            <a:ea typeface="Calibri"/>
            <a:cs typeface="Arial" panose="020B0604020202020204" pitchFamily="34" charset="0"/>
          </a:endParaRPr>
        </a:p>
      </xdr:txBody>
    </xdr:sp>
    <xdr:clientData/>
  </xdr:twoCellAnchor>
  <xdr:twoCellAnchor>
    <xdr:from>
      <xdr:col>24</xdr:col>
      <xdr:colOff>568778</xdr:colOff>
      <xdr:row>18</xdr:row>
      <xdr:rowOff>176891</xdr:rowOff>
    </xdr:from>
    <xdr:to>
      <xdr:col>27</xdr:col>
      <xdr:colOff>108856</xdr:colOff>
      <xdr:row>20</xdr:row>
      <xdr:rowOff>68033</xdr:rowOff>
    </xdr:to>
    <xdr:sp macro="" textlink="">
      <xdr:nvSpPr>
        <xdr:cNvPr id="41" name="TextBox 40">
          <a:extLst>
            <a:ext uri="{FF2B5EF4-FFF2-40B4-BE49-F238E27FC236}">
              <a16:creationId xmlns:a16="http://schemas.microsoft.com/office/drawing/2014/main" id="{CA8999B6-D11B-46A0-A64D-BCAC7568EA7A}"/>
            </a:ext>
          </a:extLst>
        </xdr:cNvPr>
        <xdr:cNvSpPr txBox="1"/>
      </xdr:nvSpPr>
      <xdr:spPr>
        <a:xfrm>
          <a:off x="15264492" y="3605891"/>
          <a:ext cx="1377043"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ysClr val="windowText" lastClr="000000"/>
              </a:solidFill>
              <a:latin typeface="Arial" panose="020B0604020202020204" pitchFamily="34" charset="0"/>
              <a:cs typeface="Arial" panose="020B0604020202020204" pitchFamily="34" charset="0"/>
            </a:rPr>
            <a:t>Return</a:t>
          </a:r>
        </a:p>
      </xdr:txBody>
    </xdr:sp>
    <xdr:clientData/>
  </xdr:twoCellAnchor>
  <xdr:twoCellAnchor>
    <xdr:from>
      <xdr:col>22</xdr:col>
      <xdr:colOff>473528</xdr:colOff>
      <xdr:row>18</xdr:row>
      <xdr:rowOff>176891</xdr:rowOff>
    </xdr:from>
    <xdr:to>
      <xdr:col>25</xdr:col>
      <xdr:colOff>13606</xdr:colOff>
      <xdr:row>20</xdr:row>
      <xdr:rowOff>81640</xdr:rowOff>
    </xdr:to>
    <xdr:sp macro="" textlink="">
      <xdr:nvSpPr>
        <xdr:cNvPr id="56" name="TextBox 55">
          <a:extLst>
            <a:ext uri="{FF2B5EF4-FFF2-40B4-BE49-F238E27FC236}">
              <a16:creationId xmlns:a16="http://schemas.microsoft.com/office/drawing/2014/main" id="{610BB8EA-F81F-BD06-CE4E-B2DF12601D3C}"/>
            </a:ext>
          </a:extLst>
        </xdr:cNvPr>
        <xdr:cNvSpPr txBox="1"/>
      </xdr:nvSpPr>
      <xdr:spPr>
        <a:xfrm>
          <a:off x="13944599" y="3605891"/>
          <a:ext cx="1377043"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ysClr val="windowText" lastClr="000000"/>
              </a:solidFill>
              <a:latin typeface="Arial" panose="020B0604020202020204" pitchFamily="34" charset="0"/>
              <a:cs typeface="Arial" panose="020B0604020202020204" pitchFamily="34" charset="0"/>
            </a:rPr>
            <a:t>Total</a:t>
          </a:r>
          <a:r>
            <a:rPr lang="en-GB" sz="1600" b="1" baseline="0">
              <a:solidFill>
                <a:sysClr val="windowText" lastClr="000000"/>
              </a:solidFill>
              <a:latin typeface="Arial" panose="020B0604020202020204" pitchFamily="34" charset="0"/>
              <a:cs typeface="Arial" panose="020B0604020202020204" pitchFamily="34" charset="0"/>
            </a:rPr>
            <a:t> Trips</a:t>
          </a:r>
          <a:endParaRPr lang="en-GB" sz="1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27</xdr:col>
      <xdr:colOff>163285</xdr:colOff>
      <xdr:row>18</xdr:row>
      <xdr:rowOff>163285</xdr:rowOff>
    </xdr:from>
    <xdr:to>
      <xdr:col>29</xdr:col>
      <xdr:colOff>108857</xdr:colOff>
      <xdr:row>20</xdr:row>
      <xdr:rowOff>40818</xdr:rowOff>
    </xdr:to>
    <xdr:sp macro="" textlink="">
      <xdr:nvSpPr>
        <xdr:cNvPr id="59" name="TextBox 58">
          <a:extLst>
            <a:ext uri="{FF2B5EF4-FFF2-40B4-BE49-F238E27FC236}">
              <a16:creationId xmlns:a16="http://schemas.microsoft.com/office/drawing/2014/main" id="{FBF78D6D-A826-3933-8590-671BDC39FDDF}"/>
            </a:ext>
          </a:extLst>
        </xdr:cNvPr>
        <xdr:cNvSpPr txBox="1"/>
      </xdr:nvSpPr>
      <xdr:spPr>
        <a:xfrm>
          <a:off x="16695964" y="3592285"/>
          <a:ext cx="1170214" cy="258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solidFill>
                <a:sysClr val="windowText" lastClr="000000"/>
              </a:solidFill>
              <a:latin typeface="Arial" panose="020B0604020202020204" pitchFamily="34" charset="0"/>
              <a:cs typeface="Arial" panose="020B0604020202020204" pitchFamily="34" charset="0"/>
            </a:rPr>
            <a:t>One-Way</a:t>
          </a:r>
        </a:p>
      </xdr:txBody>
    </xdr:sp>
    <xdr:clientData/>
  </xdr:twoCellAnchor>
  <xdr:twoCellAnchor>
    <xdr:from>
      <xdr:col>25</xdr:col>
      <xdr:colOff>299357</xdr:colOff>
      <xdr:row>20</xdr:row>
      <xdr:rowOff>54437</xdr:rowOff>
    </xdr:from>
    <xdr:to>
      <xdr:col>26</xdr:col>
      <xdr:colOff>449036</xdr:colOff>
      <xdr:row>21</xdr:row>
      <xdr:rowOff>122461</xdr:rowOff>
    </xdr:to>
    <xdr:sp macro="" textlink="'Pivot Table'!AA13">
      <xdr:nvSpPr>
        <xdr:cNvPr id="60" name="TextBox 59">
          <a:extLst>
            <a:ext uri="{FF2B5EF4-FFF2-40B4-BE49-F238E27FC236}">
              <a16:creationId xmlns:a16="http://schemas.microsoft.com/office/drawing/2014/main" id="{79DB0880-D5FD-21E2-2E6F-EF9A880315DA}"/>
            </a:ext>
          </a:extLst>
        </xdr:cNvPr>
        <xdr:cNvSpPr txBox="1"/>
      </xdr:nvSpPr>
      <xdr:spPr>
        <a:xfrm>
          <a:off x="15607393" y="3864437"/>
          <a:ext cx="762000" cy="258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7D6C6A0-68E7-4ABE-8143-D06C6CC459B3}" type="TxLink">
            <a:rPr lang="en-US" sz="1600" b="1" i="0" u="none" strike="noStrike">
              <a:solidFill>
                <a:sysClr val="windowText" lastClr="000000"/>
              </a:solidFill>
              <a:latin typeface="Arial" panose="020B0604020202020204" pitchFamily="34" charset="0"/>
              <a:ea typeface="Calibri"/>
              <a:cs typeface="Arial" panose="020B0604020202020204" pitchFamily="34" charset="0"/>
            </a:rPr>
            <a:pPr marL="0" indent="0" algn="ctr"/>
            <a:t>76162</a:t>
          </a:fld>
          <a:endParaRPr lang="en-GB" sz="1600" b="1" i="0" u="none" strike="noStrike">
            <a:solidFill>
              <a:sysClr val="windowText" lastClr="000000"/>
            </a:solidFill>
            <a:latin typeface="Arial" panose="020B0604020202020204" pitchFamily="34" charset="0"/>
            <a:ea typeface="Calibri"/>
            <a:cs typeface="Arial" panose="020B0604020202020204" pitchFamily="34" charset="0"/>
          </a:endParaRPr>
        </a:p>
      </xdr:txBody>
    </xdr:sp>
    <xdr:clientData/>
  </xdr:twoCellAnchor>
  <xdr:twoCellAnchor>
    <xdr:from>
      <xdr:col>27</xdr:col>
      <xdr:colOff>340178</xdr:colOff>
      <xdr:row>20</xdr:row>
      <xdr:rowOff>68046</xdr:rowOff>
    </xdr:from>
    <xdr:to>
      <xdr:col>28</xdr:col>
      <xdr:colOff>544286</xdr:colOff>
      <xdr:row>21</xdr:row>
      <xdr:rowOff>95248</xdr:rowOff>
    </xdr:to>
    <xdr:sp macro="" textlink="'Pivot Table'!AA14">
      <xdr:nvSpPr>
        <xdr:cNvPr id="63" name="TextBox 62">
          <a:extLst>
            <a:ext uri="{FF2B5EF4-FFF2-40B4-BE49-F238E27FC236}">
              <a16:creationId xmlns:a16="http://schemas.microsoft.com/office/drawing/2014/main" id="{F7638492-007E-D579-FC5C-239062CA6D5E}"/>
            </a:ext>
          </a:extLst>
        </xdr:cNvPr>
        <xdr:cNvSpPr txBox="1"/>
      </xdr:nvSpPr>
      <xdr:spPr>
        <a:xfrm>
          <a:off x="16872857" y="3878046"/>
          <a:ext cx="816429" cy="21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1985ECE-6B0B-430D-804E-3E819A75759A}" type="TxLink">
            <a:rPr lang="en-US" sz="1600" b="1" i="0" u="none" strike="noStrike">
              <a:solidFill>
                <a:sysClr val="windowText" lastClr="000000"/>
              </a:solidFill>
              <a:latin typeface="Arial" panose="020B0604020202020204" pitchFamily="34" charset="0"/>
              <a:ea typeface="Calibri"/>
              <a:cs typeface="Arial" panose="020B0604020202020204" pitchFamily="34" charset="0"/>
            </a:rPr>
            <a:pPr marL="0" indent="0" algn="ctr"/>
            <a:t>51077</a:t>
          </a:fld>
          <a:endParaRPr lang="en-GB" sz="1600" b="1" i="0" u="none" strike="noStrike">
            <a:solidFill>
              <a:sysClr val="windowText" lastClr="000000"/>
            </a:solidFill>
            <a:latin typeface="Arial" panose="020B0604020202020204" pitchFamily="34" charset="0"/>
            <a:ea typeface="Calibri"/>
            <a:cs typeface="Arial" panose="020B0604020202020204" pitchFamily="34" charset="0"/>
          </a:endParaRPr>
        </a:p>
      </xdr:txBody>
    </xdr:sp>
    <xdr:clientData/>
  </xdr:twoCellAnchor>
  <xdr:twoCellAnchor>
    <xdr:from>
      <xdr:col>23</xdr:col>
      <xdr:colOff>315691</xdr:colOff>
      <xdr:row>21</xdr:row>
      <xdr:rowOff>68031</xdr:rowOff>
    </xdr:from>
    <xdr:to>
      <xdr:col>24</xdr:col>
      <xdr:colOff>163288</xdr:colOff>
      <xdr:row>22</xdr:row>
      <xdr:rowOff>136066</xdr:rowOff>
    </xdr:to>
    <xdr:sp macro="" textlink="">
      <xdr:nvSpPr>
        <xdr:cNvPr id="69" name="TextBox 68">
          <a:extLst>
            <a:ext uri="{FF2B5EF4-FFF2-40B4-BE49-F238E27FC236}">
              <a16:creationId xmlns:a16="http://schemas.microsoft.com/office/drawing/2014/main" id="{0A3DF970-041D-1052-3144-8F3F259E616F}"/>
            </a:ext>
          </a:extLst>
        </xdr:cNvPr>
        <xdr:cNvSpPr txBox="1"/>
      </xdr:nvSpPr>
      <xdr:spPr>
        <a:xfrm>
          <a:off x="14399084" y="4068531"/>
          <a:ext cx="459918" cy="258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600" b="0">
              <a:solidFill>
                <a:sysClr val="windowText" lastClr="000000"/>
              </a:solidFill>
              <a:latin typeface="+mn-lt"/>
              <a:ea typeface="+mn-ea"/>
              <a:cs typeface="+mn-cs"/>
            </a:rPr>
            <a:t>Km</a:t>
          </a:r>
        </a:p>
      </xdr:txBody>
    </xdr:sp>
    <xdr:clientData/>
  </xdr:twoCellAnchor>
  <xdr:twoCellAnchor>
    <xdr:from>
      <xdr:col>27</xdr:col>
      <xdr:colOff>451760</xdr:colOff>
      <xdr:row>21</xdr:row>
      <xdr:rowOff>57146</xdr:rowOff>
    </xdr:from>
    <xdr:to>
      <xdr:col>28</xdr:col>
      <xdr:colOff>435428</xdr:colOff>
      <xdr:row>22</xdr:row>
      <xdr:rowOff>163281</xdr:rowOff>
    </xdr:to>
    <xdr:sp macro="" textlink="">
      <xdr:nvSpPr>
        <xdr:cNvPr id="70" name="TextBox 69">
          <a:extLst>
            <a:ext uri="{FF2B5EF4-FFF2-40B4-BE49-F238E27FC236}">
              <a16:creationId xmlns:a16="http://schemas.microsoft.com/office/drawing/2014/main" id="{5CBD67D1-632A-6BE7-9330-1233AA7E028E}"/>
            </a:ext>
          </a:extLst>
        </xdr:cNvPr>
        <xdr:cNvSpPr txBox="1"/>
      </xdr:nvSpPr>
      <xdr:spPr>
        <a:xfrm>
          <a:off x="16984439" y="4057646"/>
          <a:ext cx="595989" cy="296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400" b="1">
              <a:solidFill>
                <a:sysClr val="windowText" lastClr="000000"/>
              </a:solidFill>
              <a:latin typeface="+mn-lt"/>
              <a:ea typeface="+mn-ea"/>
              <a:cs typeface="+mn-cs"/>
            </a:rPr>
            <a:t>Trips</a:t>
          </a:r>
        </a:p>
      </xdr:txBody>
    </xdr:sp>
    <xdr:clientData/>
  </xdr:twoCellAnchor>
  <xdr:twoCellAnchor>
    <xdr:from>
      <xdr:col>25</xdr:col>
      <xdr:colOff>424546</xdr:colOff>
      <xdr:row>21</xdr:row>
      <xdr:rowOff>57146</xdr:rowOff>
    </xdr:from>
    <xdr:to>
      <xdr:col>26</xdr:col>
      <xdr:colOff>408214</xdr:colOff>
      <xdr:row>22</xdr:row>
      <xdr:rowOff>163281</xdr:rowOff>
    </xdr:to>
    <xdr:sp macro="" textlink="">
      <xdr:nvSpPr>
        <xdr:cNvPr id="71" name="TextBox 70">
          <a:extLst>
            <a:ext uri="{FF2B5EF4-FFF2-40B4-BE49-F238E27FC236}">
              <a16:creationId xmlns:a16="http://schemas.microsoft.com/office/drawing/2014/main" id="{BDFFB277-77A3-6A89-E287-6A39469D3259}"/>
            </a:ext>
          </a:extLst>
        </xdr:cNvPr>
        <xdr:cNvSpPr txBox="1"/>
      </xdr:nvSpPr>
      <xdr:spPr>
        <a:xfrm>
          <a:off x="15732582" y="4057646"/>
          <a:ext cx="595989" cy="296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400" b="1">
              <a:solidFill>
                <a:sysClr val="windowText" lastClr="000000"/>
              </a:solidFill>
              <a:latin typeface="+mn-lt"/>
              <a:ea typeface="+mn-ea"/>
              <a:cs typeface="+mn-cs"/>
            </a:rPr>
            <a:t>Trips</a:t>
          </a:r>
        </a:p>
      </xdr:txBody>
    </xdr:sp>
    <xdr:clientData/>
  </xdr:twoCellAnchor>
  <xdr:twoCellAnchor editAs="oneCell">
    <xdr:from>
      <xdr:col>22</xdr:col>
      <xdr:colOff>435430</xdr:colOff>
      <xdr:row>11</xdr:row>
      <xdr:rowOff>149676</xdr:rowOff>
    </xdr:from>
    <xdr:to>
      <xdr:col>29</xdr:col>
      <xdr:colOff>95250</xdr:colOff>
      <xdr:row>18</xdr:row>
      <xdr:rowOff>163282</xdr:rowOff>
    </xdr:to>
    <xdr:pic>
      <xdr:nvPicPr>
        <xdr:cNvPr id="77" name="Picture 76">
          <a:extLst>
            <a:ext uri="{FF2B5EF4-FFF2-40B4-BE49-F238E27FC236}">
              <a16:creationId xmlns:a16="http://schemas.microsoft.com/office/drawing/2014/main" id="{57C46C5E-1019-80FC-C4C1-2BCBDBB2B23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906501" y="2245176"/>
          <a:ext cx="3946070" cy="1347106"/>
        </a:xfrm>
        <a:prstGeom prst="rect">
          <a:avLst/>
        </a:prstGeom>
      </xdr:spPr>
    </xdr:pic>
    <xdr:clientData/>
  </xdr:twoCellAnchor>
  <xdr:twoCellAnchor>
    <xdr:from>
      <xdr:col>4</xdr:col>
      <xdr:colOff>536126</xdr:colOff>
      <xdr:row>10</xdr:row>
      <xdr:rowOff>182331</xdr:rowOff>
    </xdr:from>
    <xdr:to>
      <xdr:col>7</xdr:col>
      <xdr:colOff>108858</xdr:colOff>
      <xdr:row>12</xdr:row>
      <xdr:rowOff>40818</xdr:rowOff>
    </xdr:to>
    <xdr:sp macro="" textlink="">
      <xdr:nvSpPr>
        <xdr:cNvPr id="78" name="TextBox 77">
          <a:extLst>
            <a:ext uri="{FF2B5EF4-FFF2-40B4-BE49-F238E27FC236}">
              <a16:creationId xmlns:a16="http://schemas.microsoft.com/office/drawing/2014/main" id="{81C7ECB6-BC9E-45D0-9BEF-00E9F9737939}"/>
            </a:ext>
          </a:extLst>
        </xdr:cNvPr>
        <xdr:cNvSpPr txBox="1"/>
      </xdr:nvSpPr>
      <xdr:spPr>
        <a:xfrm>
          <a:off x="2985412" y="2087331"/>
          <a:ext cx="1409696" cy="239487"/>
        </a:xfrm>
        <a:prstGeom prst="rect">
          <a:avLst/>
        </a:prstGeom>
        <a:noFill/>
        <a:ln w="3175" cmpd="sng">
          <a:solidFill>
            <a:srgbClr val="FFC000">
              <a:alpha val="98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GB" sz="1600" b="0">
              <a:solidFill>
                <a:srgbClr val="FFCC00"/>
              </a:solidFill>
              <a:latin typeface="+mn-lt"/>
              <a:ea typeface="+mn-ea"/>
              <a:cs typeface="+mn-cs"/>
            </a:rPr>
            <a:t>Our</a:t>
          </a:r>
          <a:r>
            <a:rPr lang="en-GB" sz="1600" b="0" baseline="0">
              <a:solidFill>
                <a:srgbClr val="FFCC00"/>
              </a:solidFill>
              <a:latin typeface="+mn-lt"/>
              <a:ea typeface="+mn-ea"/>
              <a:cs typeface="+mn-cs"/>
            </a:rPr>
            <a:t> Drivers</a:t>
          </a:r>
          <a:endParaRPr lang="en-GB" sz="1600" b="0">
            <a:solidFill>
              <a:srgbClr val="FFCC00"/>
            </a:solidFill>
            <a:latin typeface="+mn-lt"/>
            <a:ea typeface="+mn-ea"/>
            <a:cs typeface="+mn-cs"/>
          </a:endParaRPr>
        </a:p>
      </xdr:txBody>
    </xdr:sp>
    <xdr:clientData/>
  </xdr:twoCellAnchor>
  <xdr:twoCellAnchor>
    <xdr:from>
      <xdr:col>18</xdr:col>
      <xdr:colOff>299357</xdr:colOff>
      <xdr:row>2</xdr:row>
      <xdr:rowOff>95247</xdr:rowOff>
    </xdr:from>
    <xdr:to>
      <xdr:col>21</xdr:col>
      <xdr:colOff>281668</xdr:colOff>
      <xdr:row>10</xdr:row>
      <xdr:rowOff>81640</xdr:rowOff>
    </xdr:to>
    <xdr:graphicFrame macro="">
      <xdr:nvGraphicFramePr>
        <xdr:cNvPr id="72" name="Chart 71">
          <a:extLst>
            <a:ext uri="{FF2B5EF4-FFF2-40B4-BE49-F238E27FC236}">
              <a16:creationId xmlns:a16="http://schemas.microsoft.com/office/drawing/2014/main" id="{E3DD4A95-3745-4AC1-9222-128BBB40F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544286</xdr:colOff>
      <xdr:row>2</xdr:row>
      <xdr:rowOff>59186</xdr:rowOff>
    </xdr:from>
    <xdr:to>
      <xdr:col>26</xdr:col>
      <xdr:colOff>530679</xdr:colOff>
      <xdr:row>10</xdr:row>
      <xdr:rowOff>68033</xdr:rowOff>
    </xdr:to>
    <xdr:graphicFrame macro="">
      <xdr:nvGraphicFramePr>
        <xdr:cNvPr id="73" name="Chart 72">
          <a:extLst>
            <a:ext uri="{FF2B5EF4-FFF2-40B4-BE49-F238E27FC236}">
              <a16:creationId xmlns:a16="http://schemas.microsoft.com/office/drawing/2014/main" id="{54FAE362-8D2D-4081-8755-05F8505A2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557896</xdr:colOff>
      <xdr:row>2</xdr:row>
      <xdr:rowOff>190496</xdr:rowOff>
    </xdr:from>
    <xdr:to>
      <xdr:col>17</xdr:col>
      <xdr:colOff>462647</xdr:colOff>
      <xdr:row>10</xdr:row>
      <xdr:rowOff>27211</xdr:rowOff>
    </xdr:to>
    <xdr:sp macro="" textlink="">
      <xdr:nvSpPr>
        <xdr:cNvPr id="84" name="Rectangle 83">
          <a:extLst>
            <a:ext uri="{FF2B5EF4-FFF2-40B4-BE49-F238E27FC236}">
              <a16:creationId xmlns:a16="http://schemas.microsoft.com/office/drawing/2014/main" id="{04082F51-B315-5B2A-F0D3-27D42F98E742}"/>
            </a:ext>
          </a:extLst>
        </xdr:cNvPr>
        <xdr:cNvSpPr/>
      </xdr:nvSpPr>
      <xdr:spPr>
        <a:xfrm>
          <a:off x="8518075" y="571496"/>
          <a:ext cx="2354036" cy="1360715"/>
        </a:xfrm>
        <a:prstGeom prst="rect">
          <a:avLst/>
        </a:prstGeom>
        <a:noFill/>
        <a:ln w="50800">
          <a:solidFill>
            <a:srgbClr val="FFCC00"/>
          </a:solidFill>
        </a:ln>
        <a:effectLst>
          <a:outerShdw blurRad="215900" sx="103000" sy="103000" algn="ctr" rotWithShape="0">
            <a:srgbClr val="FFCC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585110</xdr:colOff>
      <xdr:row>3</xdr:row>
      <xdr:rowOff>27213</xdr:rowOff>
    </xdr:from>
    <xdr:to>
      <xdr:col>17</xdr:col>
      <xdr:colOff>439825</xdr:colOff>
      <xdr:row>10</xdr:row>
      <xdr:rowOff>68034</xdr:rowOff>
    </xdr:to>
    <xdr:sp macro="" textlink="">
      <xdr:nvSpPr>
        <xdr:cNvPr id="85" name="Rectangle 84">
          <a:extLst>
            <a:ext uri="{FF2B5EF4-FFF2-40B4-BE49-F238E27FC236}">
              <a16:creationId xmlns:a16="http://schemas.microsoft.com/office/drawing/2014/main" id="{C4EF0F07-3D71-3B7C-7D1E-C2A1415A15FC}"/>
            </a:ext>
          </a:extLst>
        </xdr:cNvPr>
        <xdr:cNvSpPr/>
      </xdr:nvSpPr>
      <xdr:spPr>
        <a:xfrm>
          <a:off x="8545289" y="598713"/>
          <a:ext cx="2304000" cy="1374321"/>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27218</xdr:colOff>
      <xdr:row>3</xdr:row>
      <xdr:rowOff>81639</xdr:rowOff>
    </xdr:from>
    <xdr:to>
      <xdr:col>17</xdr:col>
      <xdr:colOff>381004</xdr:colOff>
      <xdr:row>5</xdr:row>
      <xdr:rowOff>176888</xdr:rowOff>
    </xdr:to>
    <xdr:sp macro="" textlink="'Pivot Table'!B32">
      <xdr:nvSpPr>
        <xdr:cNvPr id="86" name="TextBox 85">
          <a:extLst>
            <a:ext uri="{FF2B5EF4-FFF2-40B4-BE49-F238E27FC236}">
              <a16:creationId xmlns:a16="http://schemas.microsoft.com/office/drawing/2014/main" id="{D44EB0E2-BAE0-0A57-BE08-644DC1AB4D98}"/>
            </a:ext>
          </a:extLst>
        </xdr:cNvPr>
        <xdr:cNvSpPr txBox="1"/>
      </xdr:nvSpPr>
      <xdr:spPr>
        <a:xfrm>
          <a:off x="8599718" y="653139"/>
          <a:ext cx="2190750"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BD401AE-5E67-4ECC-9A74-CABAC74BA792}" type="TxLink">
            <a:rPr lang="en-US" sz="2000" b="0" i="0" u="none" strike="noStrike">
              <a:solidFill>
                <a:schemeClr val="bg1"/>
              </a:solidFill>
              <a:latin typeface="Arial" panose="020B0604020202020204" pitchFamily="34" charset="0"/>
              <a:ea typeface="Calibri"/>
              <a:cs typeface="Arial" panose="020B0604020202020204" pitchFamily="34" charset="0"/>
            </a:rPr>
            <a:pPr marL="0" indent="0" algn="ctr"/>
            <a:t>Total Expense</a:t>
          </a:fld>
          <a:endParaRPr lang="en-GB" sz="4000" b="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14</xdr:col>
      <xdr:colOff>176900</xdr:colOff>
      <xdr:row>5</xdr:row>
      <xdr:rowOff>81639</xdr:rowOff>
    </xdr:from>
    <xdr:to>
      <xdr:col>17</xdr:col>
      <xdr:colOff>68042</xdr:colOff>
      <xdr:row>7</xdr:row>
      <xdr:rowOff>176888</xdr:rowOff>
    </xdr:to>
    <xdr:sp macro="" textlink="'Pivot Table'!C32">
      <xdr:nvSpPr>
        <xdr:cNvPr id="87" name="TextBox 86">
          <a:extLst>
            <a:ext uri="{FF2B5EF4-FFF2-40B4-BE49-F238E27FC236}">
              <a16:creationId xmlns:a16="http://schemas.microsoft.com/office/drawing/2014/main" id="{12D40AE7-D213-EFDC-669A-2C1599AB01F5}"/>
            </a:ext>
          </a:extLst>
        </xdr:cNvPr>
        <xdr:cNvSpPr txBox="1"/>
      </xdr:nvSpPr>
      <xdr:spPr>
        <a:xfrm>
          <a:off x="8749400" y="1034139"/>
          <a:ext cx="1728106"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C98B874-8836-41E4-B6F5-9CA32DC49992}" type="TxLink">
            <a:rPr lang="en-US" sz="2400" b="0" i="0" u="none" strike="noStrike">
              <a:solidFill>
                <a:srgbClr val="FFCC00"/>
              </a:solidFill>
              <a:latin typeface="Calibri"/>
              <a:ea typeface="Calibri"/>
              <a:cs typeface="Calibri"/>
            </a:rPr>
            <a:pPr marL="0" indent="0" algn="ctr"/>
            <a:t> $2,000,780 </a:t>
          </a:fld>
          <a:endParaRPr lang="en-GB" sz="4400" b="0">
            <a:solidFill>
              <a:srgbClr val="FFCC00"/>
            </a:solidFill>
            <a:latin typeface="+mn-lt"/>
            <a:ea typeface="+mn-ea"/>
            <a:cs typeface="+mn-cs"/>
          </a:endParaRPr>
        </a:p>
      </xdr:txBody>
    </xdr:sp>
    <xdr:clientData/>
  </xdr:twoCellAnchor>
  <xdr:twoCellAnchor>
    <xdr:from>
      <xdr:col>14</xdr:col>
      <xdr:colOff>176900</xdr:colOff>
      <xdr:row>7</xdr:row>
      <xdr:rowOff>149676</xdr:rowOff>
    </xdr:from>
    <xdr:to>
      <xdr:col>17</xdr:col>
      <xdr:colOff>68042</xdr:colOff>
      <xdr:row>9</xdr:row>
      <xdr:rowOff>81637</xdr:rowOff>
    </xdr:to>
    <xdr:sp macro="" textlink="">
      <xdr:nvSpPr>
        <xdr:cNvPr id="88" name="TextBox 87">
          <a:extLst>
            <a:ext uri="{FF2B5EF4-FFF2-40B4-BE49-F238E27FC236}">
              <a16:creationId xmlns:a16="http://schemas.microsoft.com/office/drawing/2014/main" id="{B828D13B-E5C5-8473-4B06-70B6ED460BD2}"/>
            </a:ext>
          </a:extLst>
        </xdr:cNvPr>
        <xdr:cNvSpPr txBox="1"/>
      </xdr:nvSpPr>
      <xdr:spPr>
        <a:xfrm>
          <a:off x="8749400" y="1483176"/>
          <a:ext cx="1728106" cy="312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000" b="0" i="0" u="none" strike="noStrike">
              <a:solidFill>
                <a:schemeClr val="bg1"/>
              </a:solidFill>
              <a:latin typeface="Dubai Light" panose="020B0303030403030204" pitchFamily="34" charset="-78"/>
              <a:ea typeface="+mn-ea"/>
              <a:cs typeface="Dubai Light" panose="020B0303030403030204" pitchFamily="34" charset="-78"/>
            </a:rPr>
            <a:t>US</a:t>
          </a:r>
          <a:r>
            <a:rPr lang="en-US" sz="2000" b="0" i="0" u="none" strike="noStrike" baseline="0">
              <a:solidFill>
                <a:schemeClr val="bg1"/>
              </a:solidFill>
              <a:latin typeface="Dubai Light" panose="020B0303030403030204" pitchFamily="34" charset="-78"/>
              <a:ea typeface="+mn-ea"/>
              <a:cs typeface="Dubai Light" panose="020B0303030403030204" pitchFamily="34" charset="-78"/>
            </a:rPr>
            <a:t> </a:t>
          </a:r>
          <a:r>
            <a:rPr lang="en-GB" sz="2000" b="0" i="0" u="none" strike="noStrike" baseline="0">
              <a:solidFill>
                <a:schemeClr val="bg1"/>
              </a:solidFill>
              <a:latin typeface="Dubai Light" panose="020B0303030403030204" pitchFamily="34" charset="-78"/>
              <a:ea typeface="+mn-ea"/>
              <a:cs typeface="Dubai Light" panose="020B0303030403030204" pitchFamily="34" charset="-78"/>
            </a:rPr>
            <a:t>Dollar </a:t>
          </a:r>
          <a:endParaRPr lang="en-US" sz="2000" b="0" i="0" u="none" strike="noStrike">
            <a:solidFill>
              <a:schemeClr val="bg1"/>
            </a:solidFill>
            <a:latin typeface="Dubai Light" panose="020B0303030403030204" pitchFamily="34" charset="-78"/>
            <a:ea typeface="+mn-ea"/>
            <a:cs typeface="Dubai Light" panose="020B0303030403030204" pitchFamily="34" charset="-78"/>
          </a:endParaRPr>
        </a:p>
      </xdr:txBody>
    </xdr:sp>
    <xdr:clientData/>
  </xdr:twoCellAnchor>
  <xdr:twoCellAnchor>
    <xdr:from>
      <xdr:col>21</xdr:col>
      <xdr:colOff>27215</xdr:colOff>
      <xdr:row>3</xdr:row>
      <xdr:rowOff>54426</xdr:rowOff>
    </xdr:from>
    <xdr:to>
      <xdr:col>24</xdr:col>
      <xdr:colOff>13608</xdr:colOff>
      <xdr:row>5</xdr:row>
      <xdr:rowOff>40820</xdr:rowOff>
    </xdr:to>
    <xdr:sp macro="" textlink="'Pivot Table'!B34">
      <xdr:nvSpPr>
        <xdr:cNvPr id="89" name="TextBox 88">
          <a:extLst>
            <a:ext uri="{FF2B5EF4-FFF2-40B4-BE49-F238E27FC236}">
              <a16:creationId xmlns:a16="http://schemas.microsoft.com/office/drawing/2014/main" id="{C04AB115-5FED-9B7F-0040-75B0716DD1D6}"/>
            </a:ext>
          </a:extLst>
        </xdr:cNvPr>
        <xdr:cNvSpPr txBox="1"/>
      </xdr:nvSpPr>
      <xdr:spPr>
        <a:xfrm>
          <a:off x="12885965" y="625926"/>
          <a:ext cx="1823357" cy="367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CDB518-D2C3-427F-8AAD-0DCA29A68D23}" type="TxLink">
            <a:rPr lang="en-US" sz="2000" b="0" i="0" u="none" strike="noStrike">
              <a:solidFill>
                <a:schemeClr val="bg1"/>
              </a:solidFill>
              <a:latin typeface="Arial" panose="020B0604020202020204" pitchFamily="34" charset="0"/>
              <a:ea typeface="Calibri"/>
              <a:cs typeface="Arial" panose="020B0604020202020204" pitchFamily="34" charset="0"/>
            </a:rPr>
            <a:pPr marL="0" indent="0" algn="ctr"/>
            <a:t>Total Salaries</a:t>
          </a:fld>
          <a:endParaRPr lang="en-GB" sz="20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xdr:from>
      <xdr:col>26</xdr:col>
      <xdr:colOff>258537</xdr:colOff>
      <xdr:row>3</xdr:row>
      <xdr:rowOff>13605</xdr:rowOff>
    </xdr:from>
    <xdr:to>
      <xdr:col>29</xdr:col>
      <xdr:colOff>231323</xdr:colOff>
      <xdr:row>4</xdr:row>
      <xdr:rowOff>190499</xdr:rowOff>
    </xdr:to>
    <xdr:sp macro="" textlink="'Pivot Table'!B32">
      <xdr:nvSpPr>
        <xdr:cNvPr id="90" name="TextBox 89">
          <a:extLst>
            <a:ext uri="{FF2B5EF4-FFF2-40B4-BE49-F238E27FC236}">
              <a16:creationId xmlns:a16="http://schemas.microsoft.com/office/drawing/2014/main" id="{8427B361-7111-494E-44A2-A2AC97690EFD}"/>
            </a:ext>
          </a:extLst>
        </xdr:cNvPr>
        <xdr:cNvSpPr txBox="1"/>
      </xdr:nvSpPr>
      <xdr:spPr>
        <a:xfrm>
          <a:off x="16178894" y="585105"/>
          <a:ext cx="1809750" cy="367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BD401AE-5E67-4ECC-9A74-CABAC74BA792}" type="TxLink">
            <a:rPr lang="en-US" sz="2000" b="0" i="0" u="none" strike="noStrike">
              <a:solidFill>
                <a:schemeClr val="bg1"/>
              </a:solidFill>
              <a:latin typeface="Arial" panose="020B0604020202020204" pitchFamily="34" charset="0"/>
              <a:ea typeface="Calibri"/>
              <a:cs typeface="Arial" panose="020B0604020202020204" pitchFamily="34" charset="0"/>
            </a:rPr>
            <a:pPr marL="0" indent="0" algn="ctr"/>
            <a:t>Total Expense</a:t>
          </a:fld>
          <a:endParaRPr lang="en-GB" sz="20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xdr:from>
      <xdr:col>26</xdr:col>
      <xdr:colOff>244937</xdr:colOff>
      <xdr:row>4</xdr:row>
      <xdr:rowOff>136067</xdr:rowOff>
    </xdr:from>
    <xdr:to>
      <xdr:col>29</xdr:col>
      <xdr:colOff>136079</xdr:colOff>
      <xdr:row>7</xdr:row>
      <xdr:rowOff>40816</xdr:rowOff>
    </xdr:to>
    <xdr:sp macro="" textlink="'Pivot Table'!C33">
      <xdr:nvSpPr>
        <xdr:cNvPr id="91" name="TextBox 90">
          <a:extLst>
            <a:ext uri="{FF2B5EF4-FFF2-40B4-BE49-F238E27FC236}">
              <a16:creationId xmlns:a16="http://schemas.microsoft.com/office/drawing/2014/main" id="{F31E96D1-8DF7-02FF-F4A2-7B7EFC517D67}"/>
            </a:ext>
          </a:extLst>
        </xdr:cNvPr>
        <xdr:cNvSpPr txBox="1"/>
      </xdr:nvSpPr>
      <xdr:spPr>
        <a:xfrm>
          <a:off x="16165294" y="898067"/>
          <a:ext cx="1728106"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C5DA785-700E-4DE9-8448-5C1C35881F66}" type="TxLink">
            <a:rPr lang="en-US" sz="2400" b="0" i="0" u="none" strike="noStrike">
              <a:solidFill>
                <a:srgbClr val="FFCC00"/>
              </a:solidFill>
              <a:latin typeface="Calibri"/>
              <a:ea typeface="Calibri"/>
              <a:cs typeface="Calibri"/>
            </a:rPr>
            <a:pPr marL="0" indent="0" algn="ctr"/>
            <a:t> $1,001,501 </a:t>
          </a:fld>
          <a:endParaRPr lang="en-GB" sz="2400" b="0" i="0" u="none" strike="noStrike">
            <a:solidFill>
              <a:srgbClr val="FFCC00"/>
            </a:solidFill>
            <a:latin typeface="Calibri"/>
            <a:ea typeface="Calibri"/>
            <a:cs typeface="Calibri"/>
          </a:endParaRPr>
        </a:p>
      </xdr:txBody>
    </xdr:sp>
    <xdr:clientData/>
  </xdr:twoCellAnchor>
  <xdr:twoCellAnchor>
    <xdr:from>
      <xdr:col>20</xdr:col>
      <xdr:colOff>571507</xdr:colOff>
      <xdr:row>7</xdr:row>
      <xdr:rowOff>95247</xdr:rowOff>
    </xdr:from>
    <xdr:to>
      <xdr:col>23</xdr:col>
      <xdr:colOff>462649</xdr:colOff>
      <xdr:row>9</xdr:row>
      <xdr:rowOff>27208</xdr:rowOff>
    </xdr:to>
    <xdr:sp macro="" textlink="">
      <xdr:nvSpPr>
        <xdr:cNvPr id="92" name="TextBox 91">
          <a:extLst>
            <a:ext uri="{FF2B5EF4-FFF2-40B4-BE49-F238E27FC236}">
              <a16:creationId xmlns:a16="http://schemas.microsoft.com/office/drawing/2014/main" id="{B7CBA11E-DAE9-1408-5DE7-46DF7CCF1662}"/>
            </a:ext>
          </a:extLst>
        </xdr:cNvPr>
        <xdr:cNvSpPr txBox="1"/>
      </xdr:nvSpPr>
      <xdr:spPr>
        <a:xfrm>
          <a:off x="12817936" y="1428747"/>
          <a:ext cx="1728106" cy="312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000" b="0" i="0" u="none" strike="noStrike">
              <a:solidFill>
                <a:schemeClr val="bg1"/>
              </a:solidFill>
              <a:latin typeface="Dubai Light" panose="020B0303030403030204" pitchFamily="34" charset="-78"/>
              <a:ea typeface="+mn-ea"/>
              <a:cs typeface="Dubai Light" panose="020B0303030403030204" pitchFamily="34" charset="-78"/>
            </a:rPr>
            <a:t>US</a:t>
          </a:r>
          <a:r>
            <a:rPr lang="en-US" sz="2000" b="0" i="0" u="none" strike="noStrike" baseline="0">
              <a:solidFill>
                <a:schemeClr val="bg1"/>
              </a:solidFill>
              <a:latin typeface="Dubai Light" panose="020B0303030403030204" pitchFamily="34" charset="-78"/>
              <a:ea typeface="+mn-ea"/>
              <a:cs typeface="Dubai Light" panose="020B0303030403030204" pitchFamily="34" charset="-78"/>
            </a:rPr>
            <a:t> </a:t>
          </a:r>
          <a:r>
            <a:rPr lang="en-GB" sz="2000" b="0" i="0" u="none" strike="noStrike" baseline="0">
              <a:solidFill>
                <a:schemeClr val="bg1"/>
              </a:solidFill>
              <a:latin typeface="Dubai Light" panose="020B0303030403030204" pitchFamily="34" charset="-78"/>
              <a:ea typeface="+mn-ea"/>
              <a:cs typeface="Dubai Light" panose="020B0303030403030204" pitchFamily="34" charset="-78"/>
            </a:rPr>
            <a:t>Dollar </a:t>
          </a:r>
          <a:endParaRPr lang="en-US" sz="2000" b="0" i="0" u="none" strike="noStrike">
            <a:solidFill>
              <a:schemeClr val="bg1"/>
            </a:solidFill>
            <a:latin typeface="Dubai Light" panose="020B0303030403030204" pitchFamily="34" charset="-78"/>
            <a:ea typeface="+mn-ea"/>
            <a:cs typeface="Dubai Light" panose="020B0303030403030204" pitchFamily="34" charset="-78"/>
          </a:endParaRPr>
        </a:p>
      </xdr:txBody>
    </xdr:sp>
    <xdr:clientData/>
  </xdr:twoCellAnchor>
  <xdr:twoCellAnchor>
    <xdr:from>
      <xdr:col>20</xdr:col>
      <xdr:colOff>571507</xdr:colOff>
      <xdr:row>4</xdr:row>
      <xdr:rowOff>176889</xdr:rowOff>
    </xdr:from>
    <xdr:to>
      <xdr:col>23</xdr:col>
      <xdr:colOff>462649</xdr:colOff>
      <xdr:row>7</xdr:row>
      <xdr:rowOff>81638</xdr:rowOff>
    </xdr:to>
    <xdr:sp macro="" textlink="'Pivot Table'!C34">
      <xdr:nvSpPr>
        <xdr:cNvPr id="93" name="TextBox 92">
          <a:extLst>
            <a:ext uri="{FF2B5EF4-FFF2-40B4-BE49-F238E27FC236}">
              <a16:creationId xmlns:a16="http://schemas.microsoft.com/office/drawing/2014/main" id="{2F625518-7DD0-E2B1-C207-1882E2846EA1}"/>
            </a:ext>
          </a:extLst>
        </xdr:cNvPr>
        <xdr:cNvSpPr txBox="1"/>
      </xdr:nvSpPr>
      <xdr:spPr>
        <a:xfrm>
          <a:off x="12817936" y="938889"/>
          <a:ext cx="1728106"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B2A14D0-42E1-43F2-A89C-E3D7C775B0E7}" type="TxLink">
            <a:rPr lang="en-US" sz="2400" b="0" i="0" u="none" strike="noStrike">
              <a:solidFill>
                <a:srgbClr val="FFCC00"/>
              </a:solidFill>
              <a:latin typeface="Calibri"/>
              <a:ea typeface="Calibri"/>
              <a:cs typeface="Calibri"/>
            </a:rPr>
            <a:pPr marL="0" indent="0" algn="ctr"/>
            <a:t> $999,279 </a:t>
          </a:fld>
          <a:endParaRPr lang="en-GB" sz="2400" b="0" i="0" u="none" strike="noStrike">
            <a:solidFill>
              <a:srgbClr val="FFCC00"/>
            </a:solidFill>
            <a:latin typeface="Calibri"/>
            <a:ea typeface="Calibri"/>
            <a:cs typeface="Calibri"/>
          </a:endParaRPr>
        </a:p>
      </xdr:txBody>
    </xdr:sp>
    <xdr:clientData/>
  </xdr:twoCellAnchor>
  <xdr:twoCellAnchor>
    <xdr:from>
      <xdr:col>26</xdr:col>
      <xdr:colOff>81651</xdr:colOff>
      <xdr:row>7</xdr:row>
      <xdr:rowOff>13605</xdr:rowOff>
    </xdr:from>
    <xdr:to>
      <xdr:col>28</xdr:col>
      <xdr:colOff>585114</xdr:colOff>
      <xdr:row>9</xdr:row>
      <xdr:rowOff>54426</xdr:rowOff>
    </xdr:to>
    <xdr:sp macro="" textlink="">
      <xdr:nvSpPr>
        <xdr:cNvPr id="94" name="TextBox 93">
          <a:extLst>
            <a:ext uri="{FF2B5EF4-FFF2-40B4-BE49-F238E27FC236}">
              <a16:creationId xmlns:a16="http://schemas.microsoft.com/office/drawing/2014/main" id="{BD5A9A87-9A41-F061-0799-B44BB84A360D}"/>
            </a:ext>
          </a:extLst>
        </xdr:cNvPr>
        <xdr:cNvSpPr txBox="1"/>
      </xdr:nvSpPr>
      <xdr:spPr>
        <a:xfrm>
          <a:off x="16002008" y="1347105"/>
          <a:ext cx="1728106" cy="421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000" b="0" i="0" u="none" strike="noStrike">
              <a:solidFill>
                <a:schemeClr val="bg1"/>
              </a:solidFill>
              <a:latin typeface="Dubai Light" panose="020B0303030403030204" pitchFamily="34" charset="-78"/>
              <a:ea typeface="+mn-ea"/>
              <a:cs typeface="Dubai Light" panose="020B0303030403030204" pitchFamily="34" charset="-78"/>
            </a:rPr>
            <a:t>US</a:t>
          </a:r>
          <a:r>
            <a:rPr lang="en-US" sz="2000" b="0" i="0" u="none" strike="noStrike" baseline="0">
              <a:solidFill>
                <a:schemeClr val="bg1"/>
              </a:solidFill>
              <a:latin typeface="Dubai Light" panose="020B0303030403030204" pitchFamily="34" charset="-78"/>
              <a:ea typeface="+mn-ea"/>
              <a:cs typeface="Dubai Light" panose="020B0303030403030204" pitchFamily="34" charset="-78"/>
            </a:rPr>
            <a:t> </a:t>
          </a:r>
          <a:r>
            <a:rPr lang="en-GB" sz="2000" b="0" i="0" u="none" strike="noStrike" baseline="0">
              <a:solidFill>
                <a:schemeClr val="bg1"/>
              </a:solidFill>
              <a:latin typeface="Dubai Light" panose="020B0303030403030204" pitchFamily="34" charset="-78"/>
              <a:ea typeface="+mn-ea"/>
              <a:cs typeface="Dubai Light" panose="020B0303030403030204" pitchFamily="34" charset="-78"/>
            </a:rPr>
            <a:t>Dollar </a:t>
          </a:r>
          <a:endParaRPr lang="en-US" sz="2000" b="0" i="0" u="none" strike="noStrike">
            <a:solidFill>
              <a:schemeClr val="bg1"/>
            </a:solidFill>
            <a:latin typeface="Dubai Light" panose="020B0303030403030204" pitchFamily="34" charset="-78"/>
            <a:ea typeface="+mn-ea"/>
            <a:cs typeface="Dubai Light" panose="020B0303030403030204" pitchFamily="34" charset="-78"/>
          </a:endParaRPr>
        </a:p>
      </xdr:txBody>
    </xdr:sp>
    <xdr:clientData/>
  </xdr:twoCellAnchor>
  <xdr:twoCellAnchor>
    <xdr:from>
      <xdr:col>19</xdr:col>
      <xdr:colOff>40829</xdr:colOff>
      <xdr:row>5</xdr:row>
      <xdr:rowOff>54427</xdr:rowOff>
    </xdr:from>
    <xdr:to>
      <xdr:col>20</xdr:col>
      <xdr:colOff>544285</xdr:colOff>
      <xdr:row>7</xdr:row>
      <xdr:rowOff>176889</xdr:rowOff>
    </xdr:to>
    <xdr:sp macro="" textlink="'Pivot Table'!E34">
      <xdr:nvSpPr>
        <xdr:cNvPr id="95" name="TextBox 94">
          <a:extLst>
            <a:ext uri="{FF2B5EF4-FFF2-40B4-BE49-F238E27FC236}">
              <a16:creationId xmlns:a16="http://schemas.microsoft.com/office/drawing/2014/main" id="{1E5C68F9-FB0A-C3C4-CAEE-D5ACFF50224B}"/>
            </a:ext>
          </a:extLst>
        </xdr:cNvPr>
        <xdr:cNvSpPr txBox="1"/>
      </xdr:nvSpPr>
      <xdr:spPr>
        <a:xfrm>
          <a:off x="11674936" y="1006927"/>
          <a:ext cx="1115778" cy="503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78EF9E5-09F7-44B2-AB39-3C06F27F521C}" type="TxLink">
            <a:rPr lang="en-US" sz="2000" b="0" i="0" u="none" strike="noStrike">
              <a:solidFill>
                <a:srgbClr val="FFCC00"/>
              </a:solidFill>
              <a:latin typeface="Calibri"/>
              <a:ea typeface="Calibri"/>
              <a:cs typeface="Calibri"/>
            </a:rPr>
            <a:pPr marL="0" indent="0" algn="ctr"/>
            <a:t>50.06%</a:t>
          </a:fld>
          <a:endParaRPr lang="en-GB" sz="2000" b="0" i="0" u="none" strike="noStrike">
            <a:solidFill>
              <a:srgbClr val="FFCC00"/>
            </a:solidFill>
            <a:latin typeface="Calibri"/>
            <a:ea typeface="Calibri"/>
            <a:cs typeface="Calibri"/>
          </a:endParaRPr>
        </a:p>
      </xdr:txBody>
    </xdr:sp>
    <xdr:clientData/>
  </xdr:twoCellAnchor>
  <xdr:twoCellAnchor>
    <xdr:from>
      <xdr:col>24</xdr:col>
      <xdr:colOff>340179</xdr:colOff>
      <xdr:row>5</xdr:row>
      <xdr:rowOff>40819</xdr:rowOff>
    </xdr:from>
    <xdr:to>
      <xdr:col>26</xdr:col>
      <xdr:colOff>122465</xdr:colOff>
      <xdr:row>7</xdr:row>
      <xdr:rowOff>108854</xdr:rowOff>
    </xdr:to>
    <xdr:sp macro="" textlink="'Pivot Table'!E33">
      <xdr:nvSpPr>
        <xdr:cNvPr id="96" name="TextBox 95">
          <a:extLst>
            <a:ext uri="{FF2B5EF4-FFF2-40B4-BE49-F238E27FC236}">
              <a16:creationId xmlns:a16="http://schemas.microsoft.com/office/drawing/2014/main" id="{FC1EC80A-ED26-28A3-0BCD-EE2A430A2CF3}"/>
            </a:ext>
          </a:extLst>
        </xdr:cNvPr>
        <xdr:cNvSpPr txBox="1"/>
      </xdr:nvSpPr>
      <xdr:spPr>
        <a:xfrm>
          <a:off x="15035893" y="993319"/>
          <a:ext cx="1006929" cy="449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B0C10F-E05A-4487-8CBB-FE02B18EA435}" type="TxLink">
            <a:rPr lang="en-US" sz="2000" b="0" i="0" u="none" strike="noStrike">
              <a:solidFill>
                <a:srgbClr val="FFCC00"/>
              </a:solidFill>
              <a:latin typeface="Calibri"/>
              <a:ea typeface="Calibri"/>
              <a:cs typeface="Calibri"/>
            </a:rPr>
            <a:pPr marL="0" indent="0" algn="ctr"/>
            <a:t>49.94%</a:t>
          </a:fld>
          <a:endParaRPr lang="en-GB" sz="2000" b="0" i="0" u="none" strike="noStrike">
            <a:solidFill>
              <a:srgbClr val="FFCC00"/>
            </a:solidFill>
            <a:latin typeface="Calibri"/>
            <a:ea typeface="Calibri"/>
            <a:cs typeface="Calibri"/>
          </a:endParaRPr>
        </a:p>
      </xdr:txBody>
    </xdr:sp>
    <xdr:clientData/>
  </xdr:twoCellAnchor>
  <xdr:twoCellAnchor>
    <xdr:from>
      <xdr:col>21</xdr:col>
      <xdr:colOff>272143</xdr:colOff>
      <xdr:row>25</xdr:row>
      <xdr:rowOff>40819</xdr:rowOff>
    </xdr:from>
    <xdr:to>
      <xdr:col>21</xdr:col>
      <xdr:colOff>435194</xdr:colOff>
      <xdr:row>30</xdr:row>
      <xdr:rowOff>26976</xdr:rowOff>
    </xdr:to>
    <xdr:grpSp>
      <xdr:nvGrpSpPr>
        <xdr:cNvPr id="100" name="Group 99">
          <a:extLst>
            <a:ext uri="{FF2B5EF4-FFF2-40B4-BE49-F238E27FC236}">
              <a16:creationId xmlns:a16="http://schemas.microsoft.com/office/drawing/2014/main" id="{E4875901-D5CF-9A27-D9F9-2F8846B60151}"/>
            </a:ext>
          </a:extLst>
        </xdr:cNvPr>
        <xdr:cNvGrpSpPr/>
      </xdr:nvGrpSpPr>
      <xdr:grpSpPr>
        <a:xfrm>
          <a:off x="13130893" y="4803319"/>
          <a:ext cx="163051" cy="938657"/>
          <a:chOff x="13130893" y="4544786"/>
          <a:chExt cx="163051" cy="938657"/>
        </a:xfrm>
      </xdr:grpSpPr>
      <xdr:sp macro="" textlink="">
        <xdr:nvSpPr>
          <xdr:cNvPr id="97" name="Flowchart: Connector 96">
            <a:extLst>
              <a:ext uri="{FF2B5EF4-FFF2-40B4-BE49-F238E27FC236}">
                <a16:creationId xmlns:a16="http://schemas.microsoft.com/office/drawing/2014/main" id="{ADF7AB02-69F4-B2CB-9DAF-97144D5167CD}"/>
              </a:ext>
            </a:extLst>
          </xdr:cNvPr>
          <xdr:cNvSpPr/>
        </xdr:nvSpPr>
        <xdr:spPr>
          <a:xfrm>
            <a:off x="13130893" y="4544786"/>
            <a:ext cx="144000" cy="144000"/>
          </a:xfrm>
          <a:prstGeom prst="flowChartConnector">
            <a:avLst/>
          </a:prstGeom>
          <a:noFill/>
          <a:ln w="38100">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8" name="Flowchart: Connector 97">
            <a:extLst>
              <a:ext uri="{FF2B5EF4-FFF2-40B4-BE49-F238E27FC236}">
                <a16:creationId xmlns:a16="http://schemas.microsoft.com/office/drawing/2014/main" id="{1430C425-D0BB-4477-BD62-CBD960594698}"/>
              </a:ext>
            </a:extLst>
          </xdr:cNvPr>
          <xdr:cNvSpPr/>
        </xdr:nvSpPr>
        <xdr:spPr>
          <a:xfrm>
            <a:off x="13147221" y="4914900"/>
            <a:ext cx="144000" cy="144000"/>
          </a:xfrm>
          <a:prstGeom prst="flowChartConnector">
            <a:avLst/>
          </a:prstGeom>
          <a:noFill/>
          <a:ln w="38100">
            <a:solidFill>
              <a:srgbClr val="FFCC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9" name="Flowchart: Connector 98">
            <a:extLst>
              <a:ext uri="{FF2B5EF4-FFF2-40B4-BE49-F238E27FC236}">
                <a16:creationId xmlns:a16="http://schemas.microsoft.com/office/drawing/2014/main" id="{60A46671-3CB6-4C6F-84B5-412A5C93AFDE}"/>
              </a:ext>
            </a:extLst>
          </xdr:cNvPr>
          <xdr:cNvSpPr/>
        </xdr:nvSpPr>
        <xdr:spPr>
          <a:xfrm>
            <a:off x="13149944" y="5339443"/>
            <a:ext cx="144000" cy="144000"/>
          </a:xfrm>
          <a:prstGeom prst="flowChartConnector">
            <a:avLst/>
          </a:prstGeom>
          <a:noFill/>
          <a:ln w="3810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4</xdr:col>
      <xdr:colOff>612320</xdr:colOff>
      <xdr:row>32</xdr:row>
      <xdr:rowOff>163283</xdr:rowOff>
    </xdr:from>
    <xdr:to>
      <xdr:col>20</xdr:col>
      <xdr:colOff>81643</xdr:colOff>
      <xdr:row>42</xdr:row>
      <xdr:rowOff>190498</xdr:rowOff>
    </xdr:to>
    <xdr:graphicFrame macro="">
      <xdr:nvGraphicFramePr>
        <xdr:cNvPr id="101" name="Chart 100">
          <a:extLst>
            <a:ext uri="{FF2B5EF4-FFF2-40B4-BE49-F238E27FC236}">
              <a16:creationId xmlns:a16="http://schemas.microsoft.com/office/drawing/2014/main" id="{2F54F1D1-E230-4AE4-8BF0-2B705A191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160565</xdr:colOff>
      <xdr:row>32</xdr:row>
      <xdr:rowOff>176890</xdr:rowOff>
    </xdr:from>
    <xdr:to>
      <xdr:col>8</xdr:col>
      <xdr:colOff>487137</xdr:colOff>
      <xdr:row>34</xdr:row>
      <xdr:rowOff>146952</xdr:rowOff>
    </xdr:to>
    <xdr:sp macro="" textlink="">
      <xdr:nvSpPr>
        <xdr:cNvPr id="140" name="TextBox 139">
          <a:extLst>
            <a:ext uri="{FF2B5EF4-FFF2-40B4-BE49-F238E27FC236}">
              <a16:creationId xmlns:a16="http://schemas.microsoft.com/office/drawing/2014/main" id="{992E543A-0F73-459C-A30B-1BCCD4C51AF2}"/>
            </a:ext>
          </a:extLst>
        </xdr:cNvPr>
        <xdr:cNvSpPr txBox="1"/>
      </xdr:nvSpPr>
      <xdr:spPr>
        <a:xfrm>
          <a:off x="3222172" y="6272890"/>
          <a:ext cx="2163536" cy="351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800" b="1" baseline="0">
              <a:solidFill>
                <a:schemeClr val="bg1"/>
              </a:solidFill>
            </a:rPr>
            <a:t>Trips  By </a:t>
          </a:r>
          <a:r>
            <a:rPr lang="en-GB" sz="1800" b="1" baseline="0">
              <a:solidFill>
                <a:srgbClr val="FFCC00"/>
              </a:solidFill>
            </a:rPr>
            <a:t>Month</a:t>
          </a:r>
          <a:endParaRPr lang="en-GB" sz="1800" b="1">
            <a:solidFill>
              <a:srgbClr val="FFCC00"/>
            </a:solidFill>
          </a:endParaRPr>
        </a:p>
      </xdr:txBody>
    </xdr:sp>
    <xdr:clientData/>
  </xdr:twoCellAnchor>
  <xdr:twoCellAnchor>
    <xdr:from>
      <xdr:col>5</xdr:col>
      <xdr:colOff>81643</xdr:colOff>
      <xdr:row>33</xdr:row>
      <xdr:rowOff>65308</xdr:rowOff>
    </xdr:from>
    <xdr:to>
      <xdr:col>5</xdr:col>
      <xdr:colOff>81643</xdr:colOff>
      <xdr:row>34</xdr:row>
      <xdr:rowOff>90808</xdr:rowOff>
    </xdr:to>
    <xdr:cxnSp macro="">
      <xdr:nvCxnSpPr>
        <xdr:cNvPr id="141" name="Straight Connector 140">
          <a:extLst>
            <a:ext uri="{FF2B5EF4-FFF2-40B4-BE49-F238E27FC236}">
              <a16:creationId xmlns:a16="http://schemas.microsoft.com/office/drawing/2014/main" id="{40B86821-FAA4-403E-8973-568F23D4E7B6}"/>
            </a:ext>
          </a:extLst>
        </xdr:cNvPr>
        <xdr:cNvCxnSpPr/>
      </xdr:nvCxnSpPr>
      <xdr:spPr>
        <a:xfrm>
          <a:off x="3143250" y="6351808"/>
          <a:ext cx="0" cy="216000"/>
        </a:xfrm>
        <a:prstGeom prst="line">
          <a:avLst/>
        </a:prstGeom>
        <a:ln>
          <a:solidFill>
            <a:srgbClr val="FFCC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21</xdr:col>
      <xdr:colOff>10886</xdr:colOff>
      <xdr:row>32</xdr:row>
      <xdr:rowOff>163282</xdr:rowOff>
    </xdr:from>
    <xdr:to>
      <xdr:col>24</xdr:col>
      <xdr:colOff>258536</xdr:colOff>
      <xdr:row>34</xdr:row>
      <xdr:rowOff>133344</xdr:rowOff>
    </xdr:to>
    <xdr:sp macro="" textlink="">
      <xdr:nvSpPr>
        <xdr:cNvPr id="142" name="TextBox 141">
          <a:extLst>
            <a:ext uri="{FF2B5EF4-FFF2-40B4-BE49-F238E27FC236}">
              <a16:creationId xmlns:a16="http://schemas.microsoft.com/office/drawing/2014/main" id="{406ACFA0-BE93-3526-7440-9CB4FF114F66}"/>
            </a:ext>
          </a:extLst>
        </xdr:cNvPr>
        <xdr:cNvSpPr txBox="1"/>
      </xdr:nvSpPr>
      <xdr:spPr>
        <a:xfrm>
          <a:off x="12869636" y="6259282"/>
          <a:ext cx="2084614" cy="351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800" b="1">
              <a:solidFill>
                <a:schemeClr val="bg1"/>
              </a:solidFill>
            </a:rPr>
            <a:t>The</a:t>
          </a:r>
          <a:r>
            <a:rPr lang="en-GB" sz="1800" b="1" baseline="0">
              <a:solidFill>
                <a:schemeClr val="bg1"/>
              </a:solidFill>
            </a:rPr>
            <a:t> Last 5 - Trips</a:t>
          </a:r>
          <a:endParaRPr lang="en-GB" sz="1800" b="1">
            <a:solidFill>
              <a:srgbClr val="FFCC00"/>
            </a:solidFill>
          </a:endParaRPr>
        </a:p>
      </xdr:txBody>
    </xdr:sp>
    <xdr:clientData/>
  </xdr:twoCellAnchor>
  <xdr:twoCellAnchor>
    <xdr:from>
      <xdr:col>20</xdr:col>
      <xdr:colOff>585106</xdr:colOff>
      <xdr:row>33</xdr:row>
      <xdr:rowOff>38093</xdr:rowOff>
    </xdr:from>
    <xdr:to>
      <xdr:col>20</xdr:col>
      <xdr:colOff>585106</xdr:colOff>
      <xdr:row>34</xdr:row>
      <xdr:rowOff>63593</xdr:rowOff>
    </xdr:to>
    <xdr:cxnSp macro="">
      <xdr:nvCxnSpPr>
        <xdr:cNvPr id="143" name="Straight Connector 142">
          <a:extLst>
            <a:ext uri="{FF2B5EF4-FFF2-40B4-BE49-F238E27FC236}">
              <a16:creationId xmlns:a16="http://schemas.microsoft.com/office/drawing/2014/main" id="{1718D10B-890B-C020-A41F-7599AF1ABED3}"/>
            </a:ext>
          </a:extLst>
        </xdr:cNvPr>
        <xdr:cNvCxnSpPr/>
      </xdr:nvCxnSpPr>
      <xdr:spPr>
        <a:xfrm>
          <a:off x="12831535" y="6324593"/>
          <a:ext cx="0" cy="216000"/>
        </a:xfrm>
        <a:prstGeom prst="line">
          <a:avLst/>
        </a:prstGeom>
        <a:ln>
          <a:solidFill>
            <a:srgbClr val="FFCC00"/>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xdr:col>
      <xdr:colOff>81643</xdr:colOff>
      <xdr:row>8</xdr:row>
      <xdr:rowOff>17316</xdr:rowOff>
    </xdr:from>
    <xdr:to>
      <xdr:col>13</xdr:col>
      <xdr:colOff>131563</xdr:colOff>
      <xdr:row>10</xdr:row>
      <xdr:rowOff>176316</xdr:rowOff>
    </xdr:to>
    <mc:AlternateContent xmlns:mc="http://schemas.openxmlformats.org/markup-compatibility/2006">
      <mc:Choice xmlns:a14="http://schemas.microsoft.com/office/drawing/2010/main" Requires="a14">
        <xdr:graphicFrame macro="">
          <xdr:nvGraphicFramePr>
            <xdr:cNvPr id="145" name="Month 1">
              <a:extLst>
                <a:ext uri="{FF2B5EF4-FFF2-40B4-BE49-F238E27FC236}">
                  <a16:creationId xmlns:a16="http://schemas.microsoft.com/office/drawing/2014/main" id="{CED10ADB-11F7-4FEA-80C9-B8AE4F63EEA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693964" y="1541316"/>
              <a:ext cx="7397778" cy="54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528758</xdr:colOff>
      <xdr:row>35</xdr:row>
      <xdr:rowOff>0</xdr:rowOff>
    </xdr:from>
    <xdr:to>
      <xdr:col>29</xdr:col>
      <xdr:colOff>0</xdr:colOff>
      <xdr:row>44</xdr:row>
      <xdr:rowOff>83890</xdr:rowOff>
    </xdr:to>
    <xdr:grpSp>
      <xdr:nvGrpSpPr>
        <xdr:cNvPr id="166" name="Group 165">
          <a:extLst>
            <a:ext uri="{FF2B5EF4-FFF2-40B4-BE49-F238E27FC236}">
              <a16:creationId xmlns:a16="http://schemas.microsoft.com/office/drawing/2014/main" id="{A126E1DE-8055-43D4-96A9-166783A5CAC2}"/>
            </a:ext>
          </a:extLst>
        </xdr:cNvPr>
        <xdr:cNvGrpSpPr/>
      </xdr:nvGrpSpPr>
      <xdr:grpSpPr>
        <a:xfrm>
          <a:off x="12775187" y="6667500"/>
          <a:ext cx="4982134" cy="1798390"/>
          <a:chOff x="9840370" y="10369453"/>
          <a:chExt cx="4982134" cy="1294926"/>
        </a:xfrm>
      </xdr:grpSpPr>
      <xdr:grpSp>
        <xdr:nvGrpSpPr>
          <xdr:cNvPr id="167" name="Group 166">
            <a:extLst>
              <a:ext uri="{FF2B5EF4-FFF2-40B4-BE49-F238E27FC236}">
                <a16:creationId xmlns:a16="http://schemas.microsoft.com/office/drawing/2014/main" id="{10409320-040E-AF44-BF49-3BC55AB6E185}"/>
              </a:ext>
            </a:extLst>
          </xdr:cNvPr>
          <xdr:cNvGrpSpPr/>
        </xdr:nvGrpSpPr>
        <xdr:grpSpPr>
          <a:xfrm>
            <a:off x="9840370" y="10369453"/>
            <a:ext cx="4982134" cy="312151"/>
            <a:chOff x="34928736" y="2723029"/>
            <a:chExt cx="4527175" cy="262025"/>
          </a:xfrm>
          <a:solidFill>
            <a:schemeClr val="tx1"/>
          </a:solidFill>
        </xdr:grpSpPr>
        <xdr:sp macro="" textlink="'Pivot Table'!AL3">
          <xdr:nvSpPr>
            <xdr:cNvPr id="186" name="TextBox 185">
              <a:extLst>
                <a:ext uri="{FF2B5EF4-FFF2-40B4-BE49-F238E27FC236}">
                  <a16:creationId xmlns:a16="http://schemas.microsoft.com/office/drawing/2014/main" id="{96EAADAA-0905-AAFE-2B08-3DFA874A5E71}"/>
                </a:ext>
              </a:extLst>
            </xdr:cNvPr>
            <xdr:cNvSpPr txBox="1"/>
          </xdr:nvSpPr>
          <xdr:spPr>
            <a:xfrm>
              <a:off x="34928736" y="2723029"/>
              <a:ext cx="896470" cy="2577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FD25EF-119B-407D-A1FB-AADCD3D02B07}" type="TxLink">
                <a:rPr lang="en-US" sz="1400" b="0" i="0" u="none" strike="noStrike">
                  <a:solidFill>
                    <a:schemeClr val="bg1"/>
                  </a:solidFill>
                  <a:latin typeface="Arial" panose="020B0604020202020204" pitchFamily="34" charset="0"/>
                  <a:ea typeface="Calibri"/>
                  <a:cs typeface="Arial" panose="020B0604020202020204" pitchFamily="34" charset="0"/>
                </a:rPr>
                <a:pPr algn="ctr"/>
                <a:t>Date</a:t>
              </a:fld>
              <a:endParaRPr lang="en-GB" sz="1800">
                <a:solidFill>
                  <a:schemeClr val="bg1"/>
                </a:solidFill>
                <a:latin typeface="Arial" panose="020B0604020202020204" pitchFamily="34" charset="0"/>
                <a:cs typeface="Arial" panose="020B0604020202020204" pitchFamily="34" charset="0"/>
              </a:endParaRPr>
            </a:p>
          </xdr:txBody>
        </xdr:sp>
        <xdr:sp macro="" textlink="'Pivot Table'!AM3">
          <xdr:nvSpPr>
            <xdr:cNvPr id="187" name="TextBox 186">
              <a:extLst>
                <a:ext uri="{FF2B5EF4-FFF2-40B4-BE49-F238E27FC236}">
                  <a16:creationId xmlns:a16="http://schemas.microsoft.com/office/drawing/2014/main" id="{BE71413E-3893-916D-F66B-EADF0D34736E}"/>
                </a:ext>
              </a:extLst>
            </xdr:cNvPr>
            <xdr:cNvSpPr txBox="1"/>
          </xdr:nvSpPr>
          <xdr:spPr>
            <a:xfrm>
              <a:off x="35836412" y="2723029"/>
              <a:ext cx="896470" cy="2577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868946-8632-462C-8071-48DF984D30BB}" type="TxLink">
                <a:rPr lang="en-US" sz="1400" b="0" i="0" u="none" strike="noStrike">
                  <a:solidFill>
                    <a:schemeClr val="bg1"/>
                  </a:solidFill>
                  <a:latin typeface="Arial" panose="020B0604020202020204" pitchFamily="34" charset="0"/>
                  <a:ea typeface="Calibri"/>
                  <a:cs typeface="Arial" panose="020B0604020202020204" pitchFamily="34" charset="0"/>
                </a:rPr>
                <a:pPr algn="ctr"/>
                <a:t>Driver</a:t>
              </a:fld>
              <a:endParaRPr lang="en-GB" sz="1800">
                <a:solidFill>
                  <a:schemeClr val="bg1"/>
                </a:solidFill>
                <a:latin typeface="Arial" panose="020B0604020202020204" pitchFamily="34" charset="0"/>
                <a:cs typeface="Arial" panose="020B0604020202020204" pitchFamily="34" charset="0"/>
              </a:endParaRPr>
            </a:p>
          </xdr:txBody>
        </xdr:sp>
        <xdr:sp macro="" textlink="'Pivot Table'!AN3">
          <xdr:nvSpPr>
            <xdr:cNvPr id="188" name="TextBox 187">
              <a:extLst>
                <a:ext uri="{FF2B5EF4-FFF2-40B4-BE49-F238E27FC236}">
                  <a16:creationId xmlns:a16="http://schemas.microsoft.com/office/drawing/2014/main" id="{7FA4C728-C012-5BFF-CAFB-E2EBE234AB23}"/>
                </a:ext>
              </a:extLst>
            </xdr:cNvPr>
            <xdr:cNvSpPr txBox="1"/>
          </xdr:nvSpPr>
          <xdr:spPr>
            <a:xfrm>
              <a:off x="36744088" y="2723029"/>
              <a:ext cx="896470" cy="2577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98770D-B291-4271-821E-EF7F9D7472AA}" type="TxLink">
                <a:rPr lang="en-US" sz="1400" b="0" i="0" u="none" strike="noStrike">
                  <a:solidFill>
                    <a:schemeClr val="bg1"/>
                  </a:solidFill>
                  <a:latin typeface="Arial" panose="020B0604020202020204" pitchFamily="34" charset="0"/>
                  <a:ea typeface="Calibri"/>
                  <a:cs typeface="Arial" panose="020B0604020202020204" pitchFamily="34" charset="0"/>
                </a:rPr>
                <a:pPr algn="ctr"/>
                <a:t>Truck </a:t>
              </a:fld>
              <a:endParaRPr lang="en-GB" sz="1800">
                <a:solidFill>
                  <a:schemeClr val="bg1"/>
                </a:solidFill>
                <a:latin typeface="Arial" panose="020B0604020202020204" pitchFamily="34" charset="0"/>
                <a:cs typeface="Arial" panose="020B0604020202020204" pitchFamily="34" charset="0"/>
              </a:endParaRPr>
            </a:p>
          </xdr:txBody>
        </xdr:sp>
        <xdr:sp macro="" textlink="'Pivot Table'!AO3">
          <xdr:nvSpPr>
            <xdr:cNvPr id="189" name="TextBox 188">
              <a:extLst>
                <a:ext uri="{FF2B5EF4-FFF2-40B4-BE49-F238E27FC236}">
                  <a16:creationId xmlns:a16="http://schemas.microsoft.com/office/drawing/2014/main" id="{936CA284-E982-4CD6-6A0E-FF1F5B0D2841}"/>
                </a:ext>
              </a:extLst>
            </xdr:cNvPr>
            <xdr:cNvSpPr txBox="1"/>
          </xdr:nvSpPr>
          <xdr:spPr>
            <a:xfrm>
              <a:off x="37651765" y="2723029"/>
              <a:ext cx="896470" cy="2577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561C69-1AA1-42E3-8EBC-58240EF3E2FF}" type="TxLink">
                <a:rPr lang="en-US" sz="1400" b="0" i="0" u="none" strike="noStrike">
                  <a:solidFill>
                    <a:schemeClr val="bg1"/>
                  </a:solidFill>
                  <a:latin typeface="Arial" panose="020B0604020202020204" pitchFamily="34" charset="0"/>
                  <a:ea typeface="Calibri"/>
                  <a:cs typeface="Arial" panose="020B0604020202020204" pitchFamily="34" charset="0"/>
                </a:rPr>
                <a:pPr algn="ctr"/>
                <a:t>From </a:t>
              </a:fld>
              <a:endParaRPr lang="en-GB" sz="1800">
                <a:solidFill>
                  <a:schemeClr val="bg1"/>
                </a:solidFill>
                <a:latin typeface="Arial" panose="020B0604020202020204" pitchFamily="34" charset="0"/>
                <a:cs typeface="Arial" panose="020B0604020202020204" pitchFamily="34" charset="0"/>
              </a:endParaRPr>
            </a:p>
          </xdr:txBody>
        </xdr:sp>
        <xdr:sp macro="" textlink="'Pivot Table'!AP3">
          <xdr:nvSpPr>
            <xdr:cNvPr id="190" name="TextBox 189">
              <a:extLst>
                <a:ext uri="{FF2B5EF4-FFF2-40B4-BE49-F238E27FC236}">
                  <a16:creationId xmlns:a16="http://schemas.microsoft.com/office/drawing/2014/main" id="{F8C0C464-6F9B-33AF-257D-8597BE482075}"/>
                </a:ext>
              </a:extLst>
            </xdr:cNvPr>
            <xdr:cNvSpPr txBox="1"/>
          </xdr:nvSpPr>
          <xdr:spPr>
            <a:xfrm>
              <a:off x="38559441" y="2723029"/>
              <a:ext cx="896470" cy="26202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64A0F8-E57D-4162-9278-BB593535A97A}" type="TxLink">
                <a:rPr lang="en-US" sz="1400" b="0" i="0" u="none" strike="noStrike">
                  <a:solidFill>
                    <a:schemeClr val="bg1"/>
                  </a:solidFill>
                  <a:latin typeface="Arial" panose="020B0604020202020204" pitchFamily="34" charset="0"/>
                  <a:ea typeface="Calibri"/>
                  <a:cs typeface="Arial" panose="020B0604020202020204" pitchFamily="34" charset="0"/>
                </a:rPr>
                <a:pPr algn="ctr"/>
                <a:t>To</a:t>
              </a:fld>
              <a:endParaRPr lang="en-GB" sz="1800">
                <a:solidFill>
                  <a:schemeClr val="bg1"/>
                </a:solidFill>
                <a:latin typeface="Arial" panose="020B0604020202020204" pitchFamily="34" charset="0"/>
                <a:cs typeface="Arial" panose="020B0604020202020204" pitchFamily="34" charset="0"/>
              </a:endParaRPr>
            </a:p>
          </xdr:txBody>
        </xdr:sp>
      </xdr:grpSp>
      <xdr:grpSp>
        <xdr:nvGrpSpPr>
          <xdr:cNvPr id="168" name="Group 167">
            <a:extLst>
              <a:ext uri="{FF2B5EF4-FFF2-40B4-BE49-F238E27FC236}">
                <a16:creationId xmlns:a16="http://schemas.microsoft.com/office/drawing/2014/main" id="{8288EE73-36D6-1081-297C-E25DA4B890EA}"/>
              </a:ext>
            </a:extLst>
          </xdr:cNvPr>
          <xdr:cNvGrpSpPr/>
        </xdr:nvGrpSpPr>
        <xdr:grpSpPr>
          <a:xfrm>
            <a:off x="9840370" y="10698746"/>
            <a:ext cx="4982134" cy="312151"/>
            <a:chOff x="34928736" y="2723029"/>
            <a:chExt cx="4527175" cy="262025"/>
          </a:xfrm>
          <a:solidFill>
            <a:schemeClr val="tx1"/>
          </a:solidFill>
        </xdr:grpSpPr>
        <xdr:sp macro="" textlink="'Pivot Table'!AL4">
          <xdr:nvSpPr>
            <xdr:cNvPr id="181" name="TextBox 180">
              <a:extLst>
                <a:ext uri="{FF2B5EF4-FFF2-40B4-BE49-F238E27FC236}">
                  <a16:creationId xmlns:a16="http://schemas.microsoft.com/office/drawing/2014/main" id="{3743E522-6321-9F84-17B2-D3804C030624}"/>
                </a:ext>
              </a:extLst>
            </xdr:cNvPr>
            <xdr:cNvSpPr txBox="1"/>
          </xdr:nvSpPr>
          <xdr:spPr>
            <a:xfrm>
              <a:off x="34928736" y="2723029"/>
              <a:ext cx="896470" cy="2577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4C1A13-F158-4A64-9F84-1E0102E69BF3}" type="TxLink">
                <a:rPr lang="en-US" sz="1200" b="0" i="0" u="none" strike="noStrike">
                  <a:solidFill>
                    <a:schemeClr val="bg1"/>
                  </a:solidFill>
                  <a:latin typeface="Calibri"/>
                  <a:ea typeface="Calibri"/>
                  <a:cs typeface="Calibri"/>
                </a:rPr>
                <a:pPr algn="ctr"/>
                <a:t>03/02/2022 00:00</a:t>
              </a:fld>
              <a:endParaRPr lang="en-GB" sz="2000">
                <a:solidFill>
                  <a:schemeClr val="bg1"/>
                </a:solidFill>
                <a:latin typeface="Arial" panose="020B0604020202020204" pitchFamily="34" charset="0"/>
                <a:cs typeface="Arial" panose="020B0604020202020204" pitchFamily="34" charset="0"/>
              </a:endParaRPr>
            </a:p>
          </xdr:txBody>
        </xdr:sp>
        <xdr:sp macro="" textlink="'Pivot Table'!AM4">
          <xdr:nvSpPr>
            <xdr:cNvPr id="182" name="TextBox 181">
              <a:extLst>
                <a:ext uri="{FF2B5EF4-FFF2-40B4-BE49-F238E27FC236}">
                  <a16:creationId xmlns:a16="http://schemas.microsoft.com/office/drawing/2014/main" id="{46D817AA-CB98-A766-BD40-4F3948CCC0CC}"/>
                </a:ext>
              </a:extLst>
            </xdr:cNvPr>
            <xdr:cNvSpPr txBox="1"/>
          </xdr:nvSpPr>
          <xdr:spPr>
            <a:xfrm>
              <a:off x="35836412" y="2723029"/>
              <a:ext cx="896470" cy="2577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187506-FEF2-44F6-9F0C-2C3DBCF1BD5C}" type="TxLink">
                <a:rPr lang="en-US" sz="1200" b="0" i="0" u="none" strike="noStrike">
                  <a:solidFill>
                    <a:schemeClr val="bg1"/>
                  </a:solidFill>
                  <a:latin typeface="Calibri"/>
                  <a:ea typeface="Calibri"/>
                  <a:cs typeface="Calibri"/>
                </a:rPr>
                <a:pPr algn="ctr"/>
                <a:t>Driver 1</a:t>
              </a:fld>
              <a:endParaRPr lang="en-GB" sz="2000">
                <a:solidFill>
                  <a:schemeClr val="bg1"/>
                </a:solidFill>
                <a:latin typeface="Arial" panose="020B0604020202020204" pitchFamily="34" charset="0"/>
                <a:cs typeface="Arial" panose="020B0604020202020204" pitchFamily="34" charset="0"/>
              </a:endParaRPr>
            </a:p>
          </xdr:txBody>
        </xdr:sp>
        <xdr:sp macro="" textlink="'Pivot Table'!AN4">
          <xdr:nvSpPr>
            <xdr:cNvPr id="183" name="TextBox 182">
              <a:extLst>
                <a:ext uri="{FF2B5EF4-FFF2-40B4-BE49-F238E27FC236}">
                  <a16:creationId xmlns:a16="http://schemas.microsoft.com/office/drawing/2014/main" id="{87556873-E837-6C95-40D1-0F79606BFAD9}"/>
                </a:ext>
              </a:extLst>
            </xdr:cNvPr>
            <xdr:cNvSpPr txBox="1"/>
          </xdr:nvSpPr>
          <xdr:spPr>
            <a:xfrm>
              <a:off x="36744088" y="2723029"/>
              <a:ext cx="883239" cy="2577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F8790F-9745-4166-9684-EA4488C06D5E}" type="TxLink">
                <a:rPr lang="en-US" sz="1200" b="0" i="0" u="none" strike="noStrike">
                  <a:solidFill>
                    <a:schemeClr val="bg1"/>
                  </a:solidFill>
                  <a:latin typeface="Calibri"/>
                  <a:ea typeface="Calibri"/>
                  <a:cs typeface="Calibri"/>
                </a:rPr>
                <a:pPr algn="ctr"/>
                <a:t>72-1001</a:t>
              </a:fld>
              <a:endParaRPr lang="en-GB" sz="2000">
                <a:solidFill>
                  <a:schemeClr val="bg1"/>
                </a:solidFill>
                <a:latin typeface="Arial" panose="020B0604020202020204" pitchFamily="34" charset="0"/>
                <a:cs typeface="Arial" panose="020B0604020202020204" pitchFamily="34" charset="0"/>
              </a:endParaRPr>
            </a:p>
          </xdr:txBody>
        </xdr:sp>
        <xdr:sp macro="" textlink="'Pivot Table'!AO4">
          <xdr:nvSpPr>
            <xdr:cNvPr id="184" name="TextBox 183">
              <a:extLst>
                <a:ext uri="{FF2B5EF4-FFF2-40B4-BE49-F238E27FC236}">
                  <a16:creationId xmlns:a16="http://schemas.microsoft.com/office/drawing/2014/main" id="{DE76484D-4E7B-47C0-5F79-A2F3A0EBA42B}"/>
                </a:ext>
              </a:extLst>
            </xdr:cNvPr>
            <xdr:cNvSpPr txBox="1"/>
          </xdr:nvSpPr>
          <xdr:spPr>
            <a:xfrm>
              <a:off x="37651765" y="2723029"/>
              <a:ext cx="883239" cy="2577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E57248-6FEB-4F45-BB14-AAE6C728AD83}" type="TxLink">
                <a:rPr lang="en-US" sz="1200" b="0" i="0" u="none" strike="noStrike">
                  <a:solidFill>
                    <a:schemeClr val="bg1"/>
                  </a:solidFill>
                  <a:latin typeface="Calibri"/>
                  <a:ea typeface="Calibri"/>
                  <a:cs typeface="Calibri"/>
                </a:rPr>
                <a:pPr algn="ctr"/>
                <a:t>PT</a:t>
              </a:fld>
              <a:endParaRPr lang="en-GB" sz="2000">
                <a:solidFill>
                  <a:schemeClr val="bg1"/>
                </a:solidFill>
                <a:latin typeface="Arial" panose="020B0604020202020204" pitchFamily="34" charset="0"/>
                <a:cs typeface="Arial" panose="020B0604020202020204" pitchFamily="34" charset="0"/>
              </a:endParaRPr>
            </a:p>
          </xdr:txBody>
        </xdr:sp>
        <xdr:sp macro="" textlink="'Pivot Table'!AP4">
          <xdr:nvSpPr>
            <xdr:cNvPr id="185" name="TextBox 184">
              <a:extLst>
                <a:ext uri="{FF2B5EF4-FFF2-40B4-BE49-F238E27FC236}">
                  <a16:creationId xmlns:a16="http://schemas.microsoft.com/office/drawing/2014/main" id="{37EF9752-5DD0-FFEA-797A-6E742C3D3E41}"/>
                </a:ext>
              </a:extLst>
            </xdr:cNvPr>
            <xdr:cNvSpPr txBox="1"/>
          </xdr:nvSpPr>
          <xdr:spPr>
            <a:xfrm>
              <a:off x="38559441" y="2723029"/>
              <a:ext cx="896470" cy="26202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38C598-BAE2-40D3-A2A9-150543A755BF}" type="TxLink">
                <a:rPr lang="en-US" sz="1200" b="0" i="0" u="none" strike="noStrike">
                  <a:solidFill>
                    <a:schemeClr val="bg1"/>
                  </a:solidFill>
                  <a:latin typeface="Calibri"/>
                  <a:ea typeface="Calibri"/>
                  <a:cs typeface="Calibri"/>
                </a:rPr>
                <a:pPr algn="ctr"/>
                <a:t>Suies </a:t>
              </a:fld>
              <a:endParaRPr lang="en-GB" sz="2000">
                <a:solidFill>
                  <a:schemeClr val="bg1"/>
                </a:solidFill>
                <a:latin typeface="Arial" panose="020B0604020202020204" pitchFamily="34" charset="0"/>
                <a:cs typeface="Arial" panose="020B0604020202020204" pitchFamily="34" charset="0"/>
              </a:endParaRPr>
            </a:p>
          </xdr:txBody>
        </xdr:sp>
      </xdr:grpSp>
      <xdr:grpSp>
        <xdr:nvGrpSpPr>
          <xdr:cNvPr id="169" name="Group 168">
            <a:extLst>
              <a:ext uri="{FF2B5EF4-FFF2-40B4-BE49-F238E27FC236}">
                <a16:creationId xmlns:a16="http://schemas.microsoft.com/office/drawing/2014/main" id="{FC4416ED-8640-25D5-80F8-A38E9B3486D3}"/>
              </a:ext>
            </a:extLst>
          </xdr:cNvPr>
          <xdr:cNvGrpSpPr/>
        </xdr:nvGrpSpPr>
        <xdr:grpSpPr>
          <a:xfrm>
            <a:off x="9840370" y="11028039"/>
            <a:ext cx="4982134" cy="312151"/>
            <a:chOff x="34928736" y="2723029"/>
            <a:chExt cx="4527175" cy="262025"/>
          </a:xfrm>
          <a:solidFill>
            <a:schemeClr val="tx1"/>
          </a:solidFill>
        </xdr:grpSpPr>
        <xdr:sp macro="" textlink="'Pivot Table'!AL5">
          <xdr:nvSpPr>
            <xdr:cNvPr id="176" name="TextBox 175">
              <a:extLst>
                <a:ext uri="{FF2B5EF4-FFF2-40B4-BE49-F238E27FC236}">
                  <a16:creationId xmlns:a16="http://schemas.microsoft.com/office/drawing/2014/main" id="{E4074917-4964-5B2E-FAC9-611CD73849AE}"/>
                </a:ext>
              </a:extLst>
            </xdr:cNvPr>
            <xdr:cNvSpPr txBox="1"/>
          </xdr:nvSpPr>
          <xdr:spPr>
            <a:xfrm>
              <a:off x="34928736" y="2723029"/>
              <a:ext cx="896470" cy="2577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86A08E-669F-4627-AC18-A0EF5494A977}" type="TxLink">
                <a:rPr lang="en-US" sz="1200" b="0" i="0" u="none" strike="noStrike">
                  <a:solidFill>
                    <a:schemeClr val="bg1"/>
                  </a:solidFill>
                  <a:latin typeface="Calibri"/>
                  <a:ea typeface="Calibri"/>
                  <a:cs typeface="Calibri"/>
                </a:rPr>
                <a:pPr algn="ctr"/>
                <a:t>11/08/2020 00:00</a:t>
              </a:fld>
              <a:endParaRPr lang="en-GB" sz="2000">
                <a:solidFill>
                  <a:schemeClr val="bg1"/>
                </a:solidFill>
                <a:latin typeface="Arial" panose="020B0604020202020204" pitchFamily="34" charset="0"/>
                <a:cs typeface="Arial" panose="020B0604020202020204" pitchFamily="34" charset="0"/>
              </a:endParaRPr>
            </a:p>
          </xdr:txBody>
        </xdr:sp>
        <xdr:sp macro="" textlink="'Pivot Table'!AM5">
          <xdr:nvSpPr>
            <xdr:cNvPr id="177" name="TextBox 176">
              <a:extLst>
                <a:ext uri="{FF2B5EF4-FFF2-40B4-BE49-F238E27FC236}">
                  <a16:creationId xmlns:a16="http://schemas.microsoft.com/office/drawing/2014/main" id="{721AEBCF-29DC-F70F-6554-AD5522DD65C6}"/>
                </a:ext>
              </a:extLst>
            </xdr:cNvPr>
            <xdr:cNvSpPr txBox="1"/>
          </xdr:nvSpPr>
          <xdr:spPr>
            <a:xfrm>
              <a:off x="35836412" y="2723029"/>
              <a:ext cx="896470" cy="2577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CEB22D-6320-4971-8985-CA3E6BBB384C}" type="TxLink">
                <a:rPr lang="en-US" sz="1200" b="0" i="0" u="none" strike="noStrike">
                  <a:solidFill>
                    <a:schemeClr val="bg1"/>
                  </a:solidFill>
                  <a:latin typeface="Calibri"/>
                  <a:ea typeface="Calibri"/>
                  <a:cs typeface="Calibri"/>
                </a:rPr>
                <a:pPr algn="ctr"/>
                <a:t>Driver 1</a:t>
              </a:fld>
              <a:endParaRPr lang="en-GB" sz="2000">
                <a:solidFill>
                  <a:schemeClr val="bg1"/>
                </a:solidFill>
                <a:latin typeface="Arial" panose="020B0604020202020204" pitchFamily="34" charset="0"/>
                <a:cs typeface="Arial" panose="020B0604020202020204" pitchFamily="34" charset="0"/>
              </a:endParaRPr>
            </a:p>
          </xdr:txBody>
        </xdr:sp>
        <xdr:sp macro="" textlink="'Pivot Table'!AN5">
          <xdr:nvSpPr>
            <xdr:cNvPr id="178" name="TextBox 177">
              <a:extLst>
                <a:ext uri="{FF2B5EF4-FFF2-40B4-BE49-F238E27FC236}">
                  <a16:creationId xmlns:a16="http://schemas.microsoft.com/office/drawing/2014/main" id="{F67992A1-3882-5083-E6BC-80B405A6B3C9}"/>
                </a:ext>
              </a:extLst>
            </xdr:cNvPr>
            <xdr:cNvSpPr txBox="1"/>
          </xdr:nvSpPr>
          <xdr:spPr>
            <a:xfrm>
              <a:off x="36744088" y="2723029"/>
              <a:ext cx="896470" cy="2577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5D939A-BA90-4A98-9C78-913337615A68}" type="TxLink">
                <a:rPr lang="en-US" sz="1200" b="0" i="0" u="none" strike="noStrike">
                  <a:solidFill>
                    <a:schemeClr val="bg1"/>
                  </a:solidFill>
                  <a:latin typeface="Calibri"/>
                  <a:ea typeface="Calibri"/>
                  <a:cs typeface="Calibri"/>
                </a:rPr>
                <a:pPr algn="ctr"/>
                <a:t>72-0466</a:t>
              </a:fld>
              <a:endParaRPr lang="en-GB" sz="2000">
                <a:solidFill>
                  <a:schemeClr val="bg1"/>
                </a:solidFill>
                <a:latin typeface="Arial" panose="020B0604020202020204" pitchFamily="34" charset="0"/>
                <a:cs typeface="Arial" panose="020B0604020202020204" pitchFamily="34" charset="0"/>
              </a:endParaRPr>
            </a:p>
          </xdr:txBody>
        </xdr:sp>
        <xdr:sp macro="" textlink="'Pivot Table'!AO5">
          <xdr:nvSpPr>
            <xdr:cNvPr id="179" name="TextBox 178">
              <a:extLst>
                <a:ext uri="{FF2B5EF4-FFF2-40B4-BE49-F238E27FC236}">
                  <a16:creationId xmlns:a16="http://schemas.microsoft.com/office/drawing/2014/main" id="{ABA3D12F-727F-5B31-84A5-17449B41ACF7}"/>
                </a:ext>
              </a:extLst>
            </xdr:cNvPr>
            <xdr:cNvSpPr txBox="1"/>
          </xdr:nvSpPr>
          <xdr:spPr>
            <a:xfrm>
              <a:off x="37651765" y="2723029"/>
              <a:ext cx="896470" cy="2577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98CC99-D14E-4580-9A31-40BD82256D7C}" type="TxLink">
                <a:rPr lang="en-US" sz="1200" b="0" i="0" u="none" strike="noStrike">
                  <a:solidFill>
                    <a:schemeClr val="bg1"/>
                  </a:solidFill>
                  <a:latin typeface="Calibri"/>
                  <a:ea typeface="Calibri"/>
                  <a:cs typeface="Calibri"/>
                </a:rPr>
                <a:pPr algn="ctr"/>
                <a:t>Gidec</a:t>
              </a:fld>
              <a:endParaRPr lang="en-GB" sz="2000">
                <a:solidFill>
                  <a:schemeClr val="bg1"/>
                </a:solidFill>
                <a:latin typeface="Arial" panose="020B0604020202020204" pitchFamily="34" charset="0"/>
                <a:cs typeface="Arial" panose="020B0604020202020204" pitchFamily="34" charset="0"/>
              </a:endParaRPr>
            </a:p>
          </xdr:txBody>
        </xdr:sp>
        <xdr:sp macro="" textlink="'Pivot Table'!AP5">
          <xdr:nvSpPr>
            <xdr:cNvPr id="180" name="TextBox 179">
              <a:extLst>
                <a:ext uri="{FF2B5EF4-FFF2-40B4-BE49-F238E27FC236}">
                  <a16:creationId xmlns:a16="http://schemas.microsoft.com/office/drawing/2014/main" id="{F40384F2-0390-94E4-B2E4-59B77FD20C22}"/>
                </a:ext>
              </a:extLst>
            </xdr:cNvPr>
            <xdr:cNvSpPr txBox="1"/>
          </xdr:nvSpPr>
          <xdr:spPr>
            <a:xfrm>
              <a:off x="38559441" y="2723029"/>
              <a:ext cx="896470" cy="26202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FDE2EC-AA54-4801-8D3C-7D006F7F7635}" type="TxLink">
                <a:rPr lang="en-US" sz="1200" b="0" i="0" u="none" strike="noStrike">
                  <a:solidFill>
                    <a:schemeClr val="bg1"/>
                  </a:solidFill>
                  <a:latin typeface="Calibri"/>
                  <a:ea typeface="Calibri"/>
                  <a:cs typeface="Calibri"/>
                </a:rPr>
                <a:pPr algn="ctr"/>
                <a:t>Top glove </a:t>
              </a:fld>
              <a:endParaRPr lang="en-GB" sz="2000">
                <a:solidFill>
                  <a:schemeClr val="bg1"/>
                </a:solidFill>
                <a:latin typeface="Arial" panose="020B0604020202020204" pitchFamily="34" charset="0"/>
                <a:cs typeface="Arial" panose="020B0604020202020204" pitchFamily="34" charset="0"/>
              </a:endParaRPr>
            </a:p>
          </xdr:txBody>
        </xdr:sp>
      </xdr:grpSp>
      <xdr:grpSp>
        <xdr:nvGrpSpPr>
          <xdr:cNvPr id="170" name="Group 169">
            <a:extLst>
              <a:ext uri="{FF2B5EF4-FFF2-40B4-BE49-F238E27FC236}">
                <a16:creationId xmlns:a16="http://schemas.microsoft.com/office/drawing/2014/main" id="{80E9BC69-4DD0-4BEF-7FD8-DA84D0C08F9F}"/>
              </a:ext>
            </a:extLst>
          </xdr:cNvPr>
          <xdr:cNvGrpSpPr/>
        </xdr:nvGrpSpPr>
        <xdr:grpSpPr>
          <a:xfrm>
            <a:off x="9840370" y="11357337"/>
            <a:ext cx="4982134" cy="307042"/>
            <a:chOff x="34928736" y="2723029"/>
            <a:chExt cx="4527175" cy="257736"/>
          </a:xfrm>
          <a:solidFill>
            <a:schemeClr val="tx1"/>
          </a:solidFill>
        </xdr:grpSpPr>
        <xdr:sp macro="" textlink="'Pivot Table'!AL6">
          <xdr:nvSpPr>
            <xdr:cNvPr id="171" name="TextBox 170">
              <a:extLst>
                <a:ext uri="{FF2B5EF4-FFF2-40B4-BE49-F238E27FC236}">
                  <a16:creationId xmlns:a16="http://schemas.microsoft.com/office/drawing/2014/main" id="{DA1B3E08-483A-9E0E-6203-8594A6699493}"/>
                </a:ext>
              </a:extLst>
            </xdr:cNvPr>
            <xdr:cNvSpPr txBox="1"/>
          </xdr:nvSpPr>
          <xdr:spPr>
            <a:xfrm>
              <a:off x="34928736" y="2723029"/>
              <a:ext cx="896470" cy="25383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FB91D8-25C9-4E05-B17C-BCE9828B13D2}" type="TxLink">
                <a:rPr lang="en-US" sz="1200" b="0" i="0" u="none" strike="noStrike">
                  <a:solidFill>
                    <a:schemeClr val="bg1"/>
                  </a:solidFill>
                  <a:latin typeface="Calibri"/>
                  <a:ea typeface="Calibri"/>
                  <a:cs typeface="Calibri"/>
                </a:rPr>
                <a:pPr algn="ctr"/>
                <a:t>21/07/2023 00:00</a:t>
              </a:fld>
              <a:endParaRPr lang="en-GB" sz="2000">
                <a:solidFill>
                  <a:schemeClr val="bg1"/>
                </a:solidFill>
                <a:latin typeface="Arial" panose="020B0604020202020204" pitchFamily="34" charset="0"/>
                <a:cs typeface="Arial" panose="020B0604020202020204" pitchFamily="34" charset="0"/>
              </a:endParaRPr>
            </a:p>
          </xdr:txBody>
        </xdr:sp>
        <xdr:sp macro="" textlink="'Pivot Table'!AM6">
          <xdr:nvSpPr>
            <xdr:cNvPr id="172" name="TextBox 171">
              <a:extLst>
                <a:ext uri="{FF2B5EF4-FFF2-40B4-BE49-F238E27FC236}">
                  <a16:creationId xmlns:a16="http://schemas.microsoft.com/office/drawing/2014/main" id="{3E41B7E1-6B37-6697-FACD-A84F71F79D96}"/>
                </a:ext>
              </a:extLst>
            </xdr:cNvPr>
            <xdr:cNvSpPr txBox="1"/>
          </xdr:nvSpPr>
          <xdr:spPr>
            <a:xfrm>
              <a:off x="35848776" y="2723029"/>
              <a:ext cx="883239" cy="2577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6817D3-98FE-4ED2-89F6-A938C3C2EE56}" type="TxLink">
                <a:rPr lang="en-US" sz="1200" b="0" i="0" u="none" strike="noStrike">
                  <a:solidFill>
                    <a:schemeClr val="bg1"/>
                  </a:solidFill>
                  <a:latin typeface="Calibri"/>
                  <a:ea typeface="Calibri"/>
                  <a:cs typeface="Calibri"/>
                </a:rPr>
                <a:pPr algn="ctr"/>
                <a:t>Driver 1</a:t>
              </a:fld>
              <a:endParaRPr lang="en-GB" sz="2000">
                <a:solidFill>
                  <a:schemeClr val="bg1"/>
                </a:solidFill>
                <a:latin typeface="Arial" panose="020B0604020202020204" pitchFamily="34" charset="0"/>
                <a:cs typeface="Arial" panose="020B0604020202020204" pitchFamily="34" charset="0"/>
              </a:endParaRPr>
            </a:p>
          </xdr:txBody>
        </xdr:sp>
        <xdr:sp macro="" textlink="'Pivot Table'!AN6">
          <xdr:nvSpPr>
            <xdr:cNvPr id="173" name="TextBox 172">
              <a:extLst>
                <a:ext uri="{FF2B5EF4-FFF2-40B4-BE49-F238E27FC236}">
                  <a16:creationId xmlns:a16="http://schemas.microsoft.com/office/drawing/2014/main" id="{A8B8F3E7-EC14-9D52-A041-4E5C002247A2}"/>
                </a:ext>
              </a:extLst>
            </xdr:cNvPr>
            <xdr:cNvSpPr txBox="1"/>
          </xdr:nvSpPr>
          <xdr:spPr>
            <a:xfrm>
              <a:off x="36744088" y="2723029"/>
              <a:ext cx="896470" cy="2577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299EB9-DB8E-474D-8AD5-06950BEDEC6A}" type="TxLink">
                <a:rPr lang="en-US" sz="1200" b="0" i="0" u="none" strike="noStrike">
                  <a:solidFill>
                    <a:schemeClr val="bg1"/>
                  </a:solidFill>
                  <a:latin typeface="Calibri"/>
                  <a:ea typeface="Calibri"/>
                  <a:cs typeface="Calibri"/>
                </a:rPr>
                <a:pPr algn="ctr"/>
                <a:t>72-1001</a:t>
              </a:fld>
              <a:endParaRPr lang="en-GB" sz="2000">
                <a:solidFill>
                  <a:schemeClr val="bg1"/>
                </a:solidFill>
                <a:latin typeface="Arial" panose="020B0604020202020204" pitchFamily="34" charset="0"/>
                <a:cs typeface="Arial" panose="020B0604020202020204" pitchFamily="34" charset="0"/>
              </a:endParaRPr>
            </a:p>
          </xdr:txBody>
        </xdr:sp>
        <xdr:sp macro="" textlink="'Pivot Table'!AO6">
          <xdr:nvSpPr>
            <xdr:cNvPr id="174" name="TextBox 173">
              <a:extLst>
                <a:ext uri="{FF2B5EF4-FFF2-40B4-BE49-F238E27FC236}">
                  <a16:creationId xmlns:a16="http://schemas.microsoft.com/office/drawing/2014/main" id="{CF3078FF-91A4-2FEC-D6CF-F74243459522}"/>
                </a:ext>
              </a:extLst>
            </xdr:cNvPr>
            <xdr:cNvSpPr txBox="1"/>
          </xdr:nvSpPr>
          <xdr:spPr>
            <a:xfrm>
              <a:off x="37651765" y="2723029"/>
              <a:ext cx="896470" cy="25773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8956A0-C70E-4B0B-9085-D9F120DECF31}" type="TxLink">
                <a:rPr lang="en-US" sz="1200" b="0" i="0" u="none" strike="noStrike">
                  <a:solidFill>
                    <a:schemeClr val="bg1"/>
                  </a:solidFill>
                  <a:latin typeface="Calibri"/>
                  <a:ea typeface="Calibri"/>
                  <a:cs typeface="Calibri"/>
                </a:rPr>
                <a:pPr algn="ctr"/>
                <a:t>Xunthai</a:t>
              </a:fld>
              <a:endParaRPr lang="en-GB" sz="2000">
                <a:solidFill>
                  <a:schemeClr val="bg1"/>
                </a:solidFill>
                <a:latin typeface="Arial" panose="020B0604020202020204" pitchFamily="34" charset="0"/>
                <a:cs typeface="Arial" panose="020B0604020202020204" pitchFamily="34" charset="0"/>
              </a:endParaRPr>
            </a:p>
          </xdr:txBody>
        </xdr:sp>
        <xdr:sp macro="" textlink="'Pivot Table'!AP6">
          <xdr:nvSpPr>
            <xdr:cNvPr id="175" name="TextBox 174">
              <a:extLst>
                <a:ext uri="{FF2B5EF4-FFF2-40B4-BE49-F238E27FC236}">
                  <a16:creationId xmlns:a16="http://schemas.microsoft.com/office/drawing/2014/main" id="{A5337A8E-8495-D6BA-E146-1A6DA5841D8E}"/>
                </a:ext>
              </a:extLst>
            </xdr:cNvPr>
            <xdr:cNvSpPr txBox="1"/>
          </xdr:nvSpPr>
          <xdr:spPr>
            <a:xfrm>
              <a:off x="38559441" y="2723029"/>
              <a:ext cx="896470" cy="25383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E06296-40FB-41F1-897D-30A41FE7185D}" type="TxLink">
                <a:rPr lang="en-US" sz="1200" b="0" i="0" u="none" strike="noStrike">
                  <a:solidFill>
                    <a:schemeClr val="bg1"/>
                  </a:solidFill>
                  <a:latin typeface="Calibri"/>
                  <a:ea typeface="Calibri"/>
                  <a:cs typeface="Calibri"/>
                </a:rPr>
                <a:pPr algn="ctr"/>
                <a:t>Gidec</a:t>
              </a:fld>
              <a:endParaRPr lang="en-GB" sz="2000">
                <a:solidFill>
                  <a:schemeClr val="bg1"/>
                </a:solidFill>
                <a:latin typeface="Arial" panose="020B0604020202020204" pitchFamily="34" charset="0"/>
                <a:cs typeface="Arial" panose="020B0604020202020204" pitchFamily="34" charset="0"/>
              </a:endParaRPr>
            </a:p>
          </xdr:txBody>
        </xdr:sp>
      </xdr:grpSp>
    </xdr:grpSp>
    <xdr:clientData/>
  </xdr:twoCellAnchor>
  <xdr:twoCellAnchor>
    <xdr:from>
      <xdr:col>1</xdr:col>
      <xdr:colOff>544285</xdr:colOff>
      <xdr:row>1</xdr:row>
      <xdr:rowOff>122457</xdr:rowOff>
    </xdr:from>
    <xdr:to>
      <xdr:col>11</xdr:col>
      <xdr:colOff>449033</xdr:colOff>
      <xdr:row>7</xdr:row>
      <xdr:rowOff>163284</xdr:rowOff>
    </xdr:to>
    <xdr:grpSp>
      <xdr:nvGrpSpPr>
        <xdr:cNvPr id="79" name="Group 78">
          <a:extLst>
            <a:ext uri="{FF2B5EF4-FFF2-40B4-BE49-F238E27FC236}">
              <a16:creationId xmlns:a16="http://schemas.microsoft.com/office/drawing/2014/main" id="{B4BC57BB-B307-8442-A379-A19004E160A8}"/>
            </a:ext>
          </a:extLst>
        </xdr:cNvPr>
        <xdr:cNvGrpSpPr/>
      </xdr:nvGrpSpPr>
      <xdr:grpSpPr>
        <a:xfrm>
          <a:off x="1156606" y="312957"/>
          <a:ext cx="6027963" cy="1183827"/>
          <a:chOff x="1211036" y="353778"/>
          <a:chExt cx="6027963" cy="1183827"/>
        </a:xfrm>
      </xdr:grpSpPr>
      <xdr:sp macro="" textlink="">
        <xdr:nvSpPr>
          <xdr:cNvPr id="8" name="TextBox 7">
            <a:extLst>
              <a:ext uri="{FF2B5EF4-FFF2-40B4-BE49-F238E27FC236}">
                <a16:creationId xmlns:a16="http://schemas.microsoft.com/office/drawing/2014/main" id="{E5EDFE87-F297-6D6E-45C3-D475294AC297}"/>
              </a:ext>
            </a:extLst>
          </xdr:cNvPr>
          <xdr:cNvSpPr txBox="1"/>
        </xdr:nvSpPr>
        <xdr:spPr>
          <a:xfrm>
            <a:off x="1877787" y="353778"/>
            <a:ext cx="5361212" cy="734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0">
                <a:solidFill>
                  <a:schemeClr val="tx1"/>
                </a:solidFill>
                <a:latin typeface="Arial" panose="020B0604020202020204" pitchFamily="34" charset="0"/>
                <a:cs typeface="Arial" panose="020B0604020202020204" pitchFamily="34" charset="0"/>
              </a:rPr>
              <a:t>Logistics Transportation Management</a:t>
            </a:r>
          </a:p>
        </xdr:txBody>
      </xdr:sp>
      <xdr:sp macro="" textlink="">
        <xdr:nvSpPr>
          <xdr:cNvPr id="9" name="TextBox 8">
            <a:extLst>
              <a:ext uri="{FF2B5EF4-FFF2-40B4-BE49-F238E27FC236}">
                <a16:creationId xmlns:a16="http://schemas.microsoft.com/office/drawing/2014/main" id="{24FE895C-56C8-8A38-E5FC-CFF081D9ABEA}"/>
              </a:ext>
            </a:extLst>
          </xdr:cNvPr>
          <xdr:cNvSpPr txBox="1"/>
        </xdr:nvSpPr>
        <xdr:spPr>
          <a:xfrm>
            <a:off x="1973034" y="802820"/>
            <a:ext cx="4068537" cy="734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b="1">
                <a:solidFill>
                  <a:srgbClr val="4D4D4D"/>
                </a:solidFill>
                <a:latin typeface="Arial" panose="020B0604020202020204" pitchFamily="34" charset="0"/>
                <a:cs typeface="Arial" panose="020B0604020202020204" pitchFamily="34" charset="0"/>
              </a:rPr>
              <a:t>An overview dashboard for fleet management with trip details.</a:t>
            </a:r>
          </a:p>
        </xdr:txBody>
      </xdr:sp>
      <xdr:pic>
        <xdr:nvPicPr>
          <xdr:cNvPr id="76" name="Picture 75">
            <a:extLst>
              <a:ext uri="{FF2B5EF4-FFF2-40B4-BE49-F238E27FC236}">
                <a16:creationId xmlns:a16="http://schemas.microsoft.com/office/drawing/2014/main" id="{FA6916D2-BCEA-7B77-2D21-A098647FE88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211036" y="612320"/>
            <a:ext cx="653143" cy="653143"/>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refreshedDate="45879.946035532404" createdVersion="8" refreshedVersion="8" minRefreshableVersion="3" recordCount="2000" xr:uid="{AC2D87BA-18D3-48C6-9C24-161610635FBA}">
  <cacheSource type="worksheet">
    <worksheetSource name="Table3"/>
  </cacheSource>
  <cacheFields count="23">
    <cacheField name="N" numFmtId="0">
      <sharedItems containsSemiMixedTypes="0" containsString="0" containsNumber="1" containsInteger="1" minValue="0" maxValue="40" count="36">
        <n v="16"/>
        <n v="12"/>
        <n v="17"/>
        <n v="23"/>
        <n v="11"/>
        <n v="24"/>
        <n v="18"/>
        <n v="9"/>
        <n v="14"/>
        <n v="1"/>
        <n v="0"/>
        <n v="5"/>
        <n v="15"/>
        <n v="6"/>
        <n v="3"/>
        <n v="13"/>
        <n v="2"/>
        <n v="4"/>
        <n v="8"/>
        <n v="10"/>
        <n v="26"/>
        <n v="7"/>
        <n v="20"/>
        <n v="19"/>
        <n v="22"/>
        <n v="30"/>
        <n v="21"/>
        <n v="28"/>
        <n v="32"/>
        <n v="40"/>
        <n v="29"/>
        <n v="25"/>
        <n v="27"/>
        <n v="34"/>
        <n v="31"/>
        <n v="35"/>
      </sharedItems>
    </cacheField>
    <cacheField name="Date" numFmtId="164">
      <sharedItems containsSemiMixedTypes="0" containsNonDate="0" containsDate="1" containsString="0" minDate="2020-01-01T00:00:00" maxDate="2023-12-31T00:00:00"/>
    </cacheField>
    <cacheField name="Year" numFmtId="0">
      <sharedItems containsSemiMixedTypes="0" containsString="0" containsNumber="1" containsInteger="1" minValue="2020" maxValue="2023"/>
    </cacheField>
    <cacheField name="Month" numFmtId="0">
      <sharedItems count="12">
        <s v="Apr"/>
        <s v="May"/>
        <s v="Sep"/>
        <s v="Oct"/>
        <s v="Dec"/>
        <s v="Mar"/>
        <s v="Feb"/>
        <s v="Aug"/>
        <s v="Jul"/>
        <s v="Jan"/>
        <s v="Jun"/>
        <s v="Nov"/>
      </sharedItems>
    </cacheField>
    <cacheField name="Day" numFmtId="0">
      <sharedItems/>
    </cacheField>
    <cacheField name="Driver" numFmtId="0">
      <sharedItems count="2">
        <s v="Driver 2"/>
        <s v="Driver 1"/>
      </sharedItems>
    </cacheField>
    <cacheField name="Buddy" numFmtId="0">
      <sharedItems/>
    </cacheField>
    <cacheField name="Vehicle" numFmtId="0">
      <sharedItems/>
    </cacheField>
    <cacheField name="Distance (km)" numFmtId="0">
      <sharedItems containsSemiMixedTypes="0" containsString="0" containsNumber="1" minValue="5.0999999999999996" maxValue="120"/>
    </cacheField>
    <cacheField name="Trip Classify" numFmtId="0">
      <sharedItems count="3">
        <s v="Close"/>
        <s v="Regular"/>
        <s v="Far"/>
      </sharedItems>
    </cacheField>
    <cacheField name="Distance Traveled" numFmtId="0">
      <sharedItems containsSemiMixedTypes="0" containsString="0" containsNumber="1" minValue="5" maxValue="120"/>
    </cacheField>
    <cacheField name="total distance achevied" numFmtId="0">
      <sharedItems count="2">
        <s v="One-Way"/>
        <s v="Return"/>
      </sharedItems>
    </cacheField>
    <cacheField name="From" numFmtId="0">
      <sharedItems/>
    </cacheField>
    <cacheField name="To" numFmtId="0">
      <sharedItems/>
    </cacheField>
    <cacheField name="Cargo Type" numFmtId="0">
      <sharedItems count="2">
        <s v="Woodpellet"/>
        <s v="Woodchip"/>
      </sharedItems>
    </cacheField>
    <cacheField name="Driver wage/trip" numFmtId="165">
      <sharedItems containsSemiMixedTypes="0" containsString="0" containsNumber="1" containsInteger="1" minValue="201" maxValue="800"/>
    </cacheField>
    <cacheField name="Buddy wage/trip" numFmtId="165">
      <sharedItems containsSemiMixedTypes="0" containsString="0" containsNumber="1" containsInteger="1" minValue="397" maxValue="403"/>
    </cacheField>
    <cacheField name="Driver Salary" numFmtId="165">
      <sharedItems containsSemiMixedTypes="0" containsString="0" containsNumber="1" containsInteger="1" minValue="200" maxValue="800"/>
    </cacheField>
    <cacheField name="Buddy Salary" numFmtId="165">
      <sharedItems containsSemiMixedTypes="0" containsString="0" containsNumber="1" containsInteger="1" minValue="200" maxValue="800"/>
    </cacheField>
    <cacheField name="Weight (Tons)" numFmtId="0">
      <sharedItems containsSemiMixedTypes="0" containsString="0" containsNumber="1" minValue="1" maxValue="40"/>
    </cacheField>
    <cacheField name="Hired Transportation" numFmtId="0">
      <sharedItems count="2">
        <s v="No"/>
        <s v="Yes"/>
      </sharedItems>
    </cacheField>
    <cacheField name="Driver expense" numFmtId="165">
      <sharedItems containsSemiMixedTypes="0" containsString="0" containsNumber="1" containsInteger="1" minValue="417" maxValue="1577"/>
    </cacheField>
    <cacheField name="Buddy expense" numFmtId="168">
      <sharedItems containsSemiMixedTypes="0" containsString="0" containsNumber="1" minValue="119.1" maxValue="120.89999999999999"/>
    </cacheField>
  </cacheFields>
  <extLst>
    <ext xmlns:x14="http://schemas.microsoft.com/office/spreadsheetml/2009/9/main" uri="{725AE2AE-9491-48be-B2B4-4EB974FC3084}">
      <x14:pivotCacheDefinition pivotCacheId="817409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d v="2022-04-01T00:00:00"/>
    <n v="2022"/>
    <x v="0"/>
    <s v="Fri"/>
    <x v="0"/>
    <s v="Mike"/>
    <s v="72-1001 "/>
    <n v="52.1"/>
    <x v="0"/>
    <n v="24"/>
    <x v="0"/>
    <s v="PT"/>
    <s v="Gidec"/>
    <x v="0"/>
    <n v="792"/>
    <n v="399"/>
    <n v="360"/>
    <n v="443"/>
    <n v="37.6"/>
    <x v="0"/>
    <n v="1152"/>
    <n v="119.69999999999999"/>
  </r>
  <r>
    <x v="1"/>
    <d v="2021-05-28T00:00:00"/>
    <n v="2021"/>
    <x v="1"/>
    <s v="Fri"/>
    <x v="0"/>
    <s v="Mike"/>
    <s v="72-0466"/>
    <n v="69.900000000000006"/>
    <x v="0"/>
    <n v="16.8"/>
    <x v="0"/>
    <s v="Port Said"/>
    <s v="Suies "/>
    <x v="0"/>
    <n v="733"/>
    <n v="400"/>
    <n v="425"/>
    <n v="556"/>
    <n v="3.2"/>
    <x v="1"/>
    <n v="1158"/>
    <n v="120"/>
  </r>
  <r>
    <x v="2"/>
    <d v="2022-09-05T00:00:00"/>
    <n v="2022"/>
    <x v="2"/>
    <s v="Mon"/>
    <x v="1"/>
    <s v="Mike"/>
    <s v="72-1001 "/>
    <n v="47.9"/>
    <x v="0"/>
    <n v="5.0999999999999996"/>
    <x v="0"/>
    <s v="Port Said"/>
    <s v="X1 Port"/>
    <x v="0"/>
    <n v="517"/>
    <n v="399"/>
    <n v="638"/>
    <n v="483"/>
    <n v="28.3"/>
    <x v="1"/>
    <n v="1155"/>
    <n v="119.69999999999999"/>
  </r>
  <r>
    <x v="3"/>
    <d v="2020-04-06T00:00:00"/>
    <n v="2020"/>
    <x v="0"/>
    <s v="Mon"/>
    <x v="0"/>
    <s v="Mike"/>
    <s v="72-1001"/>
    <n v="94.1"/>
    <x v="1"/>
    <n v="28.7"/>
    <x v="1"/>
    <s v="Gidec"/>
    <s v="Top glove"/>
    <x v="0"/>
    <n v="577"/>
    <n v="400"/>
    <n v="308"/>
    <n v="370"/>
    <n v="15.3"/>
    <x v="0"/>
    <n v="885"/>
    <n v="120"/>
  </r>
  <r>
    <x v="4"/>
    <d v="2022-05-20T00:00:00"/>
    <n v="2022"/>
    <x v="1"/>
    <s v="Fri"/>
    <x v="0"/>
    <s v="Lee"/>
    <s v="72-1001"/>
    <n v="106.7"/>
    <x v="2"/>
    <n v="52.3"/>
    <x v="1"/>
    <s v="Alex"/>
    <s v="Safeskin"/>
    <x v="0"/>
    <n v="769"/>
    <n v="401"/>
    <n v="519"/>
    <n v="653"/>
    <n v="15.2"/>
    <x v="1"/>
    <n v="1288"/>
    <n v="120.3"/>
  </r>
  <r>
    <x v="4"/>
    <d v="2023-10-25T00:00:00"/>
    <n v="2023"/>
    <x v="3"/>
    <s v="Wed"/>
    <x v="1"/>
    <s v="Lee"/>
    <s v="72-0466"/>
    <n v="11.9"/>
    <x v="1"/>
    <n v="33"/>
    <x v="1"/>
    <s v="Xunthai"/>
    <s v="Gidec"/>
    <x v="0"/>
    <n v="523"/>
    <n v="399"/>
    <n v="751"/>
    <n v="622"/>
    <n v="26.1"/>
    <x v="0"/>
    <n v="1274"/>
    <n v="119.69999999999999"/>
  </r>
  <r>
    <x v="5"/>
    <d v="2023-12-11T00:00:00"/>
    <n v="2023"/>
    <x v="4"/>
    <s v="Mon"/>
    <x v="0"/>
    <s v="Lee"/>
    <s v="72-1001"/>
    <n v="78.099999999999994"/>
    <x v="0"/>
    <n v="40.5"/>
    <x v="0"/>
    <s v="Gidec"/>
    <s v="Suies "/>
    <x v="0"/>
    <n v="583"/>
    <n v="401"/>
    <n v="532"/>
    <n v="740"/>
    <n v="32.6"/>
    <x v="1"/>
    <n v="1115"/>
    <n v="120.3"/>
  </r>
  <r>
    <x v="6"/>
    <d v="2020-09-13T00:00:00"/>
    <n v="2020"/>
    <x v="2"/>
    <s v="Sun"/>
    <x v="0"/>
    <s v="Lee"/>
    <s v="72-0466"/>
    <n v="41.5"/>
    <x v="0"/>
    <n v="49.9"/>
    <x v="0"/>
    <s v="Top glove"/>
    <s v="Top glove"/>
    <x v="0"/>
    <n v="578"/>
    <n v="399"/>
    <n v="229"/>
    <n v="571"/>
    <n v="11.7"/>
    <x v="1"/>
    <n v="807"/>
    <n v="119.69999999999999"/>
  </r>
  <r>
    <x v="7"/>
    <d v="2020-05-07T00:00:00"/>
    <n v="2020"/>
    <x v="1"/>
    <s v="Thu"/>
    <x v="1"/>
    <s v="Lee"/>
    <s v="72-1001 "/>
    <n v="72.099999999999994"/>
    <x v="1"/>
    <n v="40.5"/>
    <x v="1"/>
    <s v="Top glove"/>
    <s v="Gidec"/>
    <x v="1"/>
    <n v="625"/>
    <n v="399"/>
    <n v="554"/>
    <n v="433"/>
    <n v="28.5"/>
    <x v="1"/>
    <n v="1179"/>
    <n v="119.69999999999999"/>
  </r>
  <r>
    <x v="0"/>
    <d v="2023-10-14T00:00:00"/>
    <n v="2023"/>
    <x v="3"/>
    <s v="Sat"/>
    <x v="1"/>
    <s v="Lee"/>
    <s v="72-1001 "/>
    <n v="60.6"/>
    <x v="1"/>
    <n v="88.3"/>
    <x v="0"/>
    <s v="Air Port"/>
    <s v="Suies "/>
    <x v="1"/>
    <n v="584"/>
    <n v="401"/>
    <n v="254"/>
    <n v="628"/>
    <n v="25.8"/>
    <x v="1"/>
    <n v="838"/>
    <n v="120.3"/>
  </r>
  <r>
    <x v="7"/>
    <d v="2023-03-25T00:00:00"/>
    <n v="2023"/>
    <x v="5"/>
    <s v="Sat"/>
    <x v="0"/>
    <s v="Mike"/>
    <s v="72-1001"/>
    <n v="43.4"/>
    <x v="0"/>
    <n v="61.5"/>
    <x v="0"/>
    <s v="Safeskin"/>
    <s v="Top glove"/>
    <x v="1"/>
    <n v="602"/>
    <n v="401"/>
    <n v="369"/>
    <n v="571"/>
    <n v="21.2"/>
    <x v="0"/>
    <n v="971"/>
    <n v="120.3"/>
  </r>
  <r>
    <x v="7"/>
    <d v="2020-02-26T00:00:00"/>
    <n v="2020"/>
    <x v="6"/>
    <s v="Wed"/>
    <x v="0"/>
    <s v="Lee"/>
    <s v="72-0466"/>
    <n v="15.9"/>
    <x v="2"/>
    <n v="7.2"/>
    <x v="0"/>
    <s v="Safeskin"/>
    <s v="Gidec"/>
    <x v="1"/>
    <n v="636"/>
    <n v="401"/>
    <n v="710"/>
    <n v="570"/>
    <n v="24.5"/>
    <x v="1"/>
    <n v="1346"/>
    <n v="120.3"/>
  </r>
  <r>
    <x v="8"/>
    <d v="2021-08-04T00:00:00"/>
    <n v="2021"/>
    <x v="7"/>
    <s v="Wed"/>
    <x v="0"/>
    <s v="Mike"/>
    <s v="72-0466"/>
    <n v="69.3"/>
    <x v="0"/>
    <n v="31.1"/>
    <x v="0"/>
    <s v="Xunthai"/>
    <s v="Top glove"/>
    <x v="0"/>
    <n v="685"/>
    <n v="399"/>
    <n v="207"/>
    <n v="710"/>
    <n v="1.7"/>
    <x v="0"/>
    <n v="892"/>
    <n v="119.69999999999999"/>
  </r>
  <r>
    <x v="9"/>
    <d v="2021-07-09T00:00:00"/>
    <n v="2021"/>
    <x v="8"/>
    <s v="Fri"/>
    <x v="0"/>
    <s v="Lee"/>
    <s v="72-0466"/>
    <n v="18"/>
    <x v="1"/>
    <n v="86.6"/>
    <x v="0"/>
    <s v="Port Said"/>
    <s v="Gidec"/>
    <x v="1"/>
    <n v="442"/>
    <n v="400"/>
    <n v="246"/>
    <n v="746"/>
    <n v="1.2"/>
    <x v="0"/>
    <n v="688"/>
    <n v="120"/>
  </r>
  <r>
    <x v="10"/>
    <d v="2021-12-24T00:00:00"/>
    <n v="2021"/>
    <x v="4"/>
    <s v="Fri"/>
    <x v="1"/>
    <s v="Lee"/>
    <s v="72-1001 "/>
    <n v="23"/>
    <x v="1"/>
    <n v="39.6"/>
    <x v="0"/>
    <s v="Port Said"/>
    <s v="Safeskin"/>
    <x v="0"/>
    <n v="648"/>
    <n v="401"/>
    <n v="418"/>
    <n v="308"/>
    <n v="22.5"/>
    <x v="0"/>
    <n v="1066"/>
    <n v="120.3"/>
  </r>
  <r>
    <x v="7"/>
    <d v="2021-10-14T00:00:00"/>
    <n v="2021"/>
    <x v="3"/>
    <s v="Thu"/>
    <x v="0"/>
    <s v="Mike"/>
    <s v="72-1001 "/>
    <n v="118"/>
    <x v="2"/>
    <n v="110.8"/>
    <x v="0"/>
    <s v="Top glove"/>
    <s v="Mina"/>
    <x v="0"/>
    <n v="260"/>
    <n v="400"/>
    <n v="800"/>
    <n v="388"/>
    <n v="21.4"/>
    <x v="1"/>
    <n v="1060"/>
    <n v="120"/>
  </r>
  <r>
    <x v="11"/>
    <d v="2023-01-04T00:00:00"/>
    <n v="2023"/>
    <x v="9"/>
    <s v="Wed"/>
    <x v="0"/>
    <s v="Mike"/>
    <s v="72-0466"/>
    <n v="41.4"/>
    <x v="2"/>
    <n v="87"/>
    <x v="1"/>
    <s v="Safeskin"/>
    <s v="X1 Port"/>
    <x v="1"/>
    <n v="726"/>
    <n v="399"/>
    <n v="375"/>
    <n v="590"/>
    <n v="3.8"/>
    <x v="0"/>
    <n v="1101"/>
    <n v="119.69999999999999"/>
  </r>
  <r>
    <x v="12"/>
    <d v="2020-06-06T00:00:00"/>
    <n v="2020"/>
    <x v="10"/>
    <s v="Sat"/>
    <x v="1"/>
    <s v="Lee"/>
    <s v="72-0466"/>
    <n v="72.2"/>
    <x v="1"/>
    <n v="38.299999999999997"/>
    <x v="0"/>
    <s v="Top glove"/>
    <s v="Gidec"/>
    <x v="0"/>
    <n v="374"/>
    <n v="400"/>
    <n v="294"/>
    <n v="534"/>
    <n v="20.2"/>
    <x v="1"/>
    <n v="668"/>
    <n v="120"/>
  </r>
  <r>
    <x v="13"/>
    <d v="2020-03-25T00:00:00"/>
    <n v="2020"/>
    <x v="5"/>
    <s v="Wed"/>
    <x v="0"/>
    <s v="Lee"/>
    <s v="72-1001 "/>
    <n v="36.299999999999997"/>
    <x v="0"/>
    <n v="64.400000000000006"/>
    <x v="1"/>
    <s v="Safeskin"/>
    <s v="Safeskin"/>
    <x v="0"/>
    <n v="442"/>
    <n v="399"/>
    <n v="530"/>
    <n v="591"/>
    <n v="30.5"/>
    <x v="1"/>
    <n v="972"/>
    <n v="119.69999999999999"/>
  </r>
  <r>
    <x v="14"/>
    <d v="2020-11-17T00:00:00"/>
    <n v="2020"/>
    <x v="11"/>
    <s v="Tue"/>
    <x v="1"/>
    <s v="Lee"/>
    <s v="72-0466"/>
    <n v="104.5"/>
    <x v="0"/>
    <n v="81.7"/>
    <x v="0"/>
    <s v="PT"/>
    <s v="Top glove"/>
    <x v="0"/>
    <n v="682"/>
    <n v="402"/>
    <n v="512"/>
    <n v="460"/>
    <n v="22.1"/>
    <x v="1"/>
    <n v="1194"/>
    <n v="120.6"/>
  </r>
  <r>
    <x v="3"/>
    <d v="2020-11-04T00:00:00"/>
    <n v="2020"/>
    <x v="11"/>
    <s v="Wed"/>
    <x v="0"/>
    <s v="Lee"/>
    <s v="72-0466"/>
    <n v="37.6"/>
    <x v="1"/>
    <n v="27.2"/>
    <x v="1"/>
    <s v="Xunthai"/>
    <s v="Suies "/>
    <x v="1"/>
    <n v="582"/>
    <n v="402"/>
    <n v="470"/>
    <n v="447"/>
    <n v="21.2"/>
    <x v="1"/>
    <n v="1052"/>
    <n v="120.6"/>
  </r>
  <r>
    <x v="4"/>
    <d v="2020-10-10T00:00:00"/>
    <n v="2020"/>
    <x v="3"/>
    <s v="Sat"/>
    <x v="0"/>
    <s v="Mike"/>
    <s v="72-0466"/>
    <n v="47.2"/>
    <x v="0"/>
    <n v="33.299999999999997"/>
    <x v="1"/>
    <s v="Port Said"/>
    <s v="Suies"/>
    <x v="1"/>
    <n v="385"/>
    <n v="401"/>
    <n v="768"/>
    <n v="271"/>
    <n v="29"/>
    <x v="1"/>
    <n v="1153"/>
    <n v="120.3"/>
  </r>
  <r>
    <x v="15"/>
    <d v="2022-12-01T00:00:00"/>
    <n v="2022"/>
    <x v="4"/>
    <s v="Thu"/>
    <x v="1"/>
    <s v="Mike"/>
    <s v="72-0466"/>
    <n v="75"/>
    <x v="1"/>
    <n v="63.3"/>
    <x v="1"/>
    <s v="Xunthai"/>
    <s v="Suies "/>
    <x v="1"/>
    <n v="335"/>
    <n v="401"/>
    <n v="368"/>
    <n v="574"/>
    <n v="7.7"/>
    <x v="0"/>
    <n v="703"/>
    <n v="120.3"/>
  </r>
  <r>
    <x v="16"/>
    <d v="2022-09-29T00:00:00"/>
    <n v="2022"/>
    <x v="2"/>
    <s v="Thu"/>
    <x v="0"/>
    <s v="Lee"/>
    <s v="72-0466"/>
    <n v="105"/>
    <x v="1"/>
    <n v="111.4"/>
    <x v="0"/>
    <s v="Gidec"/>
    <s v="Suies "/>
    <x v="0"/>
    <n v="775"/>
    <n v="400"/>
    <n v="376"/>
    <n v="305"/>
    <n v="18.8"/>
    <x v="1"/>
    <n v="1151"/>
    <n v="120"/>
  </r>
  <r>
    <x v="7"/>
    <d v="2020-05-13T00:00:00"/>
    <n v="2020"/>
    <x v="1"/>
    <s v="Wed"/>
    <x v="0"/>
    <s v="Mike"/>
    <s v="72-0466"/>
    <n v="98.9"/>
    <x v="0"/>
    <n v="44.6"/>
    <x v="0"/>
    <s v="PT"/>
    <s v="Gidec"/>
    <x v="1"/>
    <n v="253"/>
    <n v="401"/>
    <n v="284"/>
    <n v="603"/>
    <n v="6.8"/>
    <x v="1"/>
    <n v="537"/>
    <n v="120.3"/>
  </r>
  <r>
    <x v="15"/>
    <d v="2021-09-05T00:00:00"/>
    <n v="2021"/>
    <x v="2"/>
    <s v="Sun"/>
    <x v="0"/>
    <s v="Mike"/>
    <s v="72-1001 "/>
    <n v="35.299999999999997"/>
    <x v="2"/>
    <n v="51.2"/>
    <x v="0"/>
    <s v="Giza"/>
    <s v="Gidec"/>
    <x v="1"/>
    <n v="203"/>
    <n v="401"/>
    <n v="618"/>
    <n v="780"/>
    <n v="21.4"/>
    <x v="0"/>
    <n v="821"/>
    <n v="120.3"/>
  </r>
  <r>
    <x v="17"/>
    <d v="2021-10-10T00:00:00"/>
    <n v="2021"/>
    <x v="3"/>
    <s v="Sun"/>
    <x v="0"/>
    <s v="Lee"/>
    <s v="72-0466"/>
    <n v="100.4"/>
    <x v="0"/>
    <n v="26.9"/>
    <x v="0"/>
    <s v="Xunthai"/>
    <s v="Gidec"/>
    <x v="0"/>
    <n v="604"/>
    <n v="400"/>
    <n v="393"/>
    <n v="354"/>
    <n v="24.1"/>
    <x v="1"/>
    <n v="997"/>
    <n v="120"/>
  </r>
  <r>
    <x v="12"/>
    <d v="2023-11-28T00:00:00"/>
    <n v="2023"/>
    <x v="11"/>
    <s v="Tue"/>
    <x v="0"/>
    <s v="Lee"/>
    <s v="72-0466"/>
    <n v="85.6"/>
    <x v="1"/>
    <n v="73.2"/>
    <x v="1"/>
    <s v="Port Said"/>
    <s v="Safeskin"/>
    <x v="1"/>
    <n v="569"/>
    <n v="400"/>
    <n v="682"/>
    <n v="285"/>
    <n v="5.7"/>
    <x v="0"/>
    <n v="1251"/>
    <n v="120"/>
  </r>
  <r>
    <x v="18"/>
    <d v="2023-05-30T00:00:00"/>
    <n v="2023"/>
    <x v="1"/>
    <s v="Tue"/>
    <x v="1"/>
    <s v="Lee"/>
    <s v="72-0466"/>
    <n v="118.8"/>
    <x v="2"/>
    <n v="90.1"/>
    <x v="1"/>
    <s v="Top glove"/>
    <s v="Mina"/>
    <x v="0"/>
    <n v="643"/>
    <n v="398"/>
    <n v="783"/>
    <n v="215"/>
    <n v="3.9"/>
    <x v="0"/>
    <n v="1426"/>
    <n v="119.39999999999999"/>
  </r>
  <r>
    <x v="19"/>
    <d v="2020-08-16T00:00:00"/>
    <n v="2020"/>
    <x v="7"/>
    <s v="Sun"/>
    <x v="0"/>
    <s v="Lee"/>
    <s v="72-1001"/>
    <n v="112.6"/>
    <x v="2"/>
    <n v="55.7"/>
    <x v="1"/>
    <s v="Giza"/>
    <s v="X1 Port"/>
    <x v="1"/>
    <n v="639"/>
    <n v="400"/>
    <n v="226"/>
    <n v="427"/>
    <n v="7.5"/>
    <x v="1"/>
    <n v="865"/>
    <n v="120"/>
  </r>
  <r>
    <x v="18"/>
    <d v="2022-09-24T00:00:00"/>
    <n v="2022"/>
    <x v="2"/>
    <s v="Sat"/>
    <x v="1"/>
    <s v="Lee"/>
    <s v="72-1001 "/>
    <n v="66.3"/>
    <x v="2"/>
    <n v="91.3"/>
    <x v="0"/>
    <s v="Top glove"/>
    <s v="Safeskin"/>
    <x v="1"/>
    <n v="718"/>
    <n v="401"/>
    <n v="796"/>
    <n v="329"/>
    <n v="23.9"/>
    <x v="1"/>
    <n v="1514"/>
    <n v="120.3"/>
  </r>
  <r>
    <x v="20"/>
    <d v="2023-08-22T00:00:00"/>
    <n v="2023"/>
    <x v="7"/>
    <s v="Tue"/>
    <x v="0"/>
    <s v="Mike"/>
    <s v="72-1001 "/>
    <n v="91.2"/>
    <x v="1"/>
    <n v="39.799999999999997"/>
    <x v="0"/>
    <s v="Xunthai"/>
    <s v="Gidec"/>
    <x v="0"/>
    <n v="753"/>
    <n v="401"/>
    <n v="352"/>
    <n v="495"/>
    <n v="8.4"/>
    <x v="0"/>
    <n v="1105"/>
    <n v="120.3"/>
  </r>
  <r>
    <x v="1"/>
    <d v="2020-04-28T00:00:00"/>
    <n v="2020"/>
    <x v="0"/>
    <s v="Tue"/>
    <x v="1"/>
    <s v="Mike"/>
    <s v="72-1001 "/>
    <n v="70.599999999999994"/>
    <x v="1"/>
    <n v="86.3"/>
    <x v="0"/>
    <s v="Port Said"/>
    <s v="Gidec"/>
    <x v="0"/>
    <n v="665"/>
    <n v="401"/>
    <n v="452"/>
    <n v="515"/>
    <n v="11.7"/>
    <x v="0"/>
    <n v="1117"/>
    <n v="120.3"/>
  </r>
  <r>
    <x v="11"/>
    <d v="2022-07-26T00:00:00"/>
    <n v="2022"/>
    <x v="8"/>
    <s v="Tue"/>
    <x v="1"/>
    <s v="Mike"/>
    <s v="72-0466"/>
    <n v="73.400000000000006"/>
    <x v="2"/>
    <n v="34.700000000000003"/>
    <x v="0"/>
    <s v="Air Port"/>
    <s v="Suies "/>
    <x v="1"/>
    <n v="339"/>
    <n v="399"/>
    <n v="667"/>
    <n v="410"/>
    <n v="28.4"/>
    <x v="1"/>
    <n v="1006"/>
    <n v="119.69999999999999"/>
  </r>
  <r>
    <x v="6"/>
    <d v="2020-11-19T00:00:00"/>
    <n v="2020"/>
    <x v="11"/>
    <s v="Thu"/>
    <x v="1"/>
    <s v="Mike"/>
    <s v="72-1001 "/>
    <n v="16.7"/>
    <x v="0"/>
    <n v="94.8"/>
    <x v="1"/>
    <s v="Safeskin"/>
    <s v="Gidec"/>
    <x v="1"/>
    <n v="478"/>
    <n v="398"/>
    <n v="599"/>
    <n v="650"/>
    <n v="10.7"/>
    <x v="1"/>
    <n v="1077"/>
    <n v="119.39999999999999"/>
  </r>
  <r>
    <x v="17"/>
    <d v="2022-07-09T00:00:00"/>
    <n v="2022"/>
    <x v="8"/>
    <s v="Sat"/>
    <x v="1"/>
    <s v="Lee"/>
    <s v="72-1001 "/>
    <n v="5.3"/>
    <x v="2"/>
    <n v="100.5"/>
    <x v="1"/>
    <s v="Gidec"/>
    <s v="Top glove"/>
    <x v="0"/>
    <n v="585"/>
    <n v="400"/>
    <n v="667"/>
    <n v="743"/>
    <n v="16.5"/>
    <x v="0"/>
    <n v="1252"/>
    <n v="120"/>
  </r>
  <r>
    <x v="8"/>
    <d v="2020-06-07T00:00:00"/>
    <n v="2020"/>
    <x v="10"/>
    <s v="Sun"/>
    <x v="0"/>
    <s v="Lee"/>
    <s v="72-1001"/>
    <n v="10.5"/>
    <x v="1"/>
    <n v="96.7"/>
    <x v="0"/>
    <s v="Top glove"/>
    <s v="Top glove"/>
    <x v="0"/>
    <n v="524"/>
    <n v="400"/>
    <n v="480"/>
    <n v="327"/>
    <n v="37.200000000000003"/>
    <x v="1"/>
    <n v="1004"/>
    <n v="120"/>
  </r>
  <r>
    <x v="9"/>
    <d v="2020-08-26T00:00:00"/>
    <n v="2020"/>
    <x v="7"/>
    <s v="Wed"/>
    <x v="0"/>
    <s v="Mike"/>
    <s v="72-1001 "/>
    <n v="116.2"/>
    <x v="1"/>
    <n v="29.8"/>
    <x v="0"/>
    <s v="Port Said"/>
    <s v="X1 Port"/>
    <x v="1"/>
    <n v="295"/>
    <n v="400"/>
    <n v="750"/>
    <n v="702"/>
    <n v="33.200000000000003"/>
    <x v="0"/>
    <n v="1045"/>
    <n v="120"/>
  </r>
  <r>
    <x v="14"/>
    <d v="2021-01-30T00:00:00"/>
    <n v="2021"/>
    <x v="9"/>
    <s v="Sat"/>
    <x v="0"/>
    <s v="Mike"/>
    <s v="72-1001 "/>
    <n v="19.5"/>
    <x v="1"/>
    <n v="84.8"/>
    <x v="0"/>
    <s v="Port Said"/>
    <s v="X1 Port"/>
    <x v="0"/>
    <n v="554"/>
    <n v="401"/>
    <n v="674"/>
    <n v="279"/>
    <n v="11"/>
    <x v="1"/>
    <n v="1228"/>
    <n v="120.3"/>
  </r>
  <r>
    <x v="8"/>
    <d v="2020-11-15T00:00:00"/>
    <n v="2020"/>
    <x v="11"/>
    <s v="Sun"/>
    <x v="1"/>
    <s v="Mike"/>
    <s v="72-1001"/>
    <n v="10.1"/>
    <x v="0"/>
    <n v="66.900000000000006"/>
    <x v="0"/>
    <s v="Gidec"/>
    <s v="Gidec"/>
    <x v="1"/>
    <n v="732"/>
    <n v="402"/>
    <n v="386"/>
    <n v="337"/>
    <n v="24.3"/>
    <x v="0"/>
    <n v="1118"/>
    <n v="120.6"/>
  </r>
  <r>
    <x v="6"/>
    <d v="2023-04-27T00:00:00"/>
    <n v="2023"/>
    <x v="0"/>
    <s v="Thu"/>
    <x v="0"/>
    <s v="Lee"/>
    <s v="72-0466"/>
    <n v="40.6"/>
    <x v="1"/>
    <n v="118.4"/>
    <x v="1"/>
    <s v="Gidec"/>
    <s v="Top glove"/>
    <x v="0"/>
    <n v="451"/>
    <n v="400"/>
    <n v="769"/>
    <n v="537"/>
    <n v="27"/>
    <x v="1"/>
    <n v="1220"/>
    <n v="120"/>
  </r>
  <r>
    <x v="8"/>
    <d v="2020-11-04T00:00:00"/>
    <n v="2020"/>
    <x v="11"/>
    <s v="Wed"/>
    <x v="1"/>
    <s v="Lee"/>
    <s v="72-0466"/>
    <n v="72.599999999999994"/>
    <x v="1"/>
    <n v="46.6"/>
    <x v="1"/>
    <s v="Gidec"/>
    <s v="Gidec"/>
    <x v="1"/>
    <n v="601"/>
    <n v="400"/>
    <n v="777"/>
    <n v="384"/>
    <n v="36.1"/>
    <x v="0"/>
    <n v="1378"/>
    <n v="120"/>
  </r>
  <r>
    <x v="1"/>
    <d v="2020-09-05T00:00:00"/>
    <n v="2020"/>
    <x v="2"/>
    <s v="Sat"/>
    <x v="1"/>
    <s v="Mike"/>
    <s v="72-1001 "/>
    <n v="114.1"/>
    <x v="1"/>
    <n v="93.7"/>
    <x v="0"/>
    <s v="Top glove"/>
    <s v="X1 Port"/>
    <x v="0"/>
    <n v="570"/>
    <n v="400"/>
    <n v="449"/>
    <n v="225"/>
    <n v="22.4"/>
    <x v="0"/>
    <n v="1019"/>
    <n v="120"/>
  </r>
  <r>
    <x v="19"/>
    <d v="2021-06-21T00:00:00"/>
    <n v="2021"/>
    <x v="10"/>
    <s v="Mon"/>
    <x v="1"/>
    <s v="Lee"/>
    <s v="72-1001"/>
    <n v="85.5"/>
    <x v="2"/>
    <n v="47.6"/>
    <x v="1"/>
    <s v="Safeskin"/>
    <s v="Safeskin"/>
    <x v="0"/>
    <n v="426"/>
    <n v="400"/>
    <n v="591"/>
    <n v="377"/>
    <n v="22.9"/>
    <x v="0"/>
    <n v="1017"/>
    <n v="120"/>
  </r>
  <r>
    <x v="16"/>
    <d v="2021-12-01T00:00:00"/>
    <n v="2021"/>
    <x v="4"/>
    <s v="Wed"/>
    <x v="0"/>
    <s v="Mike"/>
    <s v="72-0466"/>
    <n v="36.799999999999997"/>
    <x v="2"/>
    <n v="50.6"/>
    <x v="0"/>
    <s v="Top glove"/>
    <s v="Top glove"/>
    <x v="0"/>
    <n v="539"/>
    <n v="399"/>
    <n v="689"/>
    <n v="743"/>
    <n v="35.6"/>
    <x v="0"/>
    <n v="1228"/>
    <n v="119.69999999999999"/>
  </r>
  <r>
    <x v="21"/>
    <d v="2021-01-28T00:00:00"/>
    <n v="2021"/>
    <x v="9"/>
    <s v="Thu"/>
    <x v="0"/>
    <s v="Mike"/>
    <s v="72-1001 "/>
    <n v="113"/>
    <x v="1"/>
    <n v="17.8"/>
    <x v="0"/>
    <s v="PT"/>
    <s v="Top glove"/>
    <x v="0"/>
    <n v="326"/>
    <n v="400"/>
    <n v="690"/>
    <n v="305"/>
    <n v="3.1"/>
    <x v="1"/>
    <n v="1016"/>
    <n v="120"/>
  </r>
  <r>
    <x v="7"/>
    <d v="2021-10-13T00:00:00"/>
    <n v="2021"/>
    <x v="3"/>
    <s v="Wed"/>
    <x v="0"/>
    <s v="Lee"/>
    <s v="72-0466"/>
    <n v="9.1"/>
    <x v="1"/>
    <n v="32.6"/>
    <x v="1"/>
    <s v="Port Said"/>
    <s v="X1 Port"/>
    <x v="1"/>
    <n v="528"/>
    <n v="400"/>
    <n v="208"/>
    <n v="658"/>
    <n v="25.5"/>
    <x v="0"/>
    <n v="736"/>
    <n v="120"/>
  </r>
  <r>
    <x v="22"/>
    <d v="2022-10-14T00:00:00"/>
    <n v="2022"/>
    <x v="3"/>
    <s v="Fri"/>
    <x v="1"/>
    <s v="Mike"/>
    <s v="72-0466"/>
    <n v="117.6"/>
    <x v="2"/>
    <n v="23.9"/>
    <x v="1"/>
    <s v="Safeskin"/>
    <s v="Gidec"/>
    <x v="0"/>
    <n v="679"/>
    <n v="400"/>
    <n v="577"/>
    <n v="633"/>
    <n v="17.2"/>
    <x v="1"/>
    <n v="1256"/>
    <n v="120"/>
  </r>
  <r>
    <x v="12"/>
    <d v="2021-02-09T00:00:00"/>
    <n v="2021"/>
    <x v="6"/>
    <s v="Tue"/>
    <x v="0"/>
    <s v="Mike"/>
    <s v="72-1001 "/>
    <n v="11.7"/>
    <x v="1"/>
    <n v="23.3"/>
    <x v="0"/>
    <s v="Port Said"/>
    <s v="Gidec"/>
    <x v="1"/>
    <n v="655"/>
    <n v="400"/>
    <n v="784"/>
    <n v="264"/>
    <n v="36.5"/>
    <x v="1"/>
    <n v="1439"/>
    <n v="120"/>
  </r>
  <r>
    <x v="10"/>
    <d v="2022-09-26T00:00:00"/>
    <n v="2022"/>
    <x v="2"/>
    <s v="Mon"/>
    <x v="0"/>
    <s v="Lee"/>
    <s v="72-0466"/>
    <n v="91.7"/>
    <x v="1"/>
    <n v="6"/>
    <x v="0"/>
    <s v="Safeskin"/>
    <s v="X1 Port"/>
    <x v="1"/>
    <n v="415"/>
    <n v="400"/>
    <n v="339"/>
    <n v="398"/>
    <n v="38.5"/>
    <x v="1"/>
    <n v="754"/>
    <n v="120"/>
  </r>
  <r>
    <x v="12"/>
    <d v="2023-04-19T00:00:00"/>
    <n v="2023"/>
    <x v="0"/>
    <s v="Wed"/>
    <x v="1"/>
    <s v="Mike"/>
    <s v="72-1001"/>
    <n v="10.199999999999999"/>
    <x v="2"/>
    <n v="96.3"/>
    <x v="0"/>
    <s v="Safeskin"/>
    <s v="X1 Port"/>
    <x v="0"/>
    <n v="267"/>
    <n v="398"/>
    <n v="677"/>
    <n v="314"/>
    <n v="7.6"/>
    <x v="0"/>
    <n v="944"/>
    <n v="119.39999999999999"/>
  </r>
  <r>
    <x v="19"/>
    <d v="2020-01-21T00:00:00"/>
    <n v="2020"/>
    <x v="9"/>
    <s v="Tue"/>
    <x v="1"/>
    <s v="Mike"/>
    <s v="72-1001 "/>
    <n v="112.1"/>
    <x v="2"/>
    <n v="58.8"/>
    <x v="0"/>
    <s v="Air Port"/>
    <s v="Suies"/>
    <x v="0"/>
    <n v="680"/>
    <n v="401"/>
    <n v="521"/>
    <n v="214"/>
    <n v="12"/>
    <x v="1"/>
    <n v="1201"/>
    <n v="120.3"/>
  </r>
  <r>
    <x v="18"/>
    <d v="2020-06-03T00:00:00"/>
    <n v="2020"/>
    <x v="10"/>
    <s v="Wed"/>
    <x v="1"/>
    <s v="Mike"/>
    <s v="72-1001 "/>
    <n v="17.5"/>
    <x v="1"/>
    <n v="97.5"/>
    <x v="0"/>
    <s v="Port Said"/>
    <s v="Mina"/>
    <x v="1"/>
    <n v="359"/>
    <n v="399"/>
    <n v="333"/>
    <n v="304"/>
    <n v="11.7"/>
    <x v="1"/>
    <n v="692"/>
    <n v="119.69999999999999"/>
  </r>
  <r>
    <x v="2"/>
    <d v="2022-05-16T00:00:00"/>
    <n v="2022"/>
    <x v="1"/>
    <s v="Mon"/>
    <x v="0"/>
    <s v="Mike"/>
    <s v="72-1001"/>
    <n v="10.8"/>
    <x v="0"/>
    <n v="75.400000000000006"/>
    <x v="1"/>
    <s v="Gidec"/>
    <s v="X1 Port"/>
    <x v="0"/>
    <n v="232"/>
    <n v="399"/>
    <n v="231"/>
    <n v="321"/>
    <n v="4.9000000000000004"/>
    <x v="1"/>
    <n v="463"/>
    <n v="119.69999999999999"/>
  </r>
  <r>
    <x v="22"/>
    <d v="2021-07-12T00:00:00"/>
    <n v="2021"/>
    <x v="8"/>
    <s v="Mon"/>
    <x v="0"/>
    <s v="Lee"/>
    <s v="72-0466"/>
    <n v="107.3"/>
    <x v="1"/>
    <n v="100.6"/>
    <x v="0"/>
    <s v="Safeskin"/>
    <s v="Mina"/>
    <x v="0"/>
    <n v="467"/>
    <n v="399"/>
    <n v="656"/>
    <n v="300"/>
    <n v="19.8"/>
    <x v="1"/>
    <n v="1123"/>
    <n v="119.69999999999999"/>
  </r>
  <r>
    <x v="23"/>
    <d v="2020-07-12T00:00:00"/>
    <n v="2020"/>
    <x v="8"/>
    <s v="Sun"/>
    <x v="0"/>
    <s v="Lee"/>
    <s v="72-1001"/>
    <n v="16"/>
    <x v="2"/>
    <n v="62.9"/>
    <x v="0"/>
    <s v="Xunthai"/>
    <s v="Gidec"/>
    <x v="0"/>
    <n v="644"/>
    <n v="400"/>
    <n v="390"/>
    <n v="255"/>
    <n v="21"/>
    <x v="1"/>
    <n v="1034"/>
    <n v="120"/>
  </r>
  <r>
    <x v="21"/>
    <d v="2023-06-01T00:00:00"/>
    <n v="2023"/>
    <x v="10"/>
    <s v="Thu"/>
    <x v="0"/>
    <s v="Mike"/>
    <s v="72-1001 "/>
    <n v="96.8"/>
    <x v="0"/>
    <n v="15.8"/>
    <x v="1"/>
    <s v="Air Port"/>
    <s v="X1 Port"/>
    <x v="1"/>
    <n v="685"/>
    <n v="400"/>
    <n v="425"/>
    <n v="516"/>
    <n v="23.3"/>
    <x v="1"/>
    <n v="1110"/>
    <n v="120"/>
  </r>
  <r>
    <x v="19"/>
    <d v="2021-02-02T00:00:00"/>
    <n v="2021"/>
    <x v="6"/>
    <s v="Tue"/>
    <x v="1"/>
    <s v="Mike"/>
    <s v="72-0466"/>
    <n v="90.9"/>
    <x v="1"/>
    <n v="75.900000000000006"/>
    <x v="1"/>
    <s v="Xunthai"/>
    <s v="Top glove "/>
    <x v="1"/>
    <n v="789"/>
    <n v="398"/>
    <n v="491"/>
    <n v="394"/>
    <n v="26.9"/>
    <x v="0"/>
    <n v="1280"/>
    <n v="119.39999999999999"/>
  </r>
  <r>
    <x v="12"/>
    <d v="2020-10-06T00:00:00"/>
    <n v="2020"/>
    <x v="3"/>
    <s v="Tue"/>
    <x v="0"/>
    <s v="Mike"/>
    <s v="72-0466"/>
    <n v="73.900000000000006"/>
    <x v="2"/>
    <n v="82.9"/>
    <x v="0"/>
    <s v="Port Said"/>
    <s v="Suies "/>
    <x v="1"/>
    <n v="314"/>
    <n v="400"/>
    <n v="504"/>
    <n v="745"/>
    <n v="3.5"/>
    <x v="1"/>
    <n v="818"/>
    <n v="120"/>
  </r>
  <r>
    <x v="23"/>
    <d v="2022-09-06T00:00:00"/>
    <n v="2022"/>
    <x v="2"/>
    <s v="Tue"/>
    <x v="1"/>
    <s v="Mike"/>
    <s v="72-0466"/>
    <n v="48.5"/>
    <x v="2"/>
    <n v="77"/>
    <x v="1"/>
    <s v="Xunthai"/>
    <s v="Suies "/>
    <x v="1"/>
    <n v="376"/>
    <n v="399"/>
    <n v="324"/>
    <n v="312"/>
    <n v="25.3"/>
    <x v="1"/>
    <n v="700"/>
    <n v="119.69999999999999"/>
  </r>
  <r>
    <x v="7"/>
    <d v="2022-10-30T00:00:00"/>
    <n v="2022"/>
    <x v="3"/>
    <s v="Sun"/>
    <x v="1"/>
    <s v="Mike"/>
    <s v="72-0466"/>
    <n v="110.3"/>
    <x v="1"/>
    <n v="97.2"/>
    <x v="0"/>
    <s v="Giza"/>
    <s v="X1 Port"/>
    <x v="0"/>
    <n v="566"/>
    <n v="400"/>
    <n v="602"/>
    <n v="562"/>
    <n v="36.6"/>
    <x v="1"/>
    <n v="1168"/>
    <n v="120"/>
  </r>
  <r>
    <x v="4"/>
    <d v="2023-10-31T00:00:00"/>
    <n v="2023"/>
    <x v="3"/>
    <s v="Tue"/>
    <x v="1"/>
    <s v="Mike"/>
    <s v="72-1001 "/>
    <n v="105.2"/>
    <x v="0"/>
    <n v="89.1"/>
    <x v="0"/>
    <s v="Top glove"/>
    <s v="Gidec"/>
    <x v="0"/>
    <n v="687"/>
    <n v="400"/>
    <n v="616"/>
    <n v="740"/>
    <n v="18.7"/>
    <x v="0"/>
    <n v="1303"/>
    <n v="120"/>
  </r>
  <r>
    <x v="11"/>
    <d v="2021-04-16T00:00:00"/>
    <n v="2021"/>
    <x v="0"/>
    <s v="Fri"/>
    <x v="0"/>
    <s v="Lee"/>
    <s v="72-1001"/>
    <n v="54"/>
    <x v="2"/>
    <n v="54.8"/>
    <x v="0"/>
    <s v="Port Said"/>
    <s v="Gidec"/>
    <x v="1"/>
    <n v="340"/>
    <n v="401"/>
    <n v="285"/>
    <n v="228"/>
    <n v="5.2"/>
    <x v="1"/>
    <n v="625"/>
    <n v="120.3"/>
  </r>
  <r>
    <x v="17"/>
    <d v="2020-05-31T00:00:00"/>
    <n v="2020"/>
    <x v="1"/>
    <s v="Sun"/>
    <x v="0"/>
    <s v="Lee"/>
    <s v="72-1001 "/>
    <n v="31.6"/>
    <x v="0"/>
    <n v="99.2"/>
    <x v="0"/>
    <s v="Xunthai"/>
    <s v="Suies"/>
    <x v="1"/>
    <n v="446"/>
    <n v="402"/>
    <n v="520"/>
    <n v="510"/>
    <n v="4.4000000000000004"/>
    <x v="1"/>
    <n v="966"/>
    <n v="120.6"/>
  </r>
  <r>
    <x v="6"/>
    <d v="2023-02-21T00:00:00"/>
    <n v="2023"/>
    <x v="6"/>
    <s v="Tue"/>
    <x v="1"/>
    <s v="Lee"/>
    <s v="72-0466"/>
    <n v="36.299999999999997"/>
    <x v="0"/>
    <n v="84.6"/>
    <x v="1"/>
    <s v="Top glove"/>
    <s v="Suies "/>
    <x v="0"/>
    <n v="445"/>
    <n v="399"/>
    <n v="566"/>
    <n v="470"/>
    <n v="12"/>
    <x v="1"/>
    <n v="1011"/>
    <n v="119.69999999999999"/>
  </r>
  <r>
    <x v="24"/>
    <d v="2022-03-12T00:00:00"/>
    <n v="2022"/>
    <x v="5"/>
    <s v="Sat"/>
    <x v="0"/>
    <s v="Lee"/>
    <s v="72-0466"/>
    <n v="30.3"/>
    <x v="2"/>
    <n v="18.8"/>
    <x v="1"/>
    <s v="Safeskin"/>
    <s v="Top glove "/>
    <x v="1"/>
    <n v="664"/>
    <n v="400"/>
    <n v="312"/>
    <n v="757"/>
    <n v="30.3"/>
    <x v="1"/>
    <n v="976"/>
    <n v="120"/>
  </r>
  <r>
    <x v="1"/>
    <d v="2021-07-06T00:00:00"/>
    <n v="2021"/>
    <x v="8"/>
    <s v="Tue"/>
    <x v="1"/>
    <s v="Lee"/>
    <s v="72-0466"/>
    <n v="67.2"/>
    <x v="0"/>
    <n v="67.099999999999994"/>
    <x v="0"/>
    <s v="Port Said"/>
    <s v="Safeskin"/>
    <x v="0"/>
    <n v="345"/>
    <n v="400"/>
    <n v="737"/>
    <n v="598"/>
    <n v="11.2"/>
    <x v="1"/>
    <n v="1082"/>
    <n v="120"/>
  </r>
  <r>
    <x v="22"/>
    <d v="2023-12-18T00:00:00"/>
    <n v="2023"/>
    <x v="4"/>
    <s v="Mon"/>
    <x v="1"/>
    <s v="Lee"/>
    <s v="72-0466"/>
    <n v="104.9"/>
    <x v="1"/>
    <n v="88.8"/>
    <x v="0"/>
    <s v="Port Said"/>
    <s v="X1 Port"/>
    <x v="0"/>
    <n v="781"/>
    <n v="400"/>
    <n v="490"/>
    <n v="409"/>
    <n v="32.799999999999997"/>
    <x v="1"/>
    <n v="1271"/>
    <n v="120"/>
  </r>
  <r>
    <x v="12"/>
    <d v="2021-12-30T00:00:00"/>
    <n v="2021"/>
    <x v="4"/>
    <s v="Thu"/>
    <x v="1"/>
    <s v="Lee"/>
    <s v="72-1001 "/>
    <n v="94"/>
    <x v="2"/>
    <n v="68.599999999999994"/>
    <x v="1"/>
    <s v="Port Said"/>
    <s v="Top glove"/>
    <x v="0"/>
    <n v="506"/>
    <n v="400"/>
    <n v="269"/>
    <n v="627"/>
    <n v="33"/>
    <x v="0"/>
    <n v="775"/>
    <n v="120"/>
  </r>
  <r>
    <x v="18"/>
    <d v="2021-05-27T00:00:00"/>
    <n v="2021"/>
    <x v="1"/>
    <s v="Thu"/>
    <x v="1"/>
    <s v="Lee"/>
    <s v="72-1001 "/>
    <n v="96.5"/>
    <x v="0"/>
    <n v="114.1"/>
    <x v="1"/>
    <s v="Top glove"/>
    <s v="Gidec"/>
    <x v="0"/>
    <n v="369"/>
    <n v="400"/>
    <n v="401"/>
    <n v="550"/>
    <n v="18.8"/>
    <x v="0"/>
    <n v="770"/>
    <n v="120"/>
  </r>
  <r>
    <x v="12"/>
    <d v="2022-10-09T00:00:00"/>
    <n v="2022"/>
    <x v="3"/>
    <s v="Sun"/>
    <x v="0"/>
    <s v="Lee"/>
    <s v="72-1001"/>
    <n v="56.6"/>
    <x v="0"/>
    <n v="16.7"/>
    <x v="0"/>
    <s v="Gidec"/>
    <s v="Gidec"/>
    <x v="0"/>
    <n v="371"/>
    <n v="400"/>
    <n v="486"/>
    <n v="408"/>
    <n v="12.7"/>
    <x v="0"/>
    <n v="857"/>
    <n v="120"/>
  </r>
  <r>
    <x v="3"/>
    <d v="2020-06-19T00:00:00"/>
    <n v="2020"/>
    <x v="10"/>
    <s v="Fri"/>
    <x v="0"/>
    <s v="Mike"/>
    <s v="72-0466"/>
    <n v="42.1"/>
    <x v="0"/>
    <n v="88.1"/>
    <x v="0"/>
    <s v="Gidec"/>
    <s v="X1 Port"/>
    <x v="0"/>
    <n v="211"/>
    <n v="399"/>
    <n v="206"/>
    <n v="671"/>
    <n v="24.3"/>
    <x v="0"/>
    <n v="417"/>
    <n v="119.69999999999999"/>
  </r>
  <r>
    <x v="1"/>
    <d v="2022-04-29T00:00:00"/>
    <n v="2022"/>
    <x v="0"/>
    <s v="Fri"/>
    <x v="0"/>
    <s v="Mike"/>
    <s v="72-1001"/>
    <n v="92.1"/>
    <x v="1"/>
    <n v="99.8"/>
    <x v="0"/>
    <s v="Top glove"/>
    <s v="X1 Port"/>
    <x v="1"/>
    <n v="615"/>
    <n v="401"/>
    <n v="219"/>
    <n v="601"/>
    <n v="32.6"/>
    <x v="0"/>
    <n v="834"/>
    <n v="120.3"/>
  </r>
  <r>
    <x v="5"/>
    <d v="2022-03-04T00:00:00"/>
    <n v="2022"/>
    <x v="5"/>
    <s v="Fri"/>
    <x v="1"/>
    <s v="Mike"/>
    <s v="72-0466"/>
    <n v="96.2"/>
    <x v="2"/>
    <n v="85.8"/>
    <x v="1"/>
    <s v="Top glove"/>
    <s v="X1 Port"/>
    <x v="1"/>
    <n v="666"/>
    <n v="400"/>
    <n v="233"/>
    <n v="203"/>
    <n v="3.5"/>
    <x v="1"/>
    <n v="899"/>
    <n v="120"/>
  </r>
  <r>
    <x v="13"/>
    <d v="2020-05-04T00:00:00"/>
    <n v="2020"/>
    <x v="1"/>
    <s v="Mon"/>
    <x v="0"/>
    <s v="Lee"/>
    <s v="72-0466"/>
    <n v="85"/>
    <x v="1"/>
    <n v="49.3"/>
    <x v="1"/>
    <s v="Safeskin"/>
    <s v="X1 Port"/>
    <x v="0"/>
    <n v="219"/>
    <n v="401"/>
    <n v="523"/>
    <n v="719"/>
    <n v="38.200000000000003"/>
    <x v="0"/>
    <n v="742"/>
    <n v="120.3"/>
  </r>
  <r>
    <x v="6"/>
    <d v="2020-06-23T00:00:00"/>
    <n v="2020"/>
    <x v="10"/>
    <s v="Tue"/>
    <x v="1"/>
    <s v="Lee"/>
    <s v="72-1001 "/>
    <n v="8.6999999999999993"/>
    <x v="1"/>
    <n v="49.3"/>
    <x v="1"/>
    <s v="Gidec"/>
    <s v="Suies "/>
    <x v="1"/>
    <n v="552"/>
    <n v="400"/>
    <n v="402"/>
    <n v="438"/>
    <n v="26.2"/>
    <x v="1"/>
    <n v="954"/>
    <n v="120"/>
  </r>
  <r>
    <x v="15"/>
    <d v="2021-05-18T00:00:00"/>
    <n v="2021"/>
    <x v="1"/>
    <s v="Tue"/>
    <x v="0"/>
    <s v="Mike"/>
    <s v="72-1001 "/>
    <n v="72.8"/>
    <x v="0"/>
    <n v="72.5"/>
    <x v="0"/>
    <s v="Safeskin"/>
    <s v="Suies "/>
    <x v="0"/>
    <n v="669"/>
    <n v="399"/>
    <n v="736"/>
    <n v="587"/>
    <n v="16.5"/>
    <x v="1"/>
    <n v="1405"/>
    <n v="119.69999999999999"/>
  </r>
  <r>
    <x v="19"/>
    <d v="2023-11-09T00:00:00"/>
    <n v="2023"/>
    <x v="11"/>
    <s v="Thu"/>
    <x v="1"/>
    <s v="Lee"/>
    <s v="72-0466"/>
    <n v="44.9"/>
    <x v="0"/>
    <n v="50.7"/>
    <x v="0"/>
    <s v="Port Said"/>
    <s v="Safeskin"/>
    <x v="1"/>
    <n v="426"/>
    <n v="399"/>
    <n v="536"/>
    <n v="438"/>
    <n v="20.7"/>
    <x v="1"/>
    <n v="962"/>
    <n v="119.69999999999999"/>
  </r>
  <r>
    <x v="15"/>
    <d v="2021-12-11T00:00:00"/>
    <n v="2021"/>
    <x v="4"/>
    <s v="Sat"/>
    <x v="0"/>
    <s v="Mike"/>
    <s v="72-0466"/>
    <n v="27.6"/>
    <x v="2"/>
    <n v="106.6"/>
    <x v="1"/>
    <s v="Port Said"/>
    <s v="Suies"/>
    <x v="0"/>
    <n v="460"/>
    <n v="400"/>
    <n v="656"/>
    <n v="729"/>
    <n v="16"/>
    <x v="1"/>
    <n v="1116"/>
    <n v="120"/>
  </r>
  <r>
    <x v="16"/>
    <d v="2020-04-15T00:00:00"/>
    <n v="2020"/>
    <x v="0"/>
    <s v="Wed"/>
    <x v="0"/>
    <s v="Mike"/>
    <s v="72-0466"/>
    <n v="84.9"/>
    <x v="1"/>
    <n v="17.600000000000001"/>
    <x v="1"/>
    <s v="Giza"/>
    <s v="X1 Port"/>
    <x v="0"/>
    <n v="417"/>
    <n v="399"/>
    <n v="612"/>
    <n v="591"/>
    <n v="17.100000000000001"/>
    <x v="0"/>
    <n v="1029"/>
    <n v="119.69999999999999"/>
  </r>
  <r>
    <x v="4"/>
    <d v="2021-06-11T00:00:00"/>
    <n v="2021"/>
    <x v="10"/>
    <s v="Fri"/>
    <x v="0"/>
    <s v="Mike"/>
    <s v="72-1001 "/>
    <n v="35.9"/>
    <x v="2"/>
    <n v="78.5"/>
    <x v="0"/>
    <s v="Xunthai"/>
    <s v="Safeskin"/>
    <x v="1"/>
    <n v="389"/>
    <n v="402"/>
    <n v="512"/>
    <n v="548"/>
    <n v="24.2"/>
    <x v="0"/>
    <n v="901"/>
    <n v="120.6"/>
  </r>
  <r>
    <x v="12"/>
    <d v="2020-02-07T00:00:00"/>
    <n v="2020"/>
    <x v="6"/>
    <s v="Fri"/>
    <x v="0"/>
    <s v="Lee"/>
    <s v="72-1001 "/>
    <n v="110"/>
    <x v="0"/>
    <n v="20.399999999999999"/>
    <x v="1"/>
    <s v="Gidec"/>
    <s v="Gidec"/>
    <x v="1"/>
    <n v="495"/>
    <n v="399"/>
    <n v="647"/>
    <n v="788"/>
    <n v="3.3"/>
    <x v="0"/>
    <n v="1142"/>
    <n v="119.69999999999999"/>
  </r>
  <r>
    <x v="3"/>
    <d v="2021-01-29T00:00:00"/>
    <n v="2021"/>
    <x v="9"/>
    <s v="Fri"/>
    <x v="0"/>
    <s v="Mike"/>
    <s v="72-1001 "/>
    <n v="39.299999999999997"/>
    <x v="2"/>
    <n v="67.099999999999994"/>
    <x v="0"/>
    <s v="Port Said"/>
    <s v="Suies"/>
    <x v="0"/>
    <n v="300"/>
    <n v="400"/>
    <n v="527"/>
    <n v="368"/>
    <n v="7.8"/>
    <x v="1"/>
    <n v="827"/>
    <n v="120"/>
  </r>
  <r>
    <x v="7"/>
    <d v="2022-07-09T00:00:00"/>
    <n v="2022"/>
    <x v="8"/>
    <s v="Sat"/>
    <x v="1"/>
    <s v="Mike"/>
    <s v="72-1001"/>
    <n v="68.8"/>
    <x v="1"/>
    <n v="87.3"/>
    <x v="1"/>
    <s v="Air Port"/>
    <s v="X1 Port"/>
    <x v="0"/>
    <n v="464"/>
    <n v="402"/>
    <n v="431"/>
    <n v="239"/>
    <n v="9.9"/>
    <x v="1"/>
    <n v="895"/>
    <n v="120.6"/>
  </r>
  <r>
    <x v="21"/>
    <d v="2021-04-21T00:00:00"/>
    <n v="2021"/>
    <x v="0"/>
    <s v="Wed"/>
    <x v="0"/>
    <s v="Lee"/>
    <s v="72-0466"/>
    <n v="100.2"/>
    <x v="2"/>
    <n v="24"/>
    <x v="1"/>
    <s v="Air Port"/>
    <s v="Top glove "/>
    <x v="1"/>
    <n v="765"/>
    <n v="401"/>
    <n v="461"/>
    <n v="510"/>
    <n v="16.899999999999999"/>
    <x v="0"/>
    <n v="1226"/>
    <n v="120.3"/>
  </r>
  <r>
    <x v="7"/>
    <d v="2021-12-22T00:00:00"/>
    <n v="2021"/>
    <x v="4"/>
    <s v="Wed"/>
    <x v="0"/>
    <s v="Lee"/>
    <s v="72-1001"/>
    <n v="51.2"/>
    <x v="1"/>
    <n v="86"/>
    <x v="1"/>
    <s v="Gidec"/>
    <s v="Gidec"/>
    <x v="1"/>
    <n v="216"/>
    <n v="400"/>
    <n v="703"/>
    <n v="454"/>
    <n v="15.5"/>
    <x v="1"/>
    <n v="919"/>
    <n v="120"/>
  </r>
  <r>
    <x v="23"/>
    <d v="2020-11-10T00:00:00"/>
    <n v="2020"/>
    <x v="11"/>
    <s v="Tue"/>
    <x v="0"/>
    <s v="Lee"/>
    <s v="72-0466"/>
    <n v="100.3"/>
    <x v="1"/>
    <n v="21.1"/>
    <x v="1"/>
    <s v="Top glove"/>
    <s v="Safeskin"/>
    <x v="0"/>
    <n v="299"/>
    <n v="399"/>
    <n v="538"/>
    <n v="473"/>
    <n v="29.2"/>
    <x v="0"/>
    <n v="837"/>
    <n v="119.69999999999999"/>
  </r>
  <r>
    <x v="12"/>
    <d v="2023-08-01T00:00:00"/>
    <n v="2023"/>
    <x v="7"/>
    <s v="Tue"/>
    <x v="0"/>
    <s v="Lee"/>
    <s v="72-1001 "/>
    <n v="88.2"/>
    <x v="0"/>
    <n v="76.400000000000006"/>
    <x v="1"/>
    <s v="Xunthai"/>
    <s v="Suies "/>
    <x v="0"/>
    <n v="667"/>
    <n v="399"/>
    <n v="426"/>
    <n v="572"/>
    <n v="11.1"/>
    <x v="1"/>
    <n v="1093"/>
    <n v="119.69999999999999"/>
  </r>
  <r>
    <x v="7"/>
    <d v="2023-07-11T00:00:00"/>
    <n v="2023"/>
    <x v="8"/>
    <s v="Tue"/>
    <x v="1"/>
    <s v="Mike"/>
    <s v="72-1001"/>
    <n v="110.9"/>
    <x v="2"/>
    <n v="63.1"/>
    <x v="1"/>
    <s v="Air Port"/>
    <s v="Safeskin"/>
    <x v="0"/>
    <n v="279"/>
    <n v="401"/>
    <n v="308"/>
    <n v="569"/>
    <n v="3.2"/>
    <x v="1"/>
    <n v="587"/>
    <n v="120.3"/>
  </r>
  <r>
    <x v="0"/>
    <d v="2023-12-23T00:00:00"/>
    <n v="2023"/>
    <x v="4"/>
    <s v="Sat"/>
    <x v="1"/>
    <s v="Mike"/>
    <s v="72-0466"/>
    <n v="42.5"/>
    <x v="0"/>
    <n v="39.299999999999997"/>
    <x v="0"/>
    <s v="Gidec"/>
    <s v="Top glove"/>
    <x v="0"/>
    <n v="363"/>
    <n v="402"/>
    <n v="497"/>
    <n v="435"/>
    <n v="3.2"/>
    <x v="1"/>
    <n v="860"/>
    <n v="120.6"/>
  </r>
  <r>
    <x v="15"/>
    <d v="2020-12-30T00:00:00"/>
    <n v="2020"/>
    <x v="4"/>
    <s v="Wed"/>
    <x v="0"/>
    <s v="Lee"/>
    <s v="72-0466"/>
    <n v="17.100000000000001"/>
    <x v="1"/>
    <n v="17.8"/>
    <x v="0"/>
    <s v="Top glove"/>
    <s v="Gidec"/>
    <x v="1"/>
    <n v="473"/>
    <n v="400"/>
    <n v="351"/>
    <n v="718"/>
    <n v="1.4"/>
    <x v="0"/>
    <n v="824"/>
    <n v="120"/>
  </r>
  <r>
    <x v="23"/>
    <d v="2020-06-29T00:00:00"/>
    <n v="2020"/>
    <x v="10"/>
    <s v="Mon"/>
    <x v="0"/>
    <s v="Lee"/>
    <s v="72-0466"/>
    <n v="54.5"/>
    <x v="2"/>
    <n v="89.6"/>
    <x v="0"/>
    <s v="Top glove"/>
    <s v="Mina"/>
    <x v="0"/>
    <n v="766"/>
    <n v="399"/>
    <n v="773"/>
    <n v="591"/>
    <n v="2.5"/>
    <x v="1"/>
    <n v="1539"/>
    <n v="119.69999999999999"/>
  </r>
  <r>
    <x v="18"/>
    <d v="2022-01-03T00:00:00"/>
    <n v="2022"/>
    <x v="9"/>
    <s v="Mon"/>
    <x v="1"/>
    <s v="Lee"/>
    <s v="72-0466"/>
    <n v="95.4"/>
    <x v="1"/>
    <n v="48.9"/>
    <x v="1"/>
    <s v="Port Said"/>
    <s v="Gidec"/>
    <x v="1"/>
    <n v="310"/>
    <n v="398"/>
    <n v="495"/>
    <n v="734"/>
    <n v="34.5"/>
    <x v="0"/>
    <n v="805"/>
    <n v="119.39999999999999"/>
  </r>
  <r>
    <x v="19"/>
    <d v="2022-05-25T00:00:00"/>
    <n v="2022"/>
    <x v="1"/>
    <s v="Wed"/>
    <x v="0"/>
    <s v="Mike"/>
    <s v="72-1001"/>
    <n v="56.8"/>
    <x v="1"/>
    <n v="15"/>
    <x v="1"/>
    <s v="Xunthai"/>
    <s v="Top glove"/>
    <x v="1"/>
    <n v="754"/>
    <n v="399"/>
    <n v="205"/>
    <n v="748"/>
    <n v="28.2"/>
    <x v="0"/>
    <n v="959"/>
    <n v="119.69999999999999"/>
  </r>
  <r>
    <x v="19"/>
    <d v="2022-09-20T00:00:00"/>
    <n v="2022"/>
    <x v="2"/>
    <s v="Tue"/>
    <x v="0"/>
    <s v="Mike"/>
    <s v="72-0466"/>
    <n v="35.1"/>
    <x v="0"/>
    <n v="93.9"/>
    <x v="0"/>
    <s v="Air Port"/>
    <s v="Top glove"/>
    <x v="0"/>
    <n v="631"/>
    <n v="400"/>
    <n v="256"/>
    <n v="300"/>
    <n v="39.799999999999997"/>
    <x v="1"/>
    <n v="887"/>
    <n v="120"/>
  </r>
  <r>
    <x v="16"/>
    <d v="2021-10-22T00:00:00"/>
    <n v="2021"/>
    <x v="3"/>
    <s v="Fri"/>
    <x v="0"/>
    <s v="Mike"/>
    <s v="72-1001"/>
    <n v="8.1999999999999993"/>
    <x v="0"/>
    <n v="31.8"/>
    <x v="0"/>
    <s v="Port Said"/>
    <s v="Top glove"/>
    <x v="1"/>
    <n v="603"/>
    <n v="402"/>
    <n v="371"/>
    <n v="608"/>
    <n v="1.8"/>
    <x v="0"/>
    <n v="974"/>
    <n v="120.6"/>
  </r>
  <r>
    <x v="12"/>
    <d v="2020-08-31T00:00:00"/>
    <n v="2020"/>
    <x v="7"/>
    <s v="Mon"/>
    <x v="1"/>
    <s v="Lee"/>
    <s v="72-1001 "/>
    <n v="41"/>
    <x v="0"/>
    <n v="89.7"/>
    <x v="0"/>
    <s v="Gidec"/>
    <s v="Top glove "/>
    <x v="0"/>
    <n v="634"/>
    <n v="401"/>
    <n v="255"/>
    <n v="391"/>
    <n v="34.1"/>
    <x v="1"/>
    <n v="889"/>
    <n v="120.3"/>
  </r>
  <r>
    <x v="8"/>
    <d v="2020-11-08T00:00:00"/>
    <n v="2020"/>
    <x v="11"/>
    <s v="Sun"/>
    <x v="0"/>
    <s v="Mike"/>
    <s v="72-0466"/>
    <n v="87"/>
    <x v="0"/>
    <n v="70"/>
    <x v="1"/>
    <s v="Port Said"/>
    <s v="Safeskin"/>
    <x v="0"/>
    <n v="219"/>
    <n v="400"/>
    <n v="736"/>
    <n v="702"/>
    <n v="28.1"/>
    <x v="0"/>
    <n v="955"/>
    <n v="120"/>
  </r>
  <r>
    <x v="15"/>
    <d v="2020-03-16T00:00:00"/>
    <n v="2020"/>
    <x v="5"/>
    <s v="Mon"/>
    <x v="0"/>
    <s v="Lee"/>
    <s v="72-1001 "/>
    <n v="22"/>
    <x v="2"/>
    <n v="27.4"/>
    <x v="1"/>
    <s v="Top glove"/>
    <s v="Safeskin"/>
    <x v="1"/>
    <n v="259"/>
    <n v="400"/>
    <n v="713"/>
    <n v="640"/>
    <n v="26"/>
    <x v="0"/>
    <n v="972"/>
    <n v="120"/>
  </r>
  <r>
    <x v="4"/>
    <d v="2020-09-18T00:00:00"/>
    <n v="2020"/>
    <x v="2"/>
    <s v="Fri"/>
    <x v="1"/>
    <s v="Mike"/>
    <s v="72-1001"/>
    <n v="44.2"/>
    <x v="2"/>
    <n v="13.8"/>
    <x v="0"/>
    <s v="Gidec"/>
    <s v="Gidec"/>
    <x v="0"/>
    <n v="401"/>
    <n v="399"/>
    <n v="783"/>
    <n v="319"/>
    <n v="14.9"/>
    <x v="0"/>
    <n v="1184"/>
    <n v="119.69999999999999"/>
  </r>
  <r>
    <x v="16"/>
    <d v="2020-08-18T00:00:00"/>
    <n v="2020"/>
    <x v="7"/>
    <s v="Tue"/>
    <x v="0"/>
    <s v="Mike"/>
    <s v="72-0466"/>
    <n v="7.3"/>
    <x v="2"/>
    <n v="73.2"/>
    <x v="0"/>
    <s v="Alex"/>
    <s v="Safeskin"/>
    <x v="0"/>
    <n v="244"/>
    <n v="401"/>
    <n v="624"/>
    <n v="763"/>
    <n v="15.7"/>
    <x v="1"/>
    <n v="868"/>
    <n v="120.3"/>
  </r>
  <r>
    <x v="19"/>
    <d v="2021-12-03T00:00:00"/>
    <n v="2021"/>
    <x v="4"/>
    <s v="Fri"/>
    <x v="1"/>
    <s v="Lee"/>
    <s v="72-1001"/>
    <n v="88"/>
    <x v="2"/>
    <n v="7.9"/>
    <x v="1"/>
    <s v="Xunthai"/>
    <s v="Suies "/>
    <x v="0"/>
    <n v="793"/>
    <n v="400"/>
    <n v="587"/>
    <n v="610"/>
    <n v="34"/>
    <x v="0"/>
    <n v="1380"/>
    <n v="120"/>
  </r>
  <r>
    <x v="19"/>
    <d v="2023-11-04T00:00:00"/>
    <n v="2023"/>
    <x v="11"/>
    <s v="Sat"/>
    <x v="0"/>
    <s v="Mike"/>
    <s v="72-1001 "/>
    <n v="106.3"/>
    <x v="1"/>
    <n v="12.5"/>
    <x v="1"/>
    <s v="Port Said"/>
    <s v="X1 Port"/>
    <x v="0"/>
    <n v="548"/>
    <n v="398"/>
    <n v="754"/>
    <n v="769"/>
    <n v="28.8"/>
    <x v="1"/>
    <n v="1302"/>
    <n v="119.39999999999999"/>
  </r>
  <r>
    <x v="21"/>
    <d v="2021-10-07T00:00:00"/>
    <n v="2021"/>
    <x v="3"/>
    <s v="Thu"/>
    <x v="0"/>
    <s v="Lee"/>
    <s v="72-0466"/>
    <n v="70.400000000000006"/>
    <x v="1"/>
    <n v="85.8"/>
    <x v="0"/>
    <s v="Xunthai"/>
    <s v="Mina"/>
    <x v="0"/>
    <n v="492"/>
    <n v="399"/>
    <n v="768"/>
    <n v="321"/>
    <n v="27.1"/>
    <x v="0"/>
    <n v="1260"/>
    <n v="119.69999999999999"/>
  </r>
  <r>
    <x v="4"/>
    <d v="2023-08-25T00:00:00"/>
    <n v="2023"/>
    <x v="7"/>
    <s v="Fri"/>
    <x v="1"/>
    <s v="Mike"/>
    <s v="72-1001"/>
    <n v="8"/>
    <x v="1"/>
    <n v="67"/>
    <x v="1"/>
    <s v="Port Said"/>
    <s v="X1 Port"/>
    <x v="1"/>
    <n v="671"/>
    <n v="399"/>
    <n v="726"/>
    <n v="722"/>
    <n v="2.2000000000000002"/>
    <x v="1"/>
    <n v="1397"/>
    <n v="119.69999999999999"/>
  </r>
  <r>
    <x v="12"/>
    <d v="2023-11-12T00:00:00"/>
    <n v="2023"/>
    <x v="11"/>
    <s v="Sun"/>
    <x v="0"/>
    <s v="Lee"/>
    <s v="72-0466"/>
    <n v="30"/>
    <x v="1"/>
    <n v="42.5"/>
    <x v="0"/>
    <s v="Air Port"/>
    <s v="Mina"/>
    <x v="1"/>
    <n v="786"/>
    <n v="399"/>
    <n v="717"/>
    <n v="601"/>
    <n v="8.1999999999999993"/>
    <x v="0"/>
    <n v="1503"/>
    <n v="119.69999999999999"/>
  </r>
  <r>
    <x v="20"/>
    <d v="2022-01-26T00:00:00"/>
    <n v="2022"/>
    <x v="9"/>
    <s v="Wed"/>
    <x v="0"/>
    <s v="Lee"/>
    <s v="72-1001 "/>
    <n v="55.4"/>
    <x v="2"/>
    <n v="67"/>
    <x v="1"/>
    <s v="Xunthai"/>
    <s v="Mina"/>
    <x v="1"/>
    <n v="773"/>
    <n v="401"/>
    <n v="603"/>
    <n v="531"/>
    <n v="38.5"/>
    <x v="0"/>
    <n v="1376"/>
    <n v="120.3"/>
  </r>
  <r>
    <x v="8"/>
    <d v="2023-09-10T00:00:00"/>
    <n v="2023"/>
    <x v="2"/>
    <s v="Sun"/>
    <x v="0"/>
    <s v="Mike"/>
    <s v="72-1001 "/>
    <n v="72.599999999999994"/>
    <x v="1"/>
    <n v="73"/>
    <x v="0"/>
    <s v="Top glove"/>
    <s v="Top glove"/>
    <x v="0"/>
    <n v="676"/>
    <n v="400"/>
    <n v="201"/>
    <n v="692"/>
    <n v="18.7"/>
    <x v="0"/>
    <n v="877"/>
    <n v="120"/>
  </r>
  <r>
    <x v="8"/>
    <d v="2022-04-21T00:00:00"/>
    <n v="2022"/>
    <x v="0"/>
    <s v="Thu"/>
    <x v="0"/>
    <s v="Mike"/>
    <s v="72-0466"/>
    <n v="62.1"/>
    <x v="1"/>
    <n v="70"/>
    <x v="0"/>
    <s v="Port Said"/>
    <s v="Mina"/>
    <x v="1"/>
    <n v="426"/>
    <n v="400"/>
    <n v="458"/>
    <n v="580"/>
    <n v="31.5"/>
    <x v="1"/>
    <n v="884"/>
    <n v="120"/>
  </r>
  <r>
    <x v="1"/>
    <d v="2022-05-28T00:00:00"/>
    <n v="2022"/>
    <x v="1"/>
    <s v="Sat"/>
    <x v="1"/>
    <s v="Mike"/>
    <s v="72-1001"/>
    <n v="110.3"/>
    <x v="0"/>
    <n v="78.900000000000006"/>
    <x v="1"/>
    <s v="Safeskin"/>
    <s v="Suies "/>
    <x v="1"/>
    <n v="240"/>
    <n v="401"/>
    <n v="581"/>
    <n v="602"/>
    <n v="16.2"/>
    <x v="1"/>
    <n v="821"/>
    <n v="120.3"/>
  </r>
  <r>
    <x v="9"/>
    <d v="2023-09-28T00:00:00"/>
    <n v="2023"/>
    <x v="2"/>
    <s v="Thu"/>
    <x v="1"/>
    <s v="Mike"/>
    <s v="72-0466"/>
    <n v="112.9"/>
    <x v="2"/>
    <n v="113.1"/>
    <x v="1"/>
    <s v="Safeskin"/>
    <s v="X1 Port"/>
    <x v="1"/>
    <n v="259"/>
    <n v="399"/>
    <n v="528"/>
    <n v="352"/>
    <n v="30.8"/>
    <x v="1"/>
    <n v="787"/>
    <n v="119.69999999999999"/>
  </r>
  <r>
    <x v="1"/>
    <d v="2021-05-30T00:00:00"/>
    <n v="2021"/>
    <x v="1"/>
    <s v="Sun"/>
    <x v="0"/>
    <s v="Lee"/>
    <s v="72-0466"/>
    <n v="17.3"/>
    <x v="0"/>
    <n v="49.7"/>
    <x v="0"/>
    <s v="Gidec"/>
    <s v="Mina"/>
    <x v="0"/>
    <n v="201"/>
    <n v="402"/>
    <n v="693"/>
    <n v="690"/>
    <n v="5.6"/>
    <x v="1"/>
    <n v="894"/>
    <n v="120.6"/>
  </r>
  <r>
    <x v="15"/>
    <d v="2021-03-17T00:00:00"/>
    <n v="2021"/>
    <x v="5"/>
    <s v="Wed"/>
    <x v="1"/>
    <s v="Lee"/>
    <s v="72-0466"/>
    <n v="20.9"/>
    <x v="1"/>
    <n v="39.6"/>
    <x v="0"/>
    <s v="Gidec"/>
    <s v="Gidec"/>
    <x v="1"/>
    <n v="201"/>
    <n v="399"/>
    <n v="691"/>
    <n v="590"/>
    <n v="2.6"/>
    <x v="1"/>
    <n v="892"/>
    <n v="119.69999999999999"/>
  </r>
  <r>
    <x v="25"/>
    <d v="2021-08-05T00:00:00"/>
    <n v="2021"/>
    <x v="7"/>
    <s v="Thu"/>
    <x v="0"/>
    <s v="Lee"/>
    <s v="72-0466"/>
    <n v="46.2"/>
    <x v="0"/>
    <n v="9.4"/>
    <x v="0"/>
    <s v="PT"/>
    <s v="Top glove "/>
    <x v="0"/>
    <n v="762"/>
    <n v="400"/>
    <n v="559"/>
    <n v="707"/>
    <n v="19.2"/>
    <x v="0"/>
    <n v="1321"/>
    <n v="120"/>
  </r>
  <r>
    <x v="4"/>
    <d v="2020-09-18T00:00:00"/>
    <n v="2020"/>
    <x v="2"/>
    <s v="Fri"/>
    <x v="1"/>
    <s v="Mike"/>
    <s v="72-0466"/>
    <n v="53.4"/>
    <x v="2"/>
    <n v="21.9"/>
    <x v="0"/>
    <s v="Top glove"/>
    <s v="Gidec"/>
    <x v="1"/>
    <n v="756"/>
    <n v="400"/>
    <n v="213"/>
    <n v="411"/>
    <n v="24.1"/>
    <x v="1"/>
    <n v="969"/>
    <n v="120"/>
  </r>
  <r>
    <x v="12"/>
    <d v="2022-01-18T00:00:00"/>
    <n v="2022"/>
    <x v="9"/>
    <s v="Tue"/>
    <x v="0"/>
    <s v="Mike"/>
    <s v="72-1001"/>
    <n v="72.400000000000006"/>
    <x v="1"/>
    <n v="17.2"/>
    <x v="0"/>
    <s v="Giza"/>
    <s v="Safeskin"/>
    <x v="0"/>
    <n v="601"/>
    <n v="400"/>
    <n v="422"/>
    <n v="399"/>
    <n v="13.6"/>
    <x v="0"/>
    <n v="1023"/>
    <n v="120"/>
  </r>
  <r>
    <x v="1"/>
    <d v="2022-03-29T00:00:00"/>
    <n v="2022"/>
    <x v="5"/>
    <s v="Tue"/>
    <x v="1"/>
    <s v="Lee"/>
    <s v="72-0466"/>
    <n v="93.9"/>
    <x v="1"/>
    <n v="43.6"/>
    <x v="0"/>
    <s v="Safeskin"/>
    <s v="X1 Port"/>
    <x v="0"/>
    <n v="636"/>
    <n v="400"/>
    <n v="337"/>
    <n v="214"/>
    <n v="28.9"/>
    <x v="0"/>
    <n v="973"/>
    <n v="120"/>
  </r>
  <r>
    <x v="17"/>
    <d v="2022-09-28T00:00:00"/>
    <n v="2022"/>
    <x v="2"/>
    <s v="Wed"/>
    <x v="1"/>
    <s v="Lee"/>
    <s v="72-1001 "/>
    <n v="20.6"/>
    <x v="0"/>
    <n v="75.099999999999994"/>
    <x v="1"/>
    <s v="Port Said"/>
    <s v="Suies "/>
    <x v="0"/>
    <n v="508"/>
    <n v="400"/>
    <n v="403"/>
    <n v="661"/>
    <n v="20.3"/>
    <x v="0"/>
    <n v="911"/>
    <n v="120"/>
  </r>
  <r>
    <x v="26"/>
    <d v="2022-05-16T00:00:00"/>
    <n v="2022"/>
    <x v="1"/>
    <s v="Mon"/>
    <x v="0"/>
    <s v="Mike"/>
    <s v="72-1001 "/>
    <n v="97.3"/>
    <x v="0"/>
    <n v="10.3"/>
    <x v="0"/>
    <s v="Air Port"/>
    <s v="Safeskin"/>
    <x v="1"/>
    <n v="343"/>
    <n v="399"/>
    <n v="570"/>
    <n v="398"/>
    <n v="37.200000000000003"/>
    <x v="1"/>
    <n v="913"/>
    <n v="119.69999999999999"/>
  </r>
  <r>
    <x v="6"/>
    <d v="2021-08-30T00:00:00"/>
    <n v="2021"/>
    <x v="7"/>
    <s v="Mon"/>
    <x v="0"/>
    <s v="Lee"/>
    <s v="72-1001 "/>
    <n v="75.2"/>
    <x v="0"/>
    <n v="88.7"/>
    <x v="1"/>
    <s v="Gidec"/>
    <s v="Suies "/>
    <x v="0"/>
    <n v="749"/>
    <n v="399"/>
    <n v="240"/>
    <n v="396"/>
    <n v="4.3"/>
    <x v="0"/>
    <n v="989"/>
    <n v="119.69999999999999"/>
  </r>
  <r>
    <x v="6"/>
    <d v="2022-06-28T00:00:00"/>
    <n v="2022"/>
    <x v="10"/>
    <s v="Tue"/>
    <x v="1"/>
    <s v="Lee"/>
    <s v="72-0466"/>
    <n v="117.8"/>
    <x v="2"/>
    <n v="50.7"/>
    <x v="0"/>
    <s v="Xunthai"/>
    <s v="Gidec"/>
    <x v="1"/>
    <n v="367"/>
    <n v="403"/>
    <n v="213"/>
    <n v="613"/>
    <n v="3.6"/>
    <x v="0"/>
    <n v="580"/>
    <n v="120.89999999999999"/>
  </r>
  <r>
    <x v="13"/>
    <d v="2023-06-04T00:00:00"/>
    <n v="2023"/>
    <x v="10"/>
    <s v="Sun"/>
    <x v="0"/>
    <s v="Lee"/>
    <s v="72-0466"/>
    <n v="79.900000000000006"/>
    <x v="0"/>
    <n v="115.8"/>
    <x v="1"/>
    <s v="Port Said"/>
    <s v="Gidec"/>
    <x v="0"/>
    <n v="644"/>
    <n v="400"/>
    <n v="462"/>
    <n v="352"/>
    <n v="36.299999999999997"/>
    <x v="1"/>
    <n v="1106"/>
    <n v="120"/>
  </r>
  <r>
    <x v="24"/>
    <d v="2021-06-06T00:00:00"/>
    <n v="2021"/>
    <x v="10"/>
    <s v="Sun"/>
    <x v="0"/>
    <s v="Lee"/>
    <s v="72-1001 "/>
    <n v="87.4"/>
    <x v="2"/>
    <n v="70.400000000000006"/>
    <x v="0"/>
    <s v="Top glove"/>
    <s v="Suies "/>
    <x v="0"/>
    <n v="347"/>
    <n v="401"/>
    <n v="676"/>
    <n v="745"/>
    <n v="27.1"/>
    <x v="1"/>
    <n v="1023"/>
    <n v="120.3"/>
  </r>
  <r>
    <x v="14"/>
    <d v="2023-04-27T00:00:00"/>
    <n v="2023"/>
    <x v="0"/>
    <s v="Thu"/>
    <x v="0"/>
    <s v="Mike"/>
    <s v="72-0466"/>
    <n v="27.4"/>
    <x v="0"/>
    <n v="93.7"/>
    <x v="1"/>
    <s v="Xunthai"/>
    <s v="Gidec"/>
    <x v="1"/>
    <n v="722"/>
    <n v="398"/>
    <n v="218"/>
    <n v="523"/>
    <n v="27.2"/>
    <x v="1"/>
    <n v="940"/>
    <n v="119.39999999999999"/>
  </r>
  <r>
    <x v="2"/>
    <d v="2023-05-17T00:00:00"/>
    <n v="2023"/>
    <x v="1"/>
    <s v="Wed"/>
    <x v="0"/>
    <s v="Lee"/>
    <s v="72-1001 "/>
    <n v="93.4"/>
    <x v="0"/>
    <n v="104"/>
    <x v="0"/>
    <s v="Air Port"/>
    <s v="Top glove "/>
    <x v="0"/>
    <n v="591"/>
    <n v="400"/>
    <n v="709"/>
    <n v="782"/>
    <n v="2.1"/>
    <x v="1"/>
    <n v="1300"/>
    <n v="120"/>
  </r>
  <r>
    <x v="27"/>
    <d v="2022-11-02T00:00:00"/>
    <n v="2022"/>
    <x v="11"/>
    <s v="Wed"/>
    <x v="1"/>
    <s v="Lee"/>
    <s v="72-1001"/>
    <n v="14.1"/>
    <x v="1"/>
    <n v="107.2"/>
    <x v="1"/>
    <s v="Safeskin"/>
    <s v="Safeskin"/>
    <x v="0"/>
    <n v="586"/>
    <n v="400"/>
    <n v="430"/>
    <n v="246"/>
    <n v="37.6"/>
    <x v="0"/>
    <n v="1016"/>
    <n v="120"/>
  </r>
  <r>
    <x v="11"/>
    <d v="2020-06-10T00:00:00"/>
    <n v="2020"/>
    <x v="10"/>
    <s v="Wed"/>
    <x v="1"/>
    <s v="Lee"/>
    <s v="72-1001"/>
    <n v="80.5"/>
    <x v="0"/>
    <n v="64.599999999999994"/>
    <x v="1"/>
    <s v="PT"/>
    <s v="Top glove"/>
    <x v="0"/>
    <n v="258"/>
    <n v="400"/>
    <n v="271"/>
    <n v="402"/>
    <n v="31.1"/>
    <x v="1"/>
    <n v="529"/>
    <n v="120"/>
  </r>
  <r>
    <x v="18"/>
    <d v="2023-12-29T00:00:00"/>
    <n v="2023"/>
    <x v="4"/>
    <s v="Fri"/>
    <x v="1"/>
    <s v="Mike"/>
    <s v="72-1001"/>
    <n v="11.4"/>
    <x v="1"/>
    <n v="50.6"/>
    <x v="0"/>
    <s v="Xunthai"/>
    <s v="X1 Port"/>
    <x v="0"/>
    <n v="452"/>
    <n v="397"/>
    <n v="540"/>
    <n v="429"/>
    <n v="30.8"/>
    <x v="0"/>
    <n v="992"/>
    <n v="119.1"/>
  </r>
  <r>
    <x v="15"/>
    <d v="2020-01-05T00:00:00"/>
    <n v="2020"/>
    <x v="9"/>
    <s v="Sun"/>
    <x v="1"/>
    <s v="Lee"/>
    <s v="72-1001 "/>
    <n v="18.3"/>
    <x v="0"/>
    <n v="69.5"/>
    <x v="0"/>
    <s v="Top glove"/>
    <s v="Safeskin"/>
    <x v="1"/>
    <n v="515"/>
    <n v="400"/>
    <n v="771"/>
    <n v="638"/>
    <n v="36.6"/>
    <x v="1"/>
    <n v="1286"/>
    <n v="120"/>
  </r>
  <r>
    <x v="7"/>
    <d v="2020-07-20T00:00:00"/>
    <n v="2020"/>
    <x v="8"/>
    <s v="Mon"/>
    <x v="0"/>
    <s v="Lee"/>
    <s v="72-0466"/>
    <n v="17.399999999999999"/>
    <x v="2"/>
    <n v="51.2"/>
    <x v="1"/>
    <s v="Safeskin"/>
    <s v="X1 Port"/>
    <x v="1"/>
    <n v="376"/>
    <n v="399"/>
    <n v="526"/>
    <n v="328"/>
    <n v="23.5"/>
    <x v="0"/>
    <n v="902"/>
    <n v="119.69999999999999"/>
  </r>
  <r>
    <x v="16"/>
    <d v="2021-02-19T00:00:00"/>
    <n v="2021"/>
    <x v="6"/>
    <s v="Fri"/>
    <x v="0"/>
    <s v="Mike"/>
    <s v="72-1001 "/>
    <n v="11"/>
    <x v="1"/>
    <n v="32.700000000000003"/>
    <x v="0"/>
    <s v="Safeskin"/>
    <s v="Mina"/>
    <x v="0"/>
    <n v="729"/>
    <n v="400"/>
    <n v="612"/>
    <n v="425"/>
    <n v="16.399999999999999"/>
    <x v="0"/>
    <n v="1341"/>
    <n v="120"/>
  </r>
  <r>
    <x v="15"/>
    <d v="2022-11-01T00:00:00"/>
    <n v="2022"/>
    <x v="11"/>
    <s v="Tue"/>
    <x v="0"/>
    <s v="Mike"/>
    <s v="72-0466"/>
    <n v="41.9"/>
    <x v="1"/>
    <n v="42.3"/>
    <x v="1"/>
    <s v="Port Said"/>
    <s v="Mina"/>
    <x v="1"/>
    <n v="703"/>
    <n v="399"/>
    <n v="690"/>
    <n v="746"/>
    <n v="19.7"/>
    <x v="1"/>
    <n v="1393"/>
    <n v="119.69999999999999"/>
  </r>
  <r>
    <x v="11"/>
    <d v="2022-08-05T00:00:00"/>
    <n v="2022"/>
    <x v="7"/>
    <s v="Fri"/>
    <x v="1"/>
    <s v="Mike"/>
    <s v="72-0466"/>
    <n v="119.4"/>
    <x v="0"/>
    <n v="31.8"/>
    <x v="0"/>
    <s v="Port Said"/>
    <s v="X1 Port"/>
    <x v="0"/>
    <n v="496"/>
    <n v="399"/>
    <n v="680"/>
    <n v="269"/>
    <n v="31.3"/>
    <x v="0"/>
    <n v="1176"/>
    <n v="119.69999999999999"/>
  </r>
  <r>
    <x v="0"/>
    <d v="2023-11-21T00:00:00"/>
    <n v="2023"/>
    <x v="11"/>
    <s v="Tue"/>
    <x v="1"/>
    <s v="Mike"/>
    <s v="72-1001"/>
    <n v="45"/>
    <x v="1"/>
    <n v="36"/>
    <x v="0"/>
    <s v="Gidec"/>
    <s v="Gidec"/>
    <x v="0"/>
    <n v="404"/>
    <n v="400"/>
    <n v="244"/>
    <n v="647"/>
    <n v="31"/>
    <x v="1"/>
    <n v="648"/>
    <n v="120"/>
  </r>
  <r>
    <x v="13"/>
    <d v="2023-09-26T00:00:00"/>
    <n v="2023"/>
    <x v="2"/>
    <s v="Tue"/>
    <x v="1"/>
    <s v="Mike"/>
    <s v="72-1001"/>
    <n v="92.5"/>
    <x v="1"/>
    <n v="15.8"/>
    <x v="0"/>
    <s v="Safeskin"/>
    <s v="Suies "/>
    <x v="1"/>
    <n v="681"/>
    <n v="399"/>
    <n v="645"/>
    <n v="621"/>
    <n v="24.8"/>
    <x v="0"/>
    <n v="1326"/>
    <n v="119.69999999999999"/>
  </r>
  <r>
    <x v="3"/>
    <d v="2022-01-21T00:00:00"/>
    <n v="2022"/>
    <x v="9"/>
    <s v="Fri"/>
    <x v="1"/>
    <s v="Lee"/>
    <s v="72-1001 "/>
    <n v="20.2"/>
    <x v="1"/>
    <n v="54"/>
    <x v="1"/>
    <s v="PT"/>
    <s v="Gidec"/>
    <x v="0"/>
    <n v="318"/>
    <n v="400"/>
    <n v="770"/>
    <n v="278"/>
    <n v="9.5"/>
    <x v="0"/>
    <n v="1088"/>
    <n v="120"/>
  </r>
  <r>
    <x v="21"/>
    <d v="2022-08-07T00:00:00"/>
    <n v="2022"/>
    <x v="7"/>
    <s v="Sun"/>
    <x v="0"/>
    <s v="Mike"/>
    <s v="72-1001 "/>
    <n v="57.3"/>
    <x v="0"/>
    <n v="32.1"/>
    <x v="0"/>
    <s v="Gidec"/>
    <s v="Suies"/>
    <x v="1"/>
    <n v="243"/>
    <n v="399"/>
    <n v="620"/>
    <n v="613"/>
    <n v="32.9"/>
    <x v="1"/>
    <n v="863"/>
    <n v="119.69999999999999"/>
  </r>
  <r>
    <x v="19"/>
    <d v="2021-01-07T00:00:00"/>
    <n v="2021"/>
    <x v="9"/>
    <s v="Thu"/>
    <x v="1"/>
    <s v="Mike"/>
    <s v="72-0466"/>
    <n v="26.3"/>
    <x v="0"/>
    <n v="56.6"/>
    <x v="1"/>
    <s v="Giza"/>
    <s v="X1 Port"/>
    <x v="0"/>
    <n v="227"/>
    <n v="398"/>
    <n v="702"/>
    <n v="542"/>
    <n v="26.2"/>
    <x v="1"/>
    <n v="929"/>
    <n v="119.39999999999999"/>
  </r>
  <r>
    <x v="6"/>
    <d v="2023-11-02T00:00:00"/>
    <n v="2023"/>
    <x v="11"/>
    <s v="Thu"/>
    <x v="1"/>
    <s v="Mike"/>
    <s v="72-1001 "/>
    <n v="27.1"/>
    <x v="0"/>
    <n v="96.1"/>
    <x v="0"/>
    <s v="Top glove"/>
    <s v="Suies"/>
    <x v="1"/>
    <n v="223"/>
    <n v="401"/>
    <n v="491"/>
    <n v="373"/>
    <n v="9.6"/>
    <x v="0"/>
    <n v="714"/>
    <n v="120.3"/>
  </r>
  <r>
    <x v="17"/>
    <d v="2023-06-02T00:00:00"/>
    <n v="2023"/>
    <x v="10"/>
    <s v="Fri"/>
    <x v="1"/>
    <s v="Lee"/>
    <s v="72-1001"/>
    <n v="16.5"/>
    <x v="0"/>
    <n v="56.6"/>
    <x v="0"/>
    <s v="Safeskin"/>
    <s v="X1 Port"/>
    <x v="0"/>
    <n v="493"/>
    <n v="399"/>
    <n v="391"/>
    <n v="387"/>
    <n v="19.7"/>
    <x v="1"/>
    <n v="884"/>
    <n v="119.69999999999999"/>
  </r>
  <r>
    <x v="8"/>
    <d v="2023-04-20T00:00:00"/>
    <n v="2023"/>
    <x v="0"/>
    <s v="Thu"/>
    <x v="1"/>
    <s v="Mike"/>
    <s v="72-1001 "/>
    <n v="54.7"/>
    <x v="0"/>
    <n v="114.8"/>
    <x v="0"/>
    <s v="Air Port"/>
    <s v="Top glove "/>
    <x v="1"/>
    <n v="353"/>
    <n v="400"/>
    <n v="606"/>
    <n v="700"/>
    <n v="39.9"/>
    <x v="0"/>
    <n v="959"/>
    <n v="120"/>
  </r>
  <r>
    <x v="24"/>
    <d v="2023-08-13T00:00:00"/>
    <n v="2023"/>
    <x v="7"/>
    <s v="Sun"/>
    <x v="0"/>
    <s v="Mike"/>
    <s v="72-0466"/>
    <n v="13.7"/>
    <x v="1"/>
    <n v="22"/>
    <x v="1"/>
    <s v="Xunthai"/>
    <s v="Top glove"/>
    <x v="1"/>
    <n v="614"/>
    <n v="401"/>
    <n v="495"/>
    <n v="339"/>
    <n v="13.8"/>
    <x v="0"/>
    <n v="1109"/>
    <n v="120.3"/>
  </r>
  <r>
    <x v="9"/>
    <d v="2023-08-23T00:00:00"/>
    <n v="2023"/>
    <x v="7"/>
    <s v="Wed"/>
    <x v="1"/>
    <s v="Mike"/>
    <s v="72-1001 "/>
    <n v="109.6"/>
    <x v="2"/>
    <n v="102.8"/>
    <x v="1"/>
    <s v="Top glove"/>
    <s v="X1 Port"/>
    <x v="1"/>
    <n v="592"/>
    <n v="399"/>
    <n v="737"/>
    <n v="508"/>
    <n v="5.5"/>
    <x v="0"/>
    <n v="1329"/>
    <n v="119.69999999999999"/>
  </r>
  <r>
    <x v="8"/>
    <d v="2021-03-06T00:00:00"/>
    <n v="2021"/>
    <x v="5"/>
    <s v="Sat"/>
    <x v="0"/>
    <s v="Lee"/>
    <s v="72-0466"/>
    <n v="56.5"/>
    <x v="1"/>
    <n v="33.5"/>
    <x v="0"/>
    <s v="Giza"/>
    <s v="Top glove"/>
    <x v="0"/>
    <n v="525"/>
    <n v="399"/>
    <n v="785"/>
    <n v="609"/>
    <n v="1.8"/>
    <x v="0"/>
    <n v="1310"/>
    <n v="119.69999999999999"/>
  </r>
  <r>
    <x v="8"/>
    <d v="2021-11-20T00:00:00"/>
    <n v="2021"/>
    <x v="11"/>
    <s v="Sat"/>
    <x v="1"/>
    <s v="Lee"/>
    <s v="72-1001 "/>
    <n v="101.4"/>
    <x v="0"/>
    <n v="112.4"/>
    <x v="0"/>
    <s v="Safeskin"/>
    <s v="Top glove"/>
    <x v="1"/>
    <n v="412"/>
    <n v="400"/>
    <n v="692"/>
    <n v="278"/>
    <n v="8.1999999999999993"/>
    <x v="0"/>
    <n v="1104"/>
    <n v="120"/>
  </r>
  <r>
    <x v="6"/>
    <d v="2020-04-27T00:00:00"/>
    <n v="2020"/>
    <x v="0"/>
    <s v="Mon"/>
    <x v="1"/>
    <s v="Mike"/>
    <s v="72-0466"/>
    <n v="117.6"/>
    <x v="2"/>
    <n v="31.1"/>
    <x v="1"/>
    <s v="Port Said"/>
    <s v="Gidec"/>
    <x v="1"/>
    <n v="710"/>
    <n v="401"/>
    <n v="796"/>
    <n v="759"/>
    <n v="8.3000000000000007"/>
    <x v="0"/>
    <n v="1506"/>
    <n v="120.3"/>
  </r>
  <r>
    <x v="17"/>
    <d v="2023-10-07T00:00:00"/>
    <n v="2023"/>
    <x v="3"/>
    <s v="Sat"/>
    <x v="1"/>
    <s v="Lee"/>
    <s v="72-0466"/>
    <n v="82.9"/>
    <x v="1"/>
    <n v="90.9"/>
    <x v="0"/>
    <s v="Top glove"/>
    <s v="Safeskin"/>
    <x v="1"/>
    <n v="626"/>
    <n v="399"/>
    <n v="409"/>
    <n v="356"/>
    <n v="34.5"/>
    <x v="1"/>
    <n v="1035"/>
    <n v="119.69999999999999"/>
  </r>
  <r>
    <x v="14"/>
    <d v="2021-08-10T00:00:00"/>
    <n v="2021"/>
    <x v="7"/>
    <s v="Tue"/>
    <x v="1"/>
    <s v="Mike"/>
    <s v="72-0466"/>
    <n v="108.7"/>
    <x v="0"/>
    <n v="12.1"/>
    <x v="0"/>
    <s v="Port Said"/>
    <s v="Top glove "/>
    <x v="1"/>
    <n v="363"/>
    <n v="400"/>
    <n v="737"/>
    <n v="391"/>
    <n v="7.1"/>
    <x v="1"/>
    <n v="1100"/>
    <n v="120"/>
  </r>
  <r>
    <x v="0"/>
    <d v="2022-12-05T00:00:00"/>
    <n v="2022"/>
    <x v="4"/>
    <s v="Mon"/>
    <x v="0"/>
    <s v="Mike"/>
    <s v="72-0466"/>
    <n v="20.6"/>
    <x v="0"/>
    <n v="77.400000000000006"/>
    <x v="0"/>
    <s v="Air Port"/>
    <s v="Top glove "/>
    <x v="1"/>
    <n v="501"/>
    <n v="398"/>
    <n v="398"/>
    <n v="600"/>
    <n v="34.6"/>
    <x v="0"/>
    <n v="899"/>
    <n v="119.39999999999999"/>
  </r>
  <r>
    <x v="12"/>
    <d v="2020-08-14T00:00:00"/>
    <n v="2020"/>
    <x v="7"/>
    <s v="Fri"/>
    <x v="1"/>
    <s v="Lee"/>
    <s v="72-1001 "/>
    <n v="100.4"/>
    <x v="1"/>
    <n v="30.1"/>
    <x v="0"/>
    <s v="Gidec"/>
    <s v="Safeskin"/>
    <x v="1"/>
    <n v="294"/>
    <n v="400"/>
    <n v="271"/>
    <n v="247"/>
    <n v="4.4000000000000004"/>
    <x v="0"/>
    <n v="565"/>
    <n v="120"/>
  </r>
  <r>
    <x v="8"/>
    <d v="2023-10-11T00:00:00"/>
    <n v="2023"/>
    <x v="3"/>
    <s v="Wed"/>
    <x v="1"/>
    <s v="Lee"/>
    <s v="72-1001"/>
    <n v="36.200000000000003"/>
    <x v="1"/>
    <n v="82.1"/>
    <x v="1"/>
    <s v="Gidec"/>
    <s v="Top glove"/>
    <x v="1"/>
    <n v="397"/>
    <n v="400"/>
    <n v="573"/>
    <n v="577"/>
    <n v="36.4"/>
    <x v="1"/>
    <n v="970"/>
    <n v="120"/>
  </r>
  <r>
    <x v="12"/>
    <d v="2023-08-10T00:00:00"/>
    <n v="2023"/>
    <x v="7"/>
    <s v="Thu"/>
    <x v="1"/>
    <s v="Lee"/>
    <s v="72-1001"/>
    <n v="59.3"/>
    <x v="2"/>
    <n v="78.099999999999994"/>
    <x v="0"/>
    <s v="Safeskin"/>
    <s v="Suies "/>
    <x v="1"/>
    <n v="798"/>
    <n v="399"/>
    <n v="473"/>
    <n v="750"/>
    <n v="11"/>
    <x v="1"/>
    <n v="1271"/>
    <n v="119.69999999999999"/>
  </r>
  <r>
    <x v="18"/>
    <d v="2023-06-17T00:00:00"/>
    <n v="2023"/>
    <x v="10"/>
    <s v="Sat"/>
    <x v="0"/>
    <s v="Mike"/>
    <s v="72-0466"/>
    <n v="79.400000000000006"/>
    <x v="1"/>
    <n v="111.2"/>
    <x v="0"/>
    <s v="Xunthai"/>
    <s v="Suies "/>
    <x v="0"/>
    <n v="334"/>
    <n v="400"/>
    <n v="753"/>
    <n v="349"/>
    <n v="24.8"/>
    <x v="1"/>
    <n v="1087"/>
    <n v="120"/>
  </r>
  <r>
    <x v="8"/>
    <d v="2020-12-13T00:00:00"/>
    <n v="2020"/>
    <x v="4"/>
    <s v="Sun"/>
    <x v="0"/>
    <s v="Mike"/>
    <s v="72-1001 "/>
    <n v="108.9"/>
    <x v="1"/>
    <n v="77.099999999999994"/>
    <x v="1"/>
    <s v="Safeskin"/>
    <s v="X1 Port"/>
    <x v="1"/>
    <n v="619"/>
    <n v="399"/>
    <n v="495"/>
    <n v="417"/>
    <n v="7.2"/>
    <x v="0"/>
    <n v="1114"/>
    <n v="119.69999999999999"/>
  </r>
  <r>
    <x v="12"/>
    <d v="2020-05-20T00:00:00"/>
    <n v="2020"/>
    <x v="1"/>
    <s v="Wed"/>
    <x v="0"/>
    <s v="Lee"/>
    <s v="72-0466"/>
    <n v="109.8"/>
    <x v="1"/>
    <n v="51.9"/>
    <x v="1"/>
    <s v="Port Said"/>
    <s v="Top glove "/>
    <x v="0"/>
    <n v="343"/>
    <n v="400"/>
    <n v="757"/>
    <n v="339"/>
    <n v="16.2"/>
    <x v="0"/>
    <n v="1100"/>
    <n v="120"/>
  </r>
  <r>
    <x v="21"/>
    <d v="2020-07-22T00:00:00"/>
    <n v="2020"/>
    <x v="8"/>
    <s v="Wed"/>
    <x v="0"/>
    <s v="Lee"/>
    <s v="72-1001 "/>
    <n v="15.6"/>
    <x v="1"/>
    <n v="27.3"/>
    <x v="0"/>
    <s v="PT"/>
    <s v="Top glove "/>
    <x v="1"/>
    <n v="763"/>
    <n v="401"/>
    <n v="247"/>
    <n v="691"/>
    <n v="4.3"/>
    <x v="0"/>
    <n v="1010"/>
    <n v="120.3"/>
  </r>
  <r>
    <x v="20"/>
    <d v="2022-09-30T00:00:00"/>
    <n v="2022"/>
    <x v="2"/>
    <s v="Fri"/>
    <x v="0"/>
    <s v="Lee"/>
    <s v="72-0466"/>
    <n v="46.9"/>
    <x v="0"/>
    <n v="80.599999999999994"/>
    <x v="0"/>
    <s v="PT"/>
    <s v="Gidec"/>
    <x v="0"/>
    <n v="386"/>
    <n v="399"/>
    <n v="698"/>
    <n v="301"/>
    <n v="23.6"/>
    <x v="0"/>
    <n v="1084"/>
    <n v="119.69999999999999"/>
  </r>
  <r>
    <x v="0"/>
    <d v="2022-05-10T00:00:00"/>
    <n v="2022"/>
    <x v="1"/>
    <s v="Tue"/>
    <x v="1"/>
    <s v="Lee"/>
    <s v="72-1001 "/>
    <n v="96.2"/>
    <x v="0"/>
    <n v="18.399999999999999"/>
    <x v="1"/>
    <s v="Top glove"/>
    <s v="Top glove"/>
    <x v="0"/>
    <n v="408"/>
    <n v="399"/>
    <n v="655"/>
    <n v="408"/>
    <n v="14.5"/>
    <x v="0"/>
    <n v="1063"/>
    <n v="119.69999999999999"/>
  </r>
  <r>
    <x v="17"/>
    <d v="2022-04-24T00:00:00"/>
    <n v="2022"/>
    <x v="0"/>
    <s v="Sun"/>
    <x v="1"/>
    <s v="Lee"/>
    <s v="72-1001 "/>
    <n v="85.9"/>
    <x v="2"/>
    <n v="100.3"/>
    <x v="0"/>
    <s v="Port Said"/>
    <s v="Gidec"/>
    <x v="1"/>
    <n v="556"/>
    <n v="401"/>
    <n v="632"/>
    <n v="561"/>
    <n v="34.200000000000003"/>
    <x v="1"/>
    <n v="1188"/>
    <n v="120.3"/>
  </r>
  <r>
    <x v="2"/>
    <d v="2022-09-21T00:00:00"/>
    <n v="2022"/>
    <x v="2"/>
    <s v="Wed"/>
    <x v="1"/>
    <s v="Mike"/>
    <s v="72-1001"/>
    <n v="8"/>
    <x v="1"/>
    <n v="33.4"/>
    <x v="0"/>
    <s v="Xunthai"/>
    <s v="Top glove"/>
    <x v="0"/>
    <n v="553"/>
    <n v="401"/>
    <n v="413"/>
    <n v="443"/>
    <n v="8.1"/>
    <x v="0"/>
    <n v="966"/>
    <n v="120.3"/>
  </r>
  <r>
    <x v="13"/>
    <d v="2023-07-16T00:00:00"/>
    <n v="2023"/>
    <x v="8"/>
    <s v="Sun"/>
    <x v="1"/>
    <s v="Mike"/>
    <s v="72-0466"/>
    <n v="56.7"/>
    <x v="1"/>
    <n v="65.3"/>
    <x v="1"/>
    <s v="Gidec"/>
    <s v="Top glove"/>
    <x v="0"/>
    <n v="547"/>
    <n v="399"/>
    <n v="670"/>
    <n v="239"/>
    <n v="11.9"/>
    <x v="1"/>
    <n v="1217"/>
    <n v="119.69999999999999"/>
  </r>
  <r>
    <x v="6"/>
    <d v="2020-11-08T00:00:00"/>
    <n v="2020"/>
    <x v="11"/>
    <s v="Sun"/>
    <x v="1"/>
    <s v="Lee"/>
    <s v="72-1001 "/>
    <n v="100.4"/>
    <x v="0"/>
    <n v="73.5"/>
    <x v="0"/>
    <s v="Port Said"/>
    <s v="Gidec"/>
    <x v="0"/>
    <n v="544"/>
    <n v="400"/>
    <n v="490"/>
    <n v="769"/>
    <n v="7.9"/>
    <x v="1"/>
    <n v="1034"/>
    <n v="120"/>
  </r>
  <r>
    <x v="26"/>
    <d v="2023-12-12T00:00:00"/>
    <n v="2023"/>
    <x v="4"/>
    <s v="Tue"/>
    <x v="1"/>
    <s v="Mike"/>
    <s v="72-1001 "/>
    <n v="89.8"/>
    <x v="0"/>
    <n v="46.7"/>
    <x v="1"/>
    <s v="PT"/>
    <s v="Suies"/>
    <x v="0"/>
    <n v="387"/>
    <n v="400"/>
    <n v="629"/>
    <n v="403"/>
    <n v="23"/>
    <x v="0"/>
    <n v="1016"/>
    <n v="120"/>
  </r>
  <r>
    <x v="21"/>
    <d v="2020-05-16T00:00:00"/>
    <n v="2020"/>
    <x v="1"/>
    <s v="Sat"/>
    <x v="1"/>
    <s v="Mike"/>
    <s v="72-1001"/>
    <n v="52.4"/>
    <x v="0"/>
    <n v="81.3"/>
    <x v="0"/>
    <s v="Port Said"/>
    <s v="X1 Port"/>
    <x v="1"/>
    <n v="461"/>
    <n v="400"/>
    <n v="531"/>
    <n v="467"/>
    <n v="5.4"/>
    <x v="0"/>
    <n v="992"/>
    <n v="120"/>
  </r>
  <r>
    <x v="23"/>
    <d v="2020-12-16T00:00:00"/>
    <n v="2020"/>
    <x v="4"/>
    <s v="Wed"/>
    <x v="1"/>
    <s v="Mike"/>
    <s v="72-0466"/>
    <n v="89.5"/>
    <x v="0"/>
    <n v="33.799999999999997"/>
    <x v="1"/>
    <s v="Safeskin"/>
    <s v="X1 Port"/>
    <x v="1"/>
    <n v="556"/>
    <n v="398"/>
    <n v="294"/>
    <n v="301"/>
    <n v="8.4"/>
    <x v="0"/>
    <n v="850"/>
    <n v="119.39999999999999"/>
  </r>
  <r>
    <x v="12"/>
    <d v="2023-03-30T00:00:00"/>
    <n v="2023"/>
    <x v="5"/>
    <s v="Thu"/>
    <x v="1"/>
    <s v="Mike"/>
    <s v="72-0466"/>
    <n v="68.400000000000006"/>
    <x v="1"/>
    <n v="9"/>
    <x v="0"/>
    <s v="Xunthai"/>
    <s v="Safeskin"/>
    <x v="0"/>
    <n v="603"/>
    <n v="401"/>
    <n v="239"/>
    <n v="719"/>
    <n v="27.5"/>
    <x v="1"/>
    <n v="842"/>
    <n v="120.3"/>
  </r>
  <r>
    <x v="6"/>
    <d v="2020-06-21T00:00:00"/>
    <n v="2020"/>
    <x v="10"/>
    <s v="Sun"/>
    <x v="1"/>
    <s v="Lee"/>
    <s v="72-1001"/>
    <n v="110"/>
    <x v="0"/>
    <n v="115.3"/>
    <x v="0"/>
    <s v="Port Said"/>
    <s v="X1 Port"/>
    <x v="0"/>
    <n v="352"/>
    <n v="402"/>
    <n v="420"/>
    <n v="375"/>
    <n v="3.9"/>
    <x v="1"/>
    <n v="772"/>
    <n v="120.6"/>
  </r>
  <r>
    <x v="20"/>
    <d v="2023-02-27T00:00:00"/>
    <n v="2023"/>
    <x v="6"/>
    <s v="Mon"/>
    <x v="0"/>
    <s v="Mike"/>
    <s v="72-0466"/>
    <n v="72.5"/>
    <x v="0"/>
    <n v="41.8"/>
    <x v="1"/>
    <s v="Port Said"/>
    <s v="Gidec"/>
    <x v="1"/>
    <n v="621"/>
    <n v="400"/>
    <n v="760"/>
    <n v="212"/>
    <n v="30"/>
    <x v="0"/>
    <n v="1381"/>
    <n v="120"/>
  </r>
  <r>
    <x v="4"/>
    <d v="2020-03-19T00:00:00"/>
    <n v="2020"/>
    <x v="5"/>
    <s v="Thu"/>
    <x v="1"/>
    <s v="Lee"/>
    <s v="72-1001"/>
    <n v="51.1"/>
    <x v="1"/>
    <n v="87"/>
    <x v="0"/>
    <s v="Gidec"/>
    <s v="Gidec"/>
    <x v="0"/>
    <n v="754"/>
    <n v="399"/>
    <n v="518"/>
    <n v="390"/>
    <n v="5.0999999999999996"/>
    <x v="1"/>
    <n v="1272"/>
    <n v="119.69999999999999"/>
  </r>
  <r>
    <x v="21"/>
    <d v="2022-09-05T00:00:00"/>
    <n v="2022"/>
    <x v="2"/>
    <s v="Mon"/>
    <x v="0"/>
    <s v="Mike"/>
    <s v="72-1001 "/>
    <n v="104.2"/>
    <x v="0"/>
    <n v="63.4"/>
    <x v="1"/>
    <s v="Port Said"/>
    <s v="Safeskin"/>
    <x v="1"/>
    <n v="655"/>
    <n v="399"/>
    <n v="681"/>
    <n v="790"/>
    <n v="23.8"/>
    <x v="0"/>
    <n v="1336"/>
    <n v="119.69999999999999"/>
  </r>
  <r>
    <x v="13"/>
    <d v="2021-07-22T00:00:00"/>
    <n v="2021"/>
    <x v="8"/>
    <s v="Thu"/>
    <x v="0"/>
    <s v="Lee"/>
    <s v="72-0466"/>
    <n v="10.7"/>
    <x v="0"/>
    <n v="81.900000000000006"/>
    <x v="0"/>
    <s v="Air Port"/>
    <s v="Mina"/>
    <x v="1"/>
    <n v="251"/>
    <n v="402"/>
    <n v="546"/>
    <n v="288"/>
    <n v="39.9"/>
    <x v="0"/>
    <n v="797"/>
    <n v="120.6"/>
  </r>
  <r>
    <x v="21"/>
    <d v="2022-05-12T00:00:00"/>
    <n v="2022"/>
    <x v="1"/>
    <s v="Thu"/>
    <x v="1"/>
    <s v="Lee"/>
    <s v="72-0466"/>
    <n v="108.6"/>
    <x v="1"/>
    <n v="17.8"/>
    <x v="0"/>
    <s v="Giza"/>
    <s v="Safeskin"/>
    <x v="1"/>
    <n v="481"/>
    <n v="401"/>
    <n v="775"/>
    <n v="219"/>
    <n v="7.8"/>
    <x v="0"/>
    <n v="1256"/>
    <n v="120.3"/>
  </r>
  <r>
    <x v="1"/>
    <d v="2020-02-26T00:00:00"/>
    <n v="2020"/>
    <x v="6"/>
    <s v="Wed"/>
    <x v="0"/>
    <s v="Lee"/>
    <s v="72-1001"/>
    <n v="85.1"/>
    <x v="2"/>
    <n v="64.7"/>
    <x v="1"/>
    <s v="Port Said"/>
    <s v="Suies "/>
    <x v="1"/>
    <n v="461"/>
    <n v="401"/>
    <n v="422"/>
    <n v="547"/>
    <n v="11.2"/>
    <x v="0"/>
    <n v="883"/>
    <n v="120.3"/>
  </r>
  <r>
    <x v="12"/>
    <d v="2023-11-24T00:00:00"/>
    <n v="2023"/>
    <x v="11"/>
    <s v="Fri"/>
    <x v="1"/>
    <s v="Lee"/>
    <s v="72-1001"/>
    <n v="113.2"/>
    <x v="1"/>
    <n v="50.1"/>
    <x v="0"/>
    <s v="Alex"/>
    <s v="Top glove"/>
    <x v="1"/>
    <n v="402"/>
    <n v="400"/>
    <n v="234"/>
    <n v="423"/>
    <n v="36"/>
    <x v="1"/>
    <n v="636"/>
    <n v="120"/>
  </r>
  <r>
    <x v="8"/>
    <d v="2020-12-28T00:00:00"/>
    <n v="2020"/>
    <x v="4"/>
    <s v="Mon"/>
    <x v="1"/>
    <s v="Lee"/>
    <s v="72-1001 "/>
    <n v="33.799999999999997"/>
    <x v="2"/>
    <n v="57"/>
    <x v="0"/>
    <s v="Gidec"/>
    <s v="Safeskin"/>
    <x v="0"/>
    <n v="495"/>
    <n v="399"/>
    <n v="668"/>
    <n v="677"/>
    <n v="25.4"/>
    <x v="1"/>
    <n v="1163"/>
    <n v="119.69999999999999"/>
  </r>
  <r>
    <x v="6"/>
    <d v="2023-09-20T00:00:00"/>
    <n v="2023"/>
    <x v="2"/>
    <s v="Wed"/>
    <x v="0"/>
    <s v="Lee"/>
    <s v="72-0466"/>
    <n v="84.9"/>
    <x v="1"/>
    <n v="116.1"/>
    <x v="1"/>
    <s v="Top glove"/>
    <s v="Top glove"/>
    <x v="1"/>
    <n v="464"/>
    <n v="400"/>
    <n v="623"/>
    <n v="639"/>
    <n v="20.2"/>
    <x v="1"/>
    <n v="1087"/>
    <n v="120"/>
  </r>
  <r>
    <x v="15"/>
    <d v="2020-05-13T00:00:00"/>
    <n v="2020"/>
    <x v="1"/>
    <s v="Wed"/>
    <x v="0"/>
    <s v="Mike"/>
    <s v="72-0466"/>
    <n v="98.1"/>
    <x v="1"/>
    <n v="20.7"/>
    <x v="1"/>
    <s v="Port Said"/>
    <s v="Suies "/>
    <x v="1"/>
    <n v="204"/>
    <n v="400"/>
    <n v="517"/>
    <n v="311"/>
    <n v="22.9"/>
    <x v="1"/>
    <n v="721"/>
    <n v="120"/>
  </r>
  <r>
    <x v="3"/>
    <d v="2020-01-14T00:00:00"/>
    <n v="2020"/>
    <x v="9"/>
    <s v="Tue"/>
    <x v="1"/>
    <s v="Lee"/>
    <s v="72-1001 "/>
    <n v="85.7"/>
    <x v="2"/>
    <n v="91.8"/>
    <x v="0"/>
    <s v="Xunthai"/>
    <s v="X1 Port"/>
    <x v="0"/>
    <n v="342"/>
    <n v="401"/>
    <n v="396"/>
    <n v="539"/>
    <n v="12.5"/>
    <x v="1"/>
    <n v="738"/>
    <n v="120.3"/>
  </r>
  <r>
    <x v="4"/>
    <d v="2020-10-09T00:00:00"/>
    <n v="2020"/>
    <x v="3"/>
    <s v="Fri"/>
    <x v="0"/>
    <s v="Lee"/>
    <s v="72-0466"/>
    <n v="29.2"/>
    <x v="0"/>
    <n v="43"/>
    <x v="1"/>
    <s v="Port Said"/>
    <s v="Suies "/>
    <x v="1"/>
    <n v="328"/>
    <n v="402"/>
    <n v="313"/>
    <n v="219"/>
    <n v="34.4"/>
    <x v="0"/>
    <n v="641"/>
    <n v="120.6"/>
  </r>
  <r>
    <x v="28"/>
    <d v="2022-03-16T00:00:00"/>
    <n v="2022"/>
    <x v="5"/>
    <s v="Wed"/>
    <x v="1"/>
    <s v="Lee"/>
    <s v="72-0466"/>
    <n v="36.700000000000003"/>
    <x v="0"/>
    <n v="38.4"/>
    <x v="0"/>
    <s v="Top glove"/>
    <s v="Top glove"/>
    <x v="0"/>
    <n v="410"/>
    <n v="401"/>
    <n v="489"/>
    <n v="464"/>
    <n v="30.1"/>
    <x v="1"/>
    <n v="899"/>
    <n v="120.3"/>
  </r>
  <r>
    <x v="2"/>
    <d v="2023-12-15T00:00:00"/>
    <n v="2023"/>
    <x v="4"/>
    <s v="Fri"/>
    <x v="1"/>
    <s v="Lee"/>
    <s v="72-1001"/>
    <n v="70.2"/>
    <x v="2"/>
    <n v="36.1"/>
    <x v="1"/>
    <s v="Port Said"/>
    <s v="Safeskin"/>
    <x v="1"/>
    <n v="305"/>
    <n v="399"/>
    <n v="600"/>
    <n v="628"/>
    <n v="26.1"/>
    <x v="0"/>
    <n v="905"/>
    <n v="119.69999999999999"/>
  </r>
  <r>
    <x v="13"/>
    <d v="2020-05-06T00:00:00"/>
    <n v="2020"/>
    <x v="1"/>
    <s v="Wed"/>
    <x v="0"/>
    <s v="Mike"/>
    <s v="72-0466"/>
    <n v="56.4"/>
    <x v="2"/>
    <n v="45.1"/>
    <x v="0"/>
    <s v="Xunthai"/>
    <s v="X1 Port"/>
    <x v="1"/>
    <n v="241"/>
    <n v="400"/>
    <n v="547"/>
    <n v="449"/>
    <n v="37.299999999999997"/>
    <x v="1"/>
    <n v="788"/>
    <n v="120"/>
  </r>
  <r>
    <x v="11"/>
    <d v="2020-08-05T00:00:00"/>
    <n v="2020"/>
    <x v="7"/>
    <s v="Wed"/>
    <x v="0"/>
    <s v="Lee"/>
    <s v="72-0466"/>
    <n v="89.5"/>
    <x v="1"/>
    <n v="46.1"/>
    <x v="0"/>
    <s v="Xunthai"/>
    <s v="Safeskin"/>
    <x v="0"/>
    <n v="318"/>
    <n v="401"/>
    <n v="462"/>
    <n v="271"/>
    <n v="23.5"/>
    <x v="1"/>
    <n v="780"/>
    <n v="120.3"/>
  </r>
  <r>
    <x v="0"/>
    <d v="2022-01-14T00:00:00"/>
    <n v="2022"/>
    <x v="9"/>
    <s v="Fri"/>
    <x v="0"/>
    <s v="Lee"/>
    <s v="72-0466"/>
    <n v="48.5"/>
    <x v="2"/>
    <n v="36.1"/>
    <x v="1"/>
    <s v="PT"/>
    <s v="Gidec"/>
    <x v="0"/>
    <n v="713"/>
    <n v="401"/>
    <n v="524"/>
    <n v="237"/>
    <n v="21"/>
    <x v="0"/>
    <n v="1237"/>
    <n v="120.3"/>
  </r>
  <r>
    <x v="4"/>
    <d v="2021-11-10T00:00:00"/>
    <n v="2021"/>
    <x v="11"/>
    <s v="Wed"/>
    <x v="1"/>
    <s v="Lee"/>
    <s v="72-1001 "/>
    <n v="103.8"/>
    <x v="2"/>
    <n v="81.8"/>
    <x v="0"/>
    <s v="Top glove"/>
    <s v="Mina"/>
    <x v="0"/>
    <n v="678"/>
    <n v="399"/>
    <n v="265"/>
    <n v="712"/>
    <n v="39.1"/>
    <x v="1"/>
    <n v="943"/>
    <n v="119.69999999999999"/>
  </r>
  <r>
    <x v="6"/>
    <d v="2022-09-23T00:00:00"/>
    <n v="2022"/>
    <x v="2"/>
    <s v="Fri"/>
    <x v="0"/>
    <s v="Lee"/>
    <s v="72-0466"/>
    <n v="54.7"/>
    <x v="2"/>
    <n v="10.5"/>
    <x v="0"/>
    <s v="Giza"/>
    <s v="Gidec"/>
    <x v="1"/>
    <n v="465"/>
    <n v="403"/>
    <n v="618"/>
    <n v="735"/>
    <n v="9"/>
    <x v="0"/>
    <n v="1083"/>
    <n v="120.89999999999999"/>
  </r>
  <r>
    <x v="0"/>
    <d v="2020-09-16T00:00:00"/>
    <n v="2020"/>
    <x v="2"/>
    <s v="Wed"/>
    <x v="1"/>
    <s v="Mike"/>
    <s v="72-0466"/>
    <n v="9.6"/>
    <x v="2"/>
    <n v="43.2"/>
    <x v="1"/>
    <s v="Xunthai"/>
    <s v="Top glove"/>
    <x v="1"/>
    <n v="727"/>
    <n v="399"/>
    <n v="641"/>
    <n v="406"/>
    <n v="6.5"/>
    <x v="1"/>
    <n v="1368"/>
    <n v="119.69999999999999"/>
  </r>
  <r>
    <x v="1"/>
    <d v="2023-05-26T00:00:00"/>
    <n v="2023"/>
    <x v="1"/>
    <s v="Fri"/>
    <x v="1"/>
    <s v="Mike"/>
    <s v="72-0466"/>
    <n v="7"/>
    <x v="1"/>
    <n v="37.200000000000003"/>
    <x v="0"/>
    <s v="Xunthai"/>
    <s v="Safeskin"/>
    <x v="1"/>
    <n v="340"/>
    <n v="399"/>
    <n v="207"/>
    <n v="299"/>
    <n v="7.3"/>
    <x v="1"/>
    <n v="547"/>
    <n v="119.69999999999999"/>
  </r>
  <r>
    <x v="21"/>
    <d v="2020-04-08T00:00:00"/>
    <n v="2020"/>
    <x v="0"/>
    <s v="Wed"/>
    <x v="1"/>
    <s v="Mike"/>
    <s v="72-1001 "/>
    <n v="79.400000000000006"/>
    <x v="1"/>
    <n v="91.4"/>
    <x v="1"/>
    <s v="Gidec"/>
    <s v="Gidec"/>
    <x v="1"/>
    <n v="551"/>
    <n v="400"/>
    <n v="362"/>
    <n v="787"/>
    <n v="39.6"/>
    <x v="0"/>
    <n v="913"/>
    <n v="120"/>
  </r>
  <r>
    <x v="16"/>
    <d v="2020-06-30T00:00:00"/>
    <n v="2020"/>
    <x v="10"/>
    <s v="Tue"/>
    <x v="0"/>
    <s v="Lee"/>
    <s v="72-0466"/>
    <n v="67.2"/>
    <x v="1"/>
    <n v="21.8"/>
    <x v="1"/>
    <s v="Gidec"/>
    <s v="Mina"/>
    <x v="1"/>
    <n v="286"/>
    <n v="402"/>
    <n v="255"/>
    <n v="528"/>
    <n v="26.4"/>
    <x v="0"/>
    <n v="541"/>
    <n v="120.6"/>
  </r>
  <r>
    <x v="7"/>
    <d v="2020-06-17T00:00:00"/>
    <n v="2020"/>
    <x v="10"/>
    <s v="Wed"/>
    <x v="0"/>
    <s v="Lee"/>
    <s v="72-1001 "/>
    <n v="67.400000000000006"/>
    <x v="0"/>
    <n v="113.2"/>
    <x v="0"/>
    <s v="Port Said"/>
    <s v="X1 Port"/>
    <x v="1"/>
    <n v="700"/>
    <n v="399"/>
    <n v="799"/>
    <n v="486"/>
    <n v="12.9"/>
    <x v="0"/>
    <n v="1499"/>
    <n v="119.69999999999999"/>
  </r>
  <r>
    <x v="23"/>
    <d v="2020-08-20T00:00:00"/>
    <n v="2020"/>
    <x v="7"/>
    <s v="Thu"/>
    <x v="1"/>
    <s v="Mike"/>
    <s v="72-1001"/>
    <n v="95.9"/>
    <x v="2"/>
    <n v="24.6"/>
    <x v="1"/>
    <s v="Safeskin"/>
    <s v="Suies "/>
    <x v="1"/>
    <n v="278"/>
    <n v="400"/>
    <n v="556"/>
    <n v="645"/>
    <n v="10.7"/>
    <x v="0"/>
    <n v="834"/>
    <n v="120"/>
  </r>
  <r>
    <x v="8"/>
    <d v="2022-08-13T00:00:00"/>
    <n v="2022"/>
    <x v="7"/>
    <s v="Sat"/>
    <x v="0"/>
    <s v="Mike"/>
    <s v="72-1001"/>
    <n v="48.2"/>
    <x v="1"/>
    <n v="47.6"/>
    <x v="1"/>
    <s v="Top glove"/>
    <s v="Gidec"/>
    <x v="0"/>
    <n v="219"/>
    <n v="401"/>
    <n v="479"/>
    <n v="301"/>
    <n v="3.2"/>
    <x v="0"/>
    <n v="698"/>
    <n v="120.3"/>
  </r>
  <r>
    <x v="17"/>
    <d v="2023-01-21T00:00:00"/>
    <n v="2023"/>
    <x v="9"/>
    <s v="Sat"/>
    <x v="0"/>
    <s v="Mike"/>
    <s v="72-0466"/>
    <n v="119.5"/>
    <x v="1"/>
    <n v="28"/>
    <x v="0"/>
    <s v="Port Said"/>
    <s v="Top glove "/>
    <x v="1"/>
    <n v="364"/>
    <n v="400"/>
    <n v="478"/>
    <n v="548"/>
    <n v="6.1"/>
    <x v="0"/>
    <n v="842"/>
    <n v="120"/>
  </r>
  <r>
    <x v="8"/>
    <d v="2021-04-16T00:00:00"/>
    <n v="2021"/>
    <x v="0"/>
    <s v="Fri"/>
    <x v="0"/>
    <s v="Mike"/>
    <s v="72-0466"/>
    <n v="113.7"/>
    <x v="0"/>
    <n v="38"/>
    <x v="0"/>
    <s v="Xunthai"/>
    <s v="Top glove "/>
    <x v="1"/>
    <n v="741"/>
    <n v="400"/>
    <n v="779"/>
    <n v="734"/>
    <n v="36.4"/>
    <x v="1"/>
    <n v="1520"/>
    <n v="120"/>
  </r>
  <r>
    <x v="12"/>
    <d v="2023-01-13T00:00:00"/>
    <n v="2023"/>
    <x v="9"/>
    <s v="Fri"/>
    <x v="0"/>
    <s v="Mike"/>
    <s v="72-1001 "/>
    <n v="6.5"/>
    <x v="1"/>
    <n v="92.5"/>
    <x v="1"/>
    <s v="Top glove"/>
    <s v="Suies "/>
    <x v="0"/>
    <n v="278"/>
    <n v="401"/>
    <n v="596"/>
    <n v="214"/>
    <n v="30.1"/>
    <x v="0"/>
    <n v="874"/>
    <n v="120.3"/>
  </r>
  <r>
    <x v="13"/>
    <d v="2021-11-09T00:00:00"/>
    <n v="2021"/>
    <x v="11"/>
    <s v="Tue"/>
    <x v="0"/>
    <s v="Mike"/>
    <s v="72-0466"/>
    <n v="108"/>
    <x v="2"/>
    <n v="59.8"/>
    <x v="1"/>
    <s v="Gidec"/>
    <s v="Gidec"/>
    <x v="1"/>
    <n v="398"/>
    <n v="400"/>
    <n v="301"/>
    <n v="604"/>
    <n v="37.700000000000003"/>
    <x v="0"/>
    <n v="699"/>
    <n v="120"/>
  </r>
  <r>
    <x v="8"/>
    <d v="2021-01-15T00:00:00"/>
    <n v="2021"/>
    <x v="9"/>
    <s v="Fri"/>
    <x v="1"/>
    <s v="Lee"/>
    <s v="72-0466"/>
    <n v="83.3"/>
    <x v="1"/>
    <n v="23.7"/>
    <x v="0"/>
    <s v="Gidec"/>
    <s v="X1 Port"/>
    <x v="1"/>
    <n v="390"/>
    <n v="401"/>
    <n v="469"/>
    <n v="531"/>
    <n v="17.5"/>
    <x v="1"/>
    <n v="859"/>
    <n v="120.3"/>
  </r>
  <r>
    <x v="15"/>
    <d v="2023-12-01T00:00:00"/>
    <n v="2023"/>
    <x v="4"/>
    <s v="Fri"/>
    <x v="0"/>
    <s v="Mike"/>
    <s v="72-1001"/>
    <n v="62.7"/>
    <x v="2"/>
    <n v="10.4"/>
    <x v="1"/>
    <s v="Top glove"/>
    <s v="Top glove"/>
    <x v="0"/>
    <n v="681"/>
    <n v="401"/>
    <n v="665"/>
    <n v="770"/>
    <n v="24.4"/>
    <x v="0"/>
    <n v="1346"/>
    <n v="120.3"/>
  </r>
  <r>
    <x v="17"/>
    <d v="2023-06-09T00:00:00"/>
    <n v="2023"/>
    <x v="10"/>
    <s v="Fri"/>
    <x v="1"/>
    <s v="Mike"/>
    <s v="72-1001 "/>
    <n v="72"/>
    <x v="1"/>
    <n v="31.4"/>
    <x v="0"/>
    <s v="Top glove"/>
    <s v="Gidec"/>
    <x v="0"/>
    <n v="453"/>
    <n v="400"/>
    <n v="454"/>
    <n v="355"/>
    <n v="19.899999999999999"/>
    <x v="1"/>
    <n v="907"/>
    <n v="120"/>
  </r>
  <r>
    <x v="12"/>
    <d v="2020-09-07T00:00:00"/>
    <n v="2020"/>
    <x v="2"/>
    <s v="Mon"/>
    <x v="1"/>
    <s v="Mike"/>
    <s v="72-0466"/>
    <n v="101.8"/>
    <x v="2"/>
    <n v="113.7"/>
    <x v="0"/>
    <s v="Safeskin"/>
    <s v="Top glove"/>
    <x v="1"/>
    <n v="567"/>
    <n v="400"/>
    <n v="386"/>
    <n v="715"/>
    <n v="35.4"/>
    <x v="0"/>
    <n v="953"/>
    <n v="120"/>
  </r>
  <r>
    <x v="0"/>
    <d v="2023-01-13T00:00:00"/>
    <n v="2023"/>
    <x v="9"/>
    <s v="Fri"/>
    <x v="0"/>
    <s v="Lee"/>
    <s v="72-1001 "/>
    <n v="114.4"/>
    <x v="1"/>
    <n v="102.2"/>
    <x v="0"/>
    <s v="PT"/>
    <s v="Safeskin"/>
    <x v="1"/>
    <n v="443"/>
    <n v="400"/>
    <n v="795"/>
    <n v="385"/>
    <n v="39.700000000000003"/>
    <x v="1"/>
    <n v="1238"/>
    <n v="120"/>
  </r>
  <r>
    <x v="22"/>
    <d v="2020-11-14T00:00:00"/>
    <n v="2020"/>
    <x v="11"/>
    <s v="Sat"/>
    <x v="1"/>
    <s v="Lee"/>
    <s v="72-1001 "/>
    <n v="69.400000000000006"/>
    <x v="1"/>
    <n v="55.6"/>
    <x v="0"/>
    <s v="Alex"/>
    <s v="Top glove"/>
    <x v="1"/>
    <n v="531"/>
    <n v="400"/>
    <n v="761"/>
    <n v="458"/>
    <n v="37.4"/>
    <x v="1"/>
    <n v="1292"/>
    <n v="120"/>
  </r>
  <r>
    <x v="22"/>
    <d v="2020-07-11T00:00:00"/>
    <n v="2020"/>
    <x v="8"/>
    <s v="Sat"/>
    <x v="1"/>
    <s v="Mike"/>
    <s v="72-0466"/>
    <n v="25.8"/>
    <x v="1"/>
    <n v="60.4"/>
    <x v="0"/>
    <s v="Port Said"/>
    <s v="X1 Port"/>
    <x v="1"/>
    <n v="237"/>
    <n v="400"/>
    <n v="765"/>
    <n v="328"/>
    <n v="24.3"/>
    <x v="0"/>
    <n v="1002"/>
    <n v="120"/>
  </r>
  <r>
    <x v="14"/>
    <d v="2022-07-25T00:00:00"/>
    <n v="2022"/>
    <x v="8"/>
    <s v="Mon"/>
    <x v="1"/>
    <s v="Mike"/>
    <s v="72-0466"/>
    <n v="78.599999999999994"/>
    <x v="1"/>
    <n v="108.4"/>
    <x v="1"/>
    <s v="Gidec"/>
    <s v="Safeskin"/>
    <x v="1"/>
    <n v="424"/>
    <n v="400"/>
    <n v="279"/>
    <n v="718"/>
    <n v="3.4"/>
    <x v="0"/>
    <n v="703"/>
    <n v="120"/>
  </r>
  <r>
    <x v="13"/>
    <d v="2021-08-23T00:00:00"/>
    <n v="2021"/>
    <x v="7"/>
    <s v="Mon"/>
    <x v="0"/>
    <s v="Mike"/>
    <s v="72-1001"/>
    <n v="13.8"/>
    <x v="2"/>
    <n v="73"/>
    <x v="1"/>
    <s v="Air Port"/>
    <s v="Suies "/>
    <x v="1"/>
    <n v="713"/>
    <n v="401"/>
    <n v="341"/>
    <n v="317"/>
    <n v="25.1"/>
    <x v="1"/>
    <n v="1054"/>
    <n v="120.3"/>
  </r>
  <r>
    <x v="0"/>
    <d v="2021-08-29T00:00:00"/>
    <n v="2021"/>
    <x v="7"/>
    <s v="Sun"/>
    <x v="0"/>
    <s v="Lee"/>
    <s v="72-1001 "/>
    <n v="78"/>
    <x v="1"/>
    <n v="106.3"/>
    <x v="0"/>
    <s v="Top glove"/>
    <s v="Suies "/>
    <x v="0"/>
    <n v="615"/>
    <n v="402"/>
    <n v="465"/>
    <n v="715"/>
    <n v="4.8"/>
    <x v="1"/>
    <n v="1080"/>
    <n v="120.6"/>
  </r>
  <r>
    <x v="0"/>
    <d v="2023-08-16T00:00:00"/>
    <n v="2023"/>
    <x v="7"/>
    <s v="Wed"/>
    <x v="1"/>
    <s v="Mike"/>
    <s v="72-1001 "/>
    <n v="98"/>
    <x v="2"/>
    <n v="61.6"/>
    <x v="1"/>
    <s v="Xunthai"/>
    <s v="Mina"/>
    <x v="1"/>
    <n v="789"/>
    <n v="398"/>
    <n v="699"/>
    <n v="473"/>
    <n v="6.4"/>
    <x v="1"/>
    <n v="1488"/>
    <n v="119.39999999999999"/>
  </r>
  <r>
    <x v="0"/>
    <d v="2023-10-13T00:00:00"/>
    <n v="2023"/>
    <x v="3"/>
    <s v="Fri"/>
    <x v="0"/>
    <s v="Lee"/>
    <s v="72-0466"/>
    <n v="45.6"/>
    <x v="1"/>
    <n v="28"/>
    <x v="0"/>
    <s v="PT"/>
    <s v="Safeskin"/>
    <x v="0"/>
    <n v="673"/>
    <n v="400"/>
    <n v="642"/>
    <n v="701"/>
    <n v="8.5"/>
    <x v="1"/>
    <n v="1315"/>
    <n v="120"/>
  </r>
  <r>
    <x v="29"/>
    <d v="2022-02-03T00:00:00"/>
    <n v="2022"/>
    <x v="6"/>
    <s v="Thu"/>
    <x v="1"/>
    <s v="Mike"/>
    <s v="72-1001"/>
    <n v="13.2"/>
    <x v="0"/>
    <n v="88.5"/>
    <x v="0"/>
    <s v="PT"/>
    <s v="Suies "/>
    <x v="0"/>
    <n v="471"/>
    <n v="399"/>
    <n v="710"/>
    <n v="359"/>
    <n v="15.2"/>
    <x v="0"/>
    <n v="1181"/>
    <n v="119.69999999999999"/>
  </r>
  <r>
    <x v="2"/>
    <d v="2022-06-03T00:00:00"/>
    <n v="2022"/>
    <x v="10"/>
    <s v="Fri"/>
    <x v="1"/>
    <s v="Mike"/>
    <s v="72-0466"/>
    <n v="84.6"/>
    <x v="2"/>
    <n v="65.5"/>
    <x v="0"/>
    <s v="Gidec"/>
    <s v="Top glove "/>
    <x v="1"/>
    <n v="606"/>
    <n v="400"/>
    <n v="752"/>
    <n v="280"/>
    <n v="24.1"/>
    <x v="0"/>
    <n v="1358"/>
    <n v="120"/>
  </r>
  <r>
    <x v="26"/>
    <d v="2022-09-17T00:00:00"/>
    <n v="2022"/>
    <x v="2"/>
    <s v="Sat"/>
    <x v="1"/>
    <s v="Mike"/>
    <s v="72-0466"/>
    <n v="44"/>
    <x v="2"/>
    <n v="81.900000000000006"/>
    <x v="0"/>
    <s v="Air Port"/>
    <s v="Top glove"/>
    <x v="1"/>
    <n v="666"/>
    <n v="400"/>
    <n v="668"/>
    <n v="533"/>
    <n v="14"/>
    <x v="1"/>
    <n v="1334"/>
    <n v="120"/>
  </r>
  <r>
    <x v="23"/>
    <d v="2021-05-20T00:00:00"/>
    <n v="2021"/>
    <x v="1"/>
    <s v="Thu"/>
    <x v="1"/>
    <s v="Mike"/>
    <s v="72-1001"/>
    <n v="33.6"/>
    <x v="1"/>
    <n v="23.1"/>
    <x v="1"/>
    <s v="Top glove"/>
    <s v="X1 Port"/>
    <x v="0"/>
    <n v="362"/>
    <n v="401"/>
    <n v="357"/>
    <n v="506"/>
    <n v="18.600000000000001"/>
    <x v="0"/>
    <n v="719"/>
    <n v="120.3"/>
  </r>
  <r>
    <x v="2"/>
    <d v="2020-03-05T00:00:00"/>
    <n v="2020"/>
    <x v="5"/>
    <s v="Thu"/>
    <x v="1"/>
    <s v="Mike"/>
    <s v="72-0466"/>
    <n v="84.3"/>
    <x v="2"/>
    <n v="79.5"/>
    <x v="0"/>
    <s v="Xunthai"/>
    <s v="Suies "/>
    <x v="0"/>
    <n v="236"/>
    <n v="400"/>
    <n v="371"/>
    <n v="414"/>
    <n v="2.8"/>
    <x v="1"/>
    <n v="607"/>
    <n v="120"/>
  </r>
  <r>
    <x v="19"/>
    <d v="2020-08-09T00:00:00"/>
    <n v="2020"/>
    <x v="7"/>
    <s v="Sun"/>
    <x v="1"/>
    <s v="Mike"/>
    <s v="72-1001"/>
    <n v="116.5"/>
    <x v="1"/>
    <n v="49"/>
    <x v="1"/>
    <s v="Xunthai"/>
    <s v="Safeskin"/>
    <x v="0"/>
    <n v="444"/>
    <n v="398"/>
    <n v="411"/>
    <n v="598"/>
    <n v="25.2"/>
    <x v="0"/>
    <n v="855"/>
    <n v="119.39999999999999"/>
  </r>
  <r>
    <x v="6"/>
    <d v="2021-04-10T00:00:00"/>
    <n v="2021"/>
    <x v="0"/>
    <s v="Sat"/>
    <x v="0"/>
    <s v="Lee"/>
    <s v="72-1001 "/>
    <n v="90.7"/>
    <x v="2"/>
    <n v="43.2"/>
    <x v="0"/>
    <s v="Top glove"/>
    <s v="Suies"/>
    <x v="0"/>
    <n v="287"/>
    <n v="399"/>
    <n v="382"/>
    <n v="257"/>
    <n v="26.6"/>
    <x v="1"/>
    <n v="669"/>
    <n v="119.69999999999999"/>
  </r>
  <r>
    <x v="21"/>
    <d v="2020-03-12T00:00:00"/>
    <n v="2020"/>
    <x v="5"/>
    <s v="Thu"/>
    <x v="0"/>
    <s v="Lee"/>
    <s v="72-0466"/>
    <n v="61.5"/>
    <x v="2"/>
    <n v="82.2"/>
    <x v="0"/>
    <s v="Port Said"/>
    <s v="Suies "/>
    <x v="1"/>
    <n v="366"/>
    <n v="401"/>
    <n v="349"/>
    <n v="573"/>
    <n v="4.9000000000000004"/>
    <x v="1"/>
    <n v="715"/>
    <n v="120.3"/>
  </r>
  <r>
    <x v="4"/>
    <d v="2022-06-06T00:00:00"/>
    <n v="2022"/>
    <x v="10"/>
    <s v="Mon"/>
    <x v="0"/>
    <s v="Mike"/>
    <s v="72-1001"/>
    <n v="74.099999999999994"/>
    <x v="0"/>
    <n v="73.099999999999994"/>
    <x v="0"/>
    <s v="Port Said"/>
    <s v="X1 Port"/>
    <x v="1"/>
    <n v="768"/>
    <n v="397"/>
    <n v="651"/>
    <n v="327"/>
    <n v="31.6"/>
    <x v="0"/>
    <n v="1419"/>
    <n v="119.1"/>
  </r>
  <r>
    <x v="7"/>
    <d v="2021-04-18T00:00:00"/>
    <n v="2021"/>
    <x v="0"/>
    <s v="Sun"/>
    <x v="1"/>
    <s v="Lee"/>
    <s v="72-0466"/>
    <n v="21.4"/>
    <x v="2"/>
    <n v="79.599999999999994"/>
    <x v="0"/>
    <s v="PT"/>
    <s v="Gidec"/>
    <x v="1"/>
    <n v="708"/>
    <n v="401"/>
    <n v="220"/>
    <n v="277"/>
    <n v="26.3"/>
    <x v="0"/>
    <n v="928"/>
    <n v="120.3"/>
  </r>
  <r>
    <x v="15"/>
    <d v="2021-10-16T00:00:00"/>
    <n v="2021"/>
    <x v="3"/>
    <s v="Sat"/>
    <x v="0"/>
    <s v="Mike"/>
    <s v="72-1001"/>
    <n v="98.5"/>
    <x v="0"/>
    <n v="116"/>
    <x v="1"/>
    <s v="Port Said"/>
    <s v="Top glove"/>
    <x v="0"/>
    <n v="555"/>
    <n v="401"/>
    <n v="637"/>
    <n v="746"/>
    <n v="20.100000000000001"/>
    <x v="0"/>
    <n v="1192"/>
    <n v="120.3"/>
  </r>
  <r>
    <x v="30"/>
    <d v="2020-01-19T00:00:00"/>
    <n v="2020"/>
    <x v="9"/>
    <s v="Sun"/>
    <x v="1"/>
    <s v="Lee"/>
    <s v="72-0466"/>
    <n v="74.5"/>
    <x v="1"/>
    <n v="85.6"/>
    <x v="0"/>
    <s v="PT"/>
    <s v="X1 Port"/>
    <x v="0"/>
    <n v="441"/>
    <n v="401"/>
    <n v="694"/>
    <n v="476"/>
    <n v="22.6"/>
    <x v="1"/>
    <n v="1135"/>
    <n v="120.3"/>
  </r>
  <r>
    <x v="9"/>
    <d v="2021-06-05T00:00:00"/>
    <n v="2021"/>
    <x v="10"/>
    <s v="Sat"/>
    <x v="1"/>
    <s v="Mike"/>
    <s v="72-0466"/>
    <n v="116.1"/>
    <x v="0"/>
    <n v="78.7"/>
    <x v="1"/>
    <s v="PT"/>
    <s v="Gidec"/>
    <x v="0"/>
    <n v="359"/>
    <n v="400"/>
    <n v="240"/>
    <n v="658"/>
    <n v="20.6"/>
    <x v="1"/>
    <n v="599"/>
    <n v="120"/>
  </r>
  <r>
    <x v="2"/>
    <d v="2022-02-22T00:00:00"/>
    <n v="2022"/>
    <x v="6"/>
    <s v="Tue"/>
    <x v="0"/>
    <s v="Lee"/>
    <s v="72-1001 "/>
    <n v="117.6"/>
    <x v="1"/>
    <n v="75.599999999999994"/>
    <x v="0"/>
    <s v="Xunthai"/>
    <s v="Top glove"/>
    <x v="0"/>
    <n v="543"/>
    <n v="398"/>
    <n v="237"/>
    <n v="253"/>
    <n v="3.1"/>
    <x v="1"/>
    <n v="780"/>
    <n v="119.39999999999999"/>
  </r>
  <r>
    <x v="9"/>
    <d v="2021-02-18T00:00:00"/>
    <n v="2021"/>
    <x v="6"/>
    <s v="Thu"/>
    <x v="0"/>
    <s v="Mike"/>
    <s v="72-0466"/>
    <n v="45.8"/>
    <x v="0"/>
    <n v="50.9"/>
    <x v="0"/>
    <s v="Safeskin"/>
    <s v="X1 Port"/>
    <x v="1"/>
    <n v="520"/>
    <n v="400"/>
    <n v="371"/>
    <n v="234"/>
    <n v="29.7"/>
    <x v="1"/>
    <n v="891"/>
    <n v="120"/>
  </r>
  <r>
    <x v="7"/>
    <d v="2020-12-29T00:00:00"/>
    <n v="2020"/>
    <x v="4"/>
    <s v="Tue"/>
    <x v="0"/>
    <s v="Mike"/>
    <s v="72-0466"/>
    <n v="118.7"/>
    <x v="2"/>
    <n v="101.5"/>
    <x v="0"/>
    <s v="Xunthai"/>
    <s v="X1 Port"/>
    <x v="1"/>
    <n v="668"/>
    <n v="401"/>
    <n v="325"/>
    <n v="497"/>
    <n v="21"/>
    <x v="0"/>
    <n v="993"/>
    <n v="120.3"/>
  </r>
  <r>
    <x v="22"/>
    <d v="2021-06-11T00:00:00"/>
    <n v="2021"/>
    <x v="10"/>
    <s v="Fri"/>
    <x v="1"/>
    <s v="Lee"/>
    <s v="72-0466"/>
    <n v="115"/>
    <x v="2"/>
    <n v="48.8"/>
    <x v="1"/>
    <s v="Top glove"/>
    <s v="Safeskin"/>
    <x v="1"/>
    <n v="757"/>
    <n v="401"/>
    <n v="549"/>
    <n v="389"/>
    <n v="7.7"/>
    <x v="0"/>
    <n v="1306"/>
    <n v="120.3"/>
  </r>
  <r>
    <x v="15"/>
    <d v="2023-01-08T00:00:00"/>
    <n v="2023"/>
    <x v="9"/>
    <s v="Sun"/>
    <x v="1"/>
    <s v="Lee"/>
    <s v="72-1001"/>
    <n v="78.599999999999994"/>
    <x v="2"/>
    <n v="85.5"/>
    <x v="1"/>
    <s v="Xunthai"/>
    <s v="Top glove"/>
    <x v="1"/>
    <n v="397"/>
    <n v="399"/>
    <n v="605"/>
    <n v="203"/>
    <n v="27.5"/>
    <x v="0"/>
    <n v="1002"/>
    <n v="119.69999999999999"/>
  </r>
  <r>
    <x v="11"/>
    <d v="2022-03-06T00:00:00"/>
    <n v="2022"/>
    <x v="5"/>
    <s v="Sun"/>
    <x v="1"/>
    <s v="Lee"/>
    <s v="72-1001"/>
    <n v="43.3"/>
    <x v="0"/>
    <n v="38.700000000000003"/>
    <x v="0"/>
    <s v="PT"/>
    <s v="Suies "/>
    <x v="1"/>
    <n v="324"/>
    <n v="400"/>
    <n v="580"/>
    <n v="310"/>
    <n v="28.1"/>
    <x v="0"/>
    <n v="904"/>
    <n v="120"/>
  </r>
  <r>
    <x v="21"/>
    <d v="2023-04-28T00:00:00"/>
    <n v="2023"/>
    <x v="0"/>
    <s v="Fri"/>
    <x v="1"/>
    <s v="Lee"/>
    <s v="72-1001 "/>
    <n v="91.6"/>
    <x v="1"/>
    <n v="22"/>
    <x v="1"/>
    <s v="Alex"/>
    <s v="Safeskin"/>
    <x v="0"/>
    <n v="442"/>
    <n v="399"/>
    <n v="414"/>
    <n v="331"/>
    <n v="9.3000000000000007"/>
    <x v="1"/>
    <n v="856"/>
    <n v="119.69999999999999"/>
  </r>
  <r>
    <x v="2"/>
    <d v="2023-03-17T00:00:00"/>
    <n v="2023"/>
    <x v="5"/>
    <s v="Fri"/>
    <x v="1"/>
    <s v="Lee"/>
    <s v="72-0466"/>
    <n v="36.200000000000003"/>
    <x v="0"/>
    <n v="19.899999999999999"/>
    <x v="0"/>
    <s v="Gidec"/>
    <s v="Top glove"/>
    <x v="1"/>
    <n v="463"/>
    <n v="399"/>
    <n v="499"/>
    <n v="373"/>
    <n v="32.1"/>
    <x v="1"/>
    <n v="962"/>
    <n v="119.69999999999999"/>
  </r>
  <r>
    <x v="21"/>
    <d v="2021-03-18T00:00:00"/>
    <n v="2021"/>
    <x v="5"/>
    <s v="Thu"/>
    <x v="1"/>
    <s v="Mike"/>
    <s v="72-1001"/>
    <n v="77.400000000000006"/>
    <x v="0"/>
    <n v="78"/>
    <x v="0"/>
    <s v="Gidec"/>
    <s v="X1 Port"/>
    <x v="1"/>
    <n v="224"/>
    <n v="401"/>
    <n v="584"/>
    <n v="727"/>
    <n v="18.8"/>
    <x v="1"/>
    <n v="808"/>
    <n v="120.3"/>
  </r>
  <r>
    <x v="8"/>
    <d v="2020-09-21T00:00:00"/>
    <n v="2020"/>
    <x v="2"/>
    <s v="Mon"/>
    <x v="1"/>
    <s v="Mike"/>
    <s v="72-0466"/>
    <n v="7.8"/>
    <x v="2"/>
    <n v="42.7"/>
    <x v="0"/>
    <s v="Xunthai"/>
    <s v="Suies"/>
    <x v="0"/>
    <n v="717"/>
    <n v="399"/>
    <n v="272"/>
    <n v="452"/>
    <n v="8"/>
    <x v="0"/>
    <n v="989"/>
    <n v="119.69999999999999"/>
  </r>
  <r>
    <x v="15"/>
    <d v="2021-10-11T00:00:00"/>
    <n v="2021"/>
    <x v="3"/>
    <s v="Mon"/>
    <x v="1"/>
    <s v="Lee"/>
    <s v="72-0466"/>
    <n v="77.3"/>
    <x v="1"/>
    <n v="36.6"/>
    <x v="0"/>
    <s v="Gidec"/>
    <s v="Mina"/>
    <x v="1"/>
    <n v="797"/>
    <n v="399"/>
    <n v="338"/>
    <n v="608"/>
    <n v="26.6"/>
    <x v="0"/>
    <n v="1135"/>
    <n v="119.69999999999999"/>
  </r>
  <r>
    <x v="18"/>
    <d v="2021-05-23T00:00:00"/>
    <n v="2021"/>
    <x v="1"/>
    <s v="Sun"/>
    <x v="0"/>
    <s v="Mike"/>
    <s v="72-1001"/>
    <n v="114.4"/>
    <x v="1"/>
    <n v="73.099999999999994"/>
    <x v="0"/>
    <s v="Xunthai"/>
    <s v="X1 Port"/>
    <x v="1"/>
    <n v="754"/>
    <n v="399"/>
    <n v="734"/>
    <n v="211"/>
    <n v="24.3"/>
    <x v="1"/>
    <n v="1488"/>
    <n v="119.69999999999999"/>
  </r>
  <r>
    <x v="27"/>
    <d v="2023-08-17T00:00:00"/>
    <n v="2023"/>
    <x v="7"/>
    <s v="Thu"/>
    <x v="1"/>
    <s v="Mike"/>
    <s v="72-0466"/>
    <n v="32"/>
    <x v="2"/>
    <n v="8"/>
    <x v="0"/>
    <s v="Gidec"/>
    <s v="Gidec"/>
    <x v="1"/>
    <n v="716"/>
    <n v="399"/>
    <n v="405"/>
    <n v="688"/>
    <n v="7.6"/>
    <x v="1"/>
    <n v="1121"/>
    <n v="119.69999999999999"/>
  </r>
  <r>
    <x v="2"/>
    <d v="2021-04-10T00:00:00"/>
    <n v="2021"/>
    <x v="0"/>
    <s v="Sat"/>
    <x v="1"/>
    <s v="Mike"/>
    <s v="72-1001 "/>
    <n v="94.5"/>
    <x v="2"/>
    <n v="33.299999999999997"/>
    <x v="0"/>
    <s v="Port Said"/>
    <s v="Top glove"/>
    <x v="1"/>
    <n v="796"/>
    <n v="400"/>
    <n v="681"/>
    <n v="344"/>
    <n v="35"/>
    <x v="1"/>
    <n v="1477"/>
    <n v="120"/>
  </r>
  <r>
    <x v="16"/>
    <d v="2020-12-30T00:00:00"/>
    <n v="2020"/>
    <x v="4"/>
    <s v="Wed"/>
    <x v="0"/>
    <s v="Lee"/>
    <s v="72-1001"/>
    <n v="38.700000000000003"/>
    <x v="1"/>
    <n v="44.2"/>
    <x v="1"/>
    <s v="Port Said"/>
    <s v="Gidec"/>
    <x v="0"/>
    <n v="745"/>
    <n v="401"/>
    <n v="351"/>
    <n v="385"/>
    <n v="34.299999999999997"/>
    <x v="0"/>
    <n v="1096"/>
    <n v="120.3"/>
  </r>
  <r>
    <x v="8"/>
    <d v="2023-11-23T00:00:00"/>
    <n v="2023"/>
    <x v="11"/>
    <s v="Thu"/>
    <x v="0"/>
    <s v="Lee"/>
    <s v="72-1001 "/>
    <n v="86.4"/>
    <x v="1"/>
    <n v="86.5"/>
    <x v="1"/>
    <s v="Safeskin"/>
    <s v="Gidec"/>
    <x v="0"/>
    <n v="613"/>
    <n v="400"/>
    <n v="225"/>
    <n v="227"/>
    <n v="33.6"/>
    <x v="1"/>
    <n v="838"/>
    <n v="120"/>
  </r>
  <r>
    <x v="18"/>
    <d v="2021-05-07T00:00:00"/>
    <n v="2021"/>
    <x v="1"/>
    <s v="Fri"/>
    <x v="1"/>
    <s v="Lee"/>
    <s v="72-0466"/>
    <n v="85.5"/>
    <x v="2"/>
    <n v="67.7"/>
    <x v="0"/>
    <s v="Top glove"/>
    <s v="Gidec"/>
    <x v="1"/>
    <n v="300"/>
    <n v="398"/>
    <n v="500"/>
    <n v="446"/>
    <n v="16.600000000000001"/>
    <x v="0"/>
    <n v="800"/>
    <n v="119.39999999999999"/>
  </r>
  <r>
    <x v="23"/>
    <d v="2021-06-25T00:00:00"/>
    <n v="2021"/>
    <x v="10"/>
    <s v="Fri"/>
    <x v="0"/>
    <s v="Lee"/>
    <s v="72-0466"/>
    <n v="26.2"/>
    <x v="0"/>
    <n v="103.4"/>
    <x v="1"/>
    <s v="Giza"/>
    <s v="Suies "/>
    <x v="1"/>
    <n v="294"/>
    <n v="401"/>
    <n v="735"/>
    <n v="712"/>
    <n v="33.200000000000003"/>
    <x v="1"/>
    <n v="1029"/>
    <n v="120.3"/>
  </r>
  <r>
    <x v="21"/>
    <d v="2023-04-06T00:00:00"/>
    <n v="2023"/>
    <x v="0"/>
    <s v="Thu"/>
    <x v="1"/>
    <s v="Lee"/>
    <s v="72-1001"/>
    <n v="73.7"/>
    <x v="1"/>
    <n v="43.5"/>
    <x v="1"/>
    <s v="Gidec"/>
    <s v="Top glove"/>
    <x v="1"/>
    <n v="229"/>
    <n v="402"/>
    <n v="692"/>
    <n v="427"/>
    <n v="33.9"/>
    <x v="0"/>
    <n v="921"/>
    <n v="120.6"/>
  </r>
  <r>
    <x v="1"/>
    <d v="2023-01-19T00:00:00"/>
    <n v="2023"/>
    <x v="9"/>
    <s v="Thu"/>
    <x v="1"/>
    <s v="Lee"/>
    <s v="72-0466"/>
    <n v="103.8"/>
    <x v="0"/>
    <n v="39.1"/>
    <x v="0"/>
    <s v="Port Said"/>
    <s v="Safeskin"/>
    <x v="1"/>
    <n v="447"/>
    <n v="399"/>
    <n v="352"/>
    <n v="745"/>
    <n v="39.9"/>
    <x v="0"/>
    <n v="799"/>
    <n v="119.69999999999999"/>
  </r>
  <r>
    <x v="0"/>
    <d v="2021-12-23T00:00:00"/>
    <n v="2021"/>
    <x v="4"/>
    <s v="Thu"/>
    <x v="1"/>
    <s v="Mike"/>
    <s v="72-1001"/>
    <n v="49"/>
    <x v="2"/>
    <n v="8.8000000000000007"/>
    <x v="0"/>
    <s v="Top glove"/>
    <s v="Suies "/>
    <x v="0"/>
    <n v="685"/>
    <n v="400"/>
    <n v="746"/>
    <n v="720"/>
    <n v="38.299999999999997"/>
    <x v="1"/>
    <n v="1431"/>
    <n v="120"/>
  </r>
  <r>
    <x v="23"/>
    <d v="2022-04-21T00:00:00"/>
    <n v="2022"/>
    <x v="0"/>
    <s v="Thu"/>
    <x v="0"/>
    <s v="Mike"/>
    <s v="72-0466"/>
    <n v="86.7"/>
    <x v="0"/>
    <n v="114.4"/>
    <x v="0"/>
    <s v="Gidec"/>
    <s v="Gidec"/>
    <x v="1"/>
    <n v="494"/>
    <n v="401"/>
    <n v="488"/>
    <n v="237"/>
    <n v="15.9"/>
    <x v="1"/>
    <n v="982"/>
    <n v="120.3"/>
  </r>
  <r>
    <x v="17"/>
    <d v="2020-10-26T00:00:00"/>
    <n v="2020"/>
    <x v="3"/>
    <s v="Mon"/>
    <x v="1"/>
    <s v="Lee"/>
    <s v="72-1001 "/>
    <n v="82.6"/>
    <x v="2"/>
    <n v="62.7"/>
    <x v="0"/>
    <s v="PT"/>
    <s v="Mina"/>
    <x v="0"/>
    <n v="420"/>
    <n v="402"/>
    <n v="229"/>
    <n v="383"/>
    <n v="8.6999999999999993"/>
    <x v="1"/>
    <n v="649"/>
    <n v="120.6"/>
  </r>
  <r>
    <x v="19"/>
    <d v="2020-06-22T00:00:00"/>
    <n v="2020"/>
    <x v="10"/>
    <s v="Mon"/>
    <x v="1"/>
    <s v="Lee"/>
    <s v="72-1001 "/>
    <n v="34.6"/>
    <x v="1"/>
    <n v="62.8"/>
    <x v="1"/>
    <s v="Top glove"/>
    <s v="Suies "/>
    <x v="0"/>
    <n v="266"/>
    <n v="399"/>
    <n v="217"/>
    <n v="746"/>
    <n v="12.4"/>
    <x v="0"/>
    <n v="483"/>
    <n v="119.69999999999999"/>
  </r>
  <r>
    <x v="7"/>
    <d v="2021-10-07T00:00:00"/>
    <n v="2021"/>
    <x v="3"/>
    <s v="Thu"/>
    <x v="1"/>
    <s v="Lee"/>
    <s v="72-0466"/>
    <n v="110.6"/>
    <x v="0"/>
    <n v="111.2"/>
    <x v="0"/>
    <s v="Xunthai"/>
    <s v="Mina"/>
    <x v="0"/>
    <n v="231"/>
    <n v="399"/>
    <n v="491"/>
    <n v="218"/>
    <n v="20.3"/>
    <x v="0"/>
    <n v="722"/>
    <n v="119.69999999999999"/>
  </r>
  <r>
    <x v="18"/>
    <d v="2023-10-28T00:00:00"/>
    <n v="2023"/>
    <x v="3"/>
    <s v="Sat"/>
    <x v="1"/>
    <s v="Mike"/>
    <s v="72-0466"/>
    <n v="69.8"/>
    <x v="1"/>
    <n v="38.299999999999997"/>
    <x v="0"/>
    <s v="Gidec"/>
    <s v="X1 Port"/>
    <x v="0"/>
    <n v="440"/>
    <n v="401"/>
    <n v="528"/>
    <n v="659"/>
    <n v="32.4"/>
    <x v="0"/>
    <n v="968"/>
    <n v="120.3"/>
  </r>
  <r>
    <x v="31"/>
    <d v="2020-01-24T00:00:00"/>
    <n v="2020"/>
    <x v="9"/>
    <s v="Fri"/>
    <x v="1"/>
    <s v="Mike"/>
    <s v="72-1001"/>
    <n v="45.9"/>
    <x v="2"/>
    <n v="43.2"/>
    <x v="1"/>
    <s v="Gidec"/>
    <s v="Mina"/>
    <x v="0"/>
    <n v="260"/>
    <n v="401"/>
    <n v="248"/>
    <n v="744"/>
    <n v="29.2"/>
    <x v="0"/>
    <n v="508"/>
    <n v="120.3"/>
  </r>
  <r>
    <x v="12"/>
    <d v="2023-05-09T00:00:00"/>
    <n v="2023"/>
    <x v="1"/>
    <s v="Tue"/>
    <x v="1"/>
    <s v="Lee"/>
    <s v="72-0466"/>
    <n v="23.9"/>
    <x v="2"/>
    <n v="80.5"/>
    <x v="1"/>
    <s v="Alex"/>
    <s v="Gidec"/>
    <x v="0"/>
    <n v="262"/>
    <n v="400"/>
    <n v="753"/>
    <n v="662"/>
    <n v="31.7"/>
    <x v="1"/>
    <n v="1015"/>
    <n v="120"/>
  </r>
  <r>
    <x v="17"/>
    <d v="2021-12-31T00:00:00"/>
    <n v="2021"/>
    <x v="4"/>
    <s v="Fri"/>
    <x v="0"/>
    <s v="Mike"/>
    <s v="72-0466"/>
    <n v="59.4"/>
    <x v="1"/>
    <n v="95.3"/>
    <x v="0"/>
    <s v="PT"/>
    <s v="Top glove"/>
    <x v="1"/>
    <n v="437"/>
    <n v="399"/>
    <n v="631"/>
    <n v="646"/>
    <n v="15.8"/>
    <x v="0"/>
    <n v="1068"/>
    <n v="119.69999999999999"/>
  </r>
  <r>
    <x v="23"/>
    <d v="2020-01-07T00:00:00"/>
    <n v="2020"/>
    <x v="9"/>
    <s v="Tue"/>
    <x v="1"/>
    <s v="Lee"/>
    <s v="72-0466"/>
    <n v="89"/>
    <x v="0"/>
    <n v="85.4"/>
    <x v="0"/>
    <s v="PT"/>
    <s v="X1 Port"/>
    <x v="0"/>
    <n v="502"/>
    <n v="401"/>
    <n v="681"/>
    <n v="706"/>
    <n v="10.6"/>
    <x v="0"/>
    <n v="1183"/>
    <n v="120.3"/>
  </r>
  <r>
    <x v="27"/>
    <d v="2022-10-26T00:00:00"/>
    <n v="2022"/>
    <x v="3"/>
    <s v="Wed"/>
    <x v="0"/>
    <s v="Lee"/>
    <s v="72-0466"/>
    <n v="76.7"/>
    <x v="1"/>
    <n v="95.7"/>
    <x v="0"/>
    <s v="PT"/>
    <s v="Gidec"/>
    <x v="1"/>
    <n v="312"/>
    <n v="401"/>
    <n v="550"/>
    <n v="599"/>
    <n v="1.9"/>
    <x v="0"/>
    <n v="862"/>
    <n v="120.3"/>
  </r>
  <r>
    <x v="22"/>
    <d v="2023-03-30T00:00:00"/>
    <n v="2023"/>
    <x v="5"/>
    <s v="Thu"/>
    <x v="1"/>
    <s v="Mike"/>
    <s v="72-1001"/>
    <n v="88.6"/>
    <x v="2"/>
    <n v="71.099999999999994"/>
    <x v="1"/>
    <s v="Safeskin"/>
    <s v="Safeskin"/>
    <x v="1"/>
    <n v="611"/>
    <n v="399"/>
    <n v="598"/>
    <n v="454"/>
    <n v="25.4"/>
    <x v="1"/>
    <n v="1209"/>
    <n v="119.69999999999999"/>
  </r>
  <r>
    <x v="16"/>
    <d v="2022-05-27T00:00:00"/>
    <n v="2022"/>
    <x v="1"/>
    <s v="Fri"/>
    <x v="0"/>
    <s v="Mike"/>
    <s v="72-0466"/>
    <n v="96.1"/>
    <x v="0"/>
    <n v="104.2"/>
    <x v="0"/>
    <s v="Top glove"/>
    <s v="Safeskin"/>
    <x v="0"/>
    <n v="451"/>
    <n v="400"/>
    <n v="433"/>
    <n v="238"/>
    <n v="32"/>
    <x v="1"/>
    <n v="884"/>
    <n v="120"/>
  </r>
  <r>
    <x v="7"/>
    <d v="2023-06-25T00:00:00"/>
    <n v="2023"/>
    <x v="10"/>
    <s v="Sun"/>
    <x v="0"/>
    <s v="Lee"/>
    <s v="72-1001"/>
    <n v="55.7"/>
    <x v="1"/>
    <n v="68.3"/>
    <x v="1"/>
    <s v="Air Port"/>
    <s v="X1 Port"/>
    <x v="0"/>
    <n v="255"/>
    <n v="399"/>
    <n v="608"/>
    <n v="673"/>
    <n v="35.700000000000003"/>
    <x v="1"/>
    <n v="863"/>
    <n v="119.69999999999999"/>
  </r>
  <r>
    <x v="26"/>
    <d v="2020-06-14T00:00:00"/>
    <n v="2020"/>
    <x v="10"/>
    <s v="Sun"/>
    <x v="0"/>
    <s v="Mike"/>
    <s v="72-0466"/>
    <n v="64.8"/>
    <x v="2"/>
    <n v="31.4"/>
    <x v="0"/>
    <s v="Alex"/>
    <s v="Safeskin"/>
    <x v="1"/>
    <n v="582"/>
    <n v="401"/>
    <n v="787"/>
    <n v="743"/>
    <n v="19.600000000000001"/>
    <x v="0"/>
    <n v="1369"/>
    <n v="120.3"/>
  </r>
  <r>
    <x v="21"/>
    <d v="2021-03-03T00:00:00"/>
    <n v="2021"/>
    <x v="5"/>
    <s v="Wed"/>
    <x v="1"/>
    <s v="Lee"/>
    <s v="72-1001 "/>
    <n v="118.4"/>
    <x v="2"/>
    <n v="67.3"/>
    <x v="0"/>
    <s v="Top glove"/>
    <s v="X1 Port"/>
    <x v="0"/>
    <n v="414"/>
    <n v="400"/>
    <n v="589"/>
    <n v="507"/>
    <n v="37.200000000000003"/>
    <x v="0"/>
    <n v="1003"/>
    <n v="120"/>
  </r>
  <r>
    <x v="0"/>
    <d v="2020-05-24T00:00:00"/>
    <n v="2020"/>
    <x v="1"/>
    <s v="Sun"/>
    <x v="1"/>
    <s v="Mike"/>
    <s v="72-1001"/>
    <n v="116.3"/>
    <x v="2"/>
    <n v="87"/>
    <x v="1"/>
    <s v="Port Said"/>
    <s v="X1 Port"/>
    <x v="0"/>
    <n v="231"/>
    <n v="400"/>
    <n v="405"/>
    <n v="520"/>
    <n v="8.9"/>
    <x v="1"/>
    <n v="636"/>
    <n v="120"/>
  </r>
  <r>
    <x v="6"/>
    <d v="2022-07-21T00:00:00"/>
    <n v="2022"/>
    <x v="8"/>
    <s v="Thu"/>
    <x v="0"/>
    <s v="Mike"/>
    <s v="72-1001 "/>
    <n v="52.7"/>
    <x v="2"/>
    <n v="80.2"/>
    <x v="1"/>
    <s v="Air Port"/>
    <s v="Top glove "/>
    <x v="0"/>
    <n v="769"/>
    <n v="400"/>
    <n v="371"/>
    <n v="442"/>
    <n v="21.1"/>
    <x v="1"/>
    <n v="1140"/>
    <n v="120"/>
  </r>
  <r>
    <x v="13"/>
    <d v="2021-05-23T00:00:00"/>
    <n v="2021"/>
    <x v="1"/>
    <s v="Sun"/>
    <x v="1"/>
    <s v="Lee"/>
    <s v="72-1001 "/>
    <n v="83.8"/>
    <x v="1"/>
    <n v="32.9"/>
    <x v="0"/>
    <s v="Safeskin"/>
    <s v="Top glove"/>
    <x v="1"/>
    <n v="543"/>
    <n v="400"/>
    <n v="778"/>
    <n v="714"/>
    <n v="9.3000000000000007"/>
    <x v="0"/>
    <n v="1321"/>
    <n v="120"/>
  </r>
  <r>
    <x v="1"/>
    <d v="2022-06-25T00:00:00"/>
    <n v="2022"/>
    <x v="10"/>
    <s v="Sat"/>
    <x v="0"/>
    <s v="Lee"/>
    <s v="72-1001"/>
    <n v="35.799999999999997"/>
    <x v="2"/>
    <n v="9.6999999999999993"/>
    <x v="0"/>
    <s v="Port Said"/>
    <s v="Suies "/>
    <x v="0"/>
    <n v="487"/>
    <n v="401"/>
    <n v="311"/>
    <n v="209"/>
    <n v="8.3000000000000007"/>
    <x v="0"/>
    <n v="798"/>
    <n v="120.3"/>
  </r>
  <r>
    <x v="19"/>
    <d v="2023-05-28T00:00:00"/>
    <n v="2023"/>
    <x v="1"/>
    <s v="Sun"/>
    <x v="1"/>
    <s v="Mike"/>
    <s v="72-1001 "/>
    <n v="22.6"/>
    <x v="1"/>
    <n v="34"/>
    <x v="1"/>
    <s v="Alex"/>
    <s v="Top glove"/>
    <x v="0"/>
    <n v="715"/>
    <n v="401"/>
    <n v="684"/>
    <n v="575"/>
    <n v="38.200000000000003"/>
    <x v="0"/>
    <n v="1399"/>
    <n v="120.3"/>
  </r>
  <r>
    <x v="11"/>
    <d v="2021-10-06T00:00:00"/>
    <n v="2021"/>
    <x v="3"/>
    <s v="Wed"/>
    <x v="0"/>
    <s v="Lee"/>
    <s v="72-1001 "/>
    <n v="93.4"/>
    <x v="1"/>
    <n v="118.2"/>
    <x v="1"/>
    <s v="Safeskin"/>
    <s v="Safeskin"/>
    <x v="0"/>
    <n v="762"/>
    <n v="400"/>
    <n v="479"/>
    <n v="744"/>
    <n v="32.9"/>
    <x v="1"/>
    <n v="1241"/>
    <n v="120"/>
  </r>
  <r>
    <x v="4"/>
    <d v="2020-03-16T00:00:00"/>
    <n v="2020"/>
    <x v="5"/>
    <s v="Mon"/>
    <x v="0"/>
    <s v="Mike"/>
    <s v="72-1001"/>
    <n v="55.2"/>
    <x v="1"/>
    <n v="26.2"/>
    <x v="1"/>
    <s v="Gidec"/>
    <s v="Gidec"/>
    <x v="1"/>
    <n v="332"/>
    <n v="401"/>
    <n v="466"/>
    <n v="262"/>
    <n v="1.5"/>
    <x v="0"/>
    <n v="798"/>
    <n v="120.3"/>
  </r>
  <r>
    <x v="17"/>
    <d v="2022-04-03T00:00:00"/>
    <n v="2022"/>
    <x v="0"/>
    <s v="Sun"/>
    <x v="0"/>
    <s v="Mike"/>
    <s v="72-0466"/>
    <n v="25.4"/>
    <x v="1"/>
    <n v="58.4"/>
    <x v="0"/>
    <s v="Top glove"/>
    <s v="Suies"/>
    <x v="0"/>
    <n v="686"/>
    <n v="400"/>
    <n v="649"/>
    <n v="775"/>
    <n v="11.5"/>
    <x v="1"/>
    <n v="1335"/>
    <n v="120"/>
  </r>
  <r>
    <x v="5"/>
    <d v="2023-09-04T00:00:00"/>
    <n v="2023"/>
    <x v="2"/>
    <s v="Mon"/>
    <x v="1"/>
    <s v="Lee"/>
    <s v="72-0466"/>
    <n v="92.3"/>
    <x v="1"/>
    <n v="78.400000000000006"/>
    <x v="1"/>
    <s v="Xunthai"/>
    <s v="Safeskin"/>
    <x v="1"/>
    <n v="699"/>
    <n v="400"/>
    <n v="289"/>
    <n v="781"/>
    <n v="9"/>
    <x v="1"/>
    <n v="988"/>
    <n v="120"/>
  </r>
  <r>
    <x v="16"/>
    <d v="2022-11-27T00:00:00"/>
    <n v="2022"/>
    <x v="11"/>
    <s v="Sun"/>
    <x v="1"/>
    <s v="Mike"/>
    <s v="72-1001 "/>
    <n v="110.2"/>
    <x v="0"/>
    <n v="106.1"/>
    <x v="1"/>
    <s v="Port Said"/>
    <s v="Safeskin"/>
    <x v="1"/>
    <n v="233"/>
    <n v="400"/>
    <n v="480"/>
    <n v="758"/>
    <n v="6.7"/>
    <x v="1"/>
    <n v="713"/>
    <n v="120"/>
  </r>
  <r>
    <x v="7"/>
    <d v="2021-07-19T00:00:00"/>
    <n v="2021"/>
    <x v="8"/>
    <s v="Mon"/>
    <x v="0"/>
    <s v="Lee"/>
    <s v="72-0466"/>
    <n v="112.3"/>
    <x v="1"/>
    <n v="92.4"/>
    <x v="0"/>
    <s v="Top glove"/>
    <s v="Gidec"/>
    <x v="1"/>
    <n v="627"/>
    <n v="400"/>
    <n v="222"/>
    <n v="478"/>
    <n v="28.2"/>
    <x v="0"/>
    <n v="849"/>
    <n v="120"/>
  </r>
  <r>
    <x v="15"/>
    <d v="2023-06-23T00:00:00"/>
    <n v="2023"/>
    <x v="10"/>
    <s v="Fri"/>
    <x v="1"/>
    <s v="Mike"/>
    <s v="72-1001"/>
    <n v="73.599999999999994"/>
    <x v="2"/>
    <n v="109.5"/>
    <x v="1"/>
    <s v="Air Port"/>
    <s v="Suies"/>
    <x v="0"/>
    <n v="238"/>
    <n v="401"/>
    <n v="602"/>
    <n v="430"/>
    <n v="23.1"/>
    <x v="1"/>
    <n v="840"/>
    <n v="120.3"/>
  </r>
  <r>
    <x v="3"/>
    <d v="2023-03-09T00:00:00"/>
    <n v="2023"/>
    <x v="5"/>
    <s v="Thu"/>
    <x v="0"/>
    <s v="Lee"/>
    <s v="72-1001 "/>
    <n v="60.2"/>
    <x v="2"/>
    <n v="74.5"/>
    <x v="0"/>
    <s v="Port Said"/>
    <s v="Safeskin"/>
    <x v="1"/>
    <n v="557"/>
    <n v="400"/>
    <n v="235"/>
    <n v="624"/>
    <n v="18.7"/>
    <x v="0"/>
    <n v="792"/>
    <n v="120"/>
  </r>
  <r>
    <x v="16"/>
    <d v="2023-07-05T00:00:00"/>
    <n v="2023"/>
    <x v="8"/>
    <s v="Wed"/>
    <x v="0"/>
    <s v="Mike"/>
    <s v="72-0466"/>
    <n v="21.3"/>
    <x v="0"/>
    <n v="104.5"/>
    <x v="0"/>
    <s v="PT"/>
    <s v="X1 Port"/>
    <x v="1"/>
    <n v="602"/>
    <n v="400"/>
    <n v="252"/>
    <n v="391"/>
    <n v="8.4"/>
    <x v="0"/>
    <n v="854"/>
    <n v="120"/>
  </r>
  <r>
    <x v="26"/>
    <d v="2021-09-08T00:00:00"/>
    <n v="2021"/>
    <x v="2"/>
    <s v="Wed"/>
    <x v="1"/>
    <s v="Mike"/>
    <s v="72-0466"/>
    <n v="96.2"/>
    <x v="1"/>
    <n v="35.299999999999997"/>
    <x v="0"/>
    <s v="PT"/>
    <s v="Top glove"/>
    <x v="1"/>
    <n v="420"/>
    <n v="402"/>
    <n v="707"/>
    <n v="241"/>
    <n v="11.8"/>
    <x v="1"/>
    <n v="1127"/>
    <n v="120.6"/>
  </r>
  <r>
    <x v="15"/>
    <d v="2021-01-15T00:00:00"/>
    <n v="2021"/>
    <x v="9"/>
    <s v="Fri"/>
    <x v="0"/>
    <s v="Mike"/>
    <s v="72-0466"/>
    <n v="113.7"/>
    <x v="1"/>
    <n v="54.5"/>
    <x v="0"/>
    <s v="Xunthai"/>
    <s v="Top glove"/>
    <x v="1"/>
    <n v="728"/>
    <n v="401"/>
    <n v="466"/>
    <n v="741"/>
    <n v="14.9"/>
    <x v="1"/>
    <n v="1194"/>
    <n v="120.3"/>
  </r>
  <r>
    <x v="13"/>
    <d v="2022-04-27T00:00:00"/>
    <n v="2022"/>
    <x v="0"/>
    <s v="Wed"/>
    <x v="0"/>
    <s v="Lee"/>
    <s v="72-0466"/>
    <n v="107.3"/>
    <x v="0"/>
    <n v="102"/>
    <x v="0"/>
    <s v="Port Said"/>
    <s v="Top glove "/>
    <x v="0"/>
    <n v="680"/>
    <n v="399"/>
    <n v="321"/>
    <n v="581"/>
    <n v="31.6"/>
    <x v="0"/>
    <n v="1001"/>
    <n v="119.69999999999999"/>
  </r>
  <r>
    <x v="0"/>
    <d v="2023-04-23T00:00:00"/>
    <n v="2023"/>
    <x v="0"/>
    <s v="Sun"/>
    <x v="1"/>
    <s v="Lee"/>
    <s v="72-1001 "/>
    <n v="91.5"/>
    <x v="0"/>
    <n v="42.4"/>
    <x v="1"/>
    <s v="Top glove"/>
    <s v="Mina"/>
    <x v="0"/>
    <n v="756"/>
    <n v="401"/>
    <n v="556"/>
    <n v="324"/>
    <n v="39.6"/>
    <x v="0"/>
    <n v="1312"/>
    <n v="120.3"/>
  </r>
  <r>
    <x v="8"/>
    <d v="2020-10-29T00:00:00"/>
    <n v="2020"/>
    <x v="3"/>
    <s v="Thu"/>
    <x v="1"/>
    <s v="Mike"/>
    <s v="72-0466"/>
    <n v="5.5"/>
    <x v="1"/>
    <n v="105.2"/>
    <x v="0"/>
    <s v="Port Said"/>
    <s v="Gidec"/>
    <x v="1"/>
    <n v="389"/>
    <n v="400"/>
    <n v="512"/>
    <n v="211"/>
    <n v="8.1999999999999993"/>
    <x v="0"/>
    <n v="901"/>
    <n v="120"/>
  </r>
  <r>
    <x v="18"/>
    <d v="2022-01-25T00:00:00"/>
    <n v="2022"/>
    <x v="9"/>
    <s v="Tue"/>
    <x v="1"/>
    <s v="Lee"/>
    <s v="72-1001 "/>
    <n v="51.9"/>
    <x v="2"/>
    <n v="46.8"/>
    <x v="1"/>
    <s v="Air Port"/>
    <s v="X1 Port"/>
    <x v="0"/>
    <n v="213"/>
    <n v="400"/>
    <n v="447"/>
    <n v="634"/>
    <n v="14.3"/>
    <x v="1"/>
    <n v="660"/>
    <n v="120"/>
  </r>
  <r>
    <x v="15"/>
    <d v="2020-06-12T00:00:00"/>
    <n v="2020"/>
    <x v="10"/>
    <s v="Fri"/>
    <x v="1"/>
    <s v="Mike"/>
    <s v="72-1001"/>
    <n v="52.2"/>
    <x v="1"/>
    <n v="46.8"/>
    <x v="0"/>
    <s v="Port Said"/>
    <s v="Mina"/>
    <x v="0"/>
    <n v="687"/>
    <n v="400"/>
    <n v="743"/>
    <n v="712"/>
    <n v="11.9"/>
    <x v="1"/>
    <n v="1430"/>
    <n v="120"/>
  </r>
  <r>
    <x v="19"/>
    <d v="2023-05-11T00:00:00"/>
    <n v="2023"/>
    <x v="1"/>
    <s v="Thu"/>
    <x v="0"/>
    <s v="Lee"/>
    <s v="72-1001"/>
    <n v="107.9"/>
    <x v="0"/>
    <n v="40.5"/>
    <x v="1"/>
    <s v="Safeskin"/>
    <s v="X1 Port"/>
    <x v="1"/>
    <n v="334"/>
    <n v="401"/>
    <n v="650"/>
    <n v="443"/>
    <n v="2.7"/>
    <x v="0"/>
    <n v="984"/>
    <n v="120.3"/>
  </r>
  <r>
    <x v="15"/>
    <d v="2023-12-02T00:00:00"/>
    <n v="2023"/>
    <x v="4"/>
    <s v="Sat"/>
    <x v="1"/>
    <s v="Mike"/>
    <s v="72-0466"/>
    <n v="12.5"/>
    <x v="1"/>
    <n v="67.900000000000006"/>
    <x v="0"/>
    <s v="Gidec"/>
    <s v="X1 Port"/>
    <x v="0"/>
    <n v="480"/>
    <n v="400"/>
    <n v="291"/>
    <n v="249"/>
    <n v="9.5"/>
    <x v="0"/>
    <n v="771"/>
    <n v="120"/>
  </r>
  <r>
    <x v="2"/>
    <d v="2023-05-18T00:00:00"/>
    <n v="2023"/>
    <x v="1"/>
    <s v="Thu"/>
    <x v="0"/>
    <s v="Lee"/>
    <s v="72-0466"/>
    <n v="66.099999999999994"/>
    <x v="1"/>
    <n v="19.8"/>
    <x v="1"/>
    <s v="Safeskin"/>
    <s v="Gidec"/>
    <x v="1"/>
    <n v="690"/>
    <n v="400"/>
    <n v="542"/>
    <n v="589"/>
    <n v="36.200000000000003"/>
    <x v="1"/>
    <n v="1232"/>
    <n v="120"/>
  </r>
  <r>
    <x v="5"/>
    <d v="2020-04-10T00:00:00"/>
    <n v="2020"/>
    <x v="0"/>
    <s v="Fri"/>
    <x v="0"/>
    <s v="Mike"/>
    <s v="72-1001 "/>
    <n v="20.7"/>
    <x v="1"/>
    <n v="9.1999999999999993"/>
    <x v="0"/>
    <s v="Gidec"/>
    <s v="Gidec"/>
    <x v="0"/>
    <n v="330"/>
    <n v="401"/>
    <n v="253"/>
    <n v="378"/>
    <n v="33.9"/>
    <x v="1"/>
    <n v="583"/>
    <n v="120.3"/>
  </r>
  <r>
    <x v="17"/>
    <d v="2022-06-16T00:00:00"/>
    <n v="2022"/>
    <x v="10"/>
    <s v="Thu"/>
    <x v="0"/>
    <s v="Mike"/>
    <s v="72-1001"/>
    <n v="81.2"/>
    <x v="0"/>
    <n v="108.2"/>
    <x v="0"/>
    <s v="Safeskin"/>
    <s v="Suies "/>
    <x v="0"/>
    <n v="387"/>
    <n v="400"/>
    <n v="347"/>
    <n v="286"/>
    <n v="7.5"/>
    <x v="0"/>
    <n v="734"/>
    <n v="120"/>
  </r>
  <r>
    <x v="27"/>
    <d v="2022-02-21T00:00:00"/>
    <n v="2022"/>
    <x v="6"/>
    <s v="Mon"/>
    <x v="0"/>
    <s v="Lee"/>
    <s v="72-1001 "/>
    <n v="96.1"/>
    <x v="0"/>
    <n v="111.8"/>
    <x v="0"/>
    <s v="Safeskin"/>
    <s v="Suies"/>
    <x v="1"/>
    <n v="463"/>
    <n v="400"/>
    <n v="746"/>
    <n v="506"/>
    <n v="15.3"/>
    <x v="0"/>
    <n v="1209"/>
    <n v="120"/>
  </r>
  <r>
    <x v="9"/>
    <d v="2021-01-02T00:00:00"/>
    <n v="2021"/>
    <x v="9"/>
    <s v="Sat"/>
    <x v="0"/>
    <s v="Mike"/>
    <s v="72-1001"/>
    <n v="78.8"/>
    <x v="0"/>
    <n v="13.8"/>
    <x v="0"/>
    <s v="Gidec"/>
    <s v="Gidec"/>
    <x v="0"/>
    <n v="363"/>
    <n v="400"/>
    <n v="477"/>
    <n v="489"/>
    <n v="13.1"/>
    <x v="0"/>
    <n v="840"/>
    <n v="120"/>
  </r>
  <r>
    <x v="4"/>
    <d v="2023-06-16T00:00:00"/>
    <n v="2023"/>
    <x v="10"/>
    <s v="Fri"/>
    <x v="0"/>
    <s v="Mike"/>
    <s v="72-1001 "/>
    <n v="96.4"/>
    <x v="0"/>
    <n v="68.2"/>
    <x v="0"/>
    <s v="Air Port"/>
    <s v="Safeskin"/>
    <x v="1"/>
    <n v="477"/>
    <n v="400"/>
    <n v="735"/>
    <n v="510"/>
    <n v="6.8"/>
    <x v="1"/>
    <n v="1212"/>
    <n v="120"/>
  </r>
  <r>
    <x v="2"/>
    <d v="2021-12-27T00:00:00"/>
    <n v="2021"/>
    <x v="4"/>
    <s v="Mon"/>
    <x v="0"/>
    <s v="Mike"/>
    <s v="72-0466"/>
    <n v="74.900000000000006"/>
    <x v="1"/>
    <n v="67.099999999999994"/>
    <x v="1"/>
    <s v="Giza"/>
    <s v="Top glove"/>
    <x v="1"/>
    <n v="206"/>
    <n v="400"/>
    <n v="300"/>
    <n v="694"/>
    <n v="25.3"/>
    <x v="0"/>
    <n v="506"/>
    <n v="120"/>
  </r>
  <r>
    <x v="8"/>
    <d v="2023-08-07T00:00:00"/>
    <n v="2023"/>
    <x v="7"/>
    <s v="Mon"/>
    <x v="1"/>
    <s v="Mike"/>
    <s v="72-0466"/>
    <n v="26.8"/>
    <x v="1"/>
    <n v="47.8"/>
    <x v="0"/>
    <s v="Xunthai"/>
    <s v="X1 Port"/>
    <x v="0"/>
    <n v="327"/>
    <n v="399"/>
    <n v="323"/>
    <n v="491"/>
    <n v="22.7"/>
    <x v="1"/>
    <n v="650"/>
    <n v="119.69999999999999"/>
  </r>
  <r>
    <x v="18"/>
    <d v="2021-01-06T00:00:00"/>
    <n v="2021"/>
    <x v="9"/>
    <s v="Wed"/>
    <x v="1"/>
    <s v="Mike"/>
    <s v="72-0466"/>
    <n v="49"/>
    <x v="0"/>
    <n v="70.400000000000006"/>
    <x v="1"/>
    <s v="Top glove"/>
    <s v="X1 Port"/>
    <x v="1"/>
    <n v="700"/>
    <n v="399"/>
    <n v="412"/>
    <n v="740"/>
    <n v="17.7"/>
    <x v="1"/>
    <n v="1112"/>
    <n v="119.69999999999999"/>
  </r>
  <r>
    <x v="4"/>
    <d v="2022-05-11T00:00:00"/>
    <n v="2022"/>
    <x v="1"/>
    <s v="Wed"/>
    <x v="0"/>
    <s v="Mike"/>
    <s v="72-0466"/>
    <n v="115"/>
    <x v="2"/>
    <n v="57.7"/>
    <x v="0"/>
    <s v="Port Said"/>
    <s v="Top glove"/>
    <x v="1"/>
    <n v="448"/>
    <n v="399"/>
    <n v="420"/>
    <n v="705"/>
    <n v="34.4"/>
    <x v="1"/>
    <n v="868"/>
    <n v="119.69999999999999"/>
  </r>
  <r>
    <x v="7"/>
    <d v="2023-12-25T00:00:00"/>
    <n v="2023"/>
    <x v="4"/>
    <s v="Mon"/>
    <x v="0"/>
    <s v="Lee"/>
    <s v="72-0466"/>
    <n v="38.1"/>
    <x v="1"/>
    <n v="61.3"/>
    <x v="0"/>
    <s v="Gidec"/>
    <s v="Gidec"/>
    <x v="0"/>
    <n v="582"/>
    <n v="399"/>
    <n v="647"/>
    <n v="591"/>
    <n v="25.2"/>
    <x v="0"/>
    <n v="1229"/>
    <n v="119.69999999999999"/>
  </r>
  <r>
    <x v="18"/>
    <d v="2020-10-06T00:00:00"/>
    <n v="2020"/>
    <x v="3"/>
    <s v="Tue"/>
    <x v="0"/>
    <s v="Mike"/>
    <s v="72-1001 "/>
    <n v="12.2"/>
    <x v="0"/>
    <n v="91.9"/>
    <x v="1"/>
    <s v="Gidec"/>
    <s v="Top glove"/>
    <x v="1"/>
    <n v="339"/>
    <n v="399"/>
    <n v="560"/>
    <n v="234"/>
    <n v="11.1"/>
    <x v="0"/>
    <n v="899"/>
    <n v="119.69999999999999"/>
  </r>
  <r>
    <x v="23"/>
    <d v="2020-11-11T00:00:00"/>
    <n v="2020"/>
    <x v="11"/>
    <s v="Wed"/>
    <x v="0"/>
    <s v="Mike"/>
    <s v="72-1001 "/>
    <n v="49.3"/>
    <x v="0"/>
    <n v="65.5"/>
    <x v="0"/>
    <s v="Gidec"/>
    <s v="Top glove"/>
    <x v="1"/>
    <n v="590"/>
    <n v="400"/>
    <n v="532"/>
    <n v="719"/>
    <n v="15.6"/>
    <x v="1"/>
    <n v="1122"/>
    <n v="120"/>
  </r>
  <r>
    <x v="12"/>
    <d v="2023-01-05T00:00:00"/>
    <n v="2023"/>
    <x v="9"/>
    <s v="Thu"/>
    <x v="0"/>
    <s v="Mike"/>
    <s v="72-0466"/>
    <n v="47.1"/>
    <x v="1"/>
    <n v="42.2"/>
    <x v="1"/>
    <s v="Xunthai"/>
    <s v="Safeskin"/>
    <x v="0"/>
    <n v="800"/>
    <n v="400"/>
    <n v="561"/>
    <n v="743"/>
    <n v="6.9"/>
    <x v="0"/>
    <n v="1361"/>
    <n v="120"/>
  </r>
  <r>
    <x v="18"/>
    <d v="2022-03-26T00:00:00"/>
    <n v="2022"/>
    <x v="5"/>
    <s v="Sat"/>
    <x v="1"/>
    <s v="Lee"/>
    <s v="72-0466"/>
    <n v="59.1"/>
    <x v="2"/>
    <n v="71.900000000000006"/>
    <x v="1"/>
    <s v="Top glove"/>
    <s v="Suies "/>
    <x v="1"/>
    <n v="557"/>
    <n v="400"/>
    <n v="639"/>
    <n v="425"/>
    <n v="24.1"/>
    <x v="0"/>
    <n v="1196"/>
    <n v="120"/>
  </r>
  <r>
    <x v="23"/>
    <d v="2020-05-30T00:00:00"/>
    <n v="2020"/>
    <x v="1"/>
    <s v="Sat"/>
    <x v="1"/>
    <s v="Mike"/>
    <s v="72-1001 "/>
    <n v="69.400000000000006"/>
    <x v="1"/>
    <n v="78.7"/>
    <x v="0"/>
    <s v="Xunthai"/>
    <s v="Gidec"/>
    <x v="0"/>
    <n v="577"/>
    <n v="398"/>
    <n v="736"/>
    <n v="516"/>
    <n v="23.9"/>
    <x v="1"/>
    <n v="1313"/>
    <n v="119.39999999999999"/>
  </r>
  <r>
    <x v="12"/>
    <d v="2023-11-20T00:00:00"/>
    <n v="2023"/>
    <x v="11"/>
    <s v="Mon"/>
    <x v="1"/>
    <s v="Mike"/>
    <s v="72-0466"/>
    <n v="119.1"/>
    <x v="0"/>
    <n v="81.2"/>
    <x v="1"/>
    <s v="Xunthai"/>
    <s v="X1 Port"/>
    <x v="0"/>
    <n v="267"/>
    <n v="402"/>
    <n v="449"/>
    <n v="369"/>
    <n v="34.9"/>
    <x v="0"/>
    <n v="716"/>
    <n v="120.6"/>
  </r>
  <r>
    <x v="6"/>
    <d v="2022-10-05T00:00:00"/>
    <n v="2022"/>
    <x v="3"/>
    <s v="Wed"/>
    <x v="0"/>
    <s v="Mike"/>
    <s v="72-0466"/>
    <n v="92"/>
    <x v="0"/>
    <n v="76.099999999999994"/>
    <x v="0"/>
    <s v="Port Said"/>
    <s v="Safeskin"/>
    <x v="1"/>
    <n v="442"/>
    <n v="401"/>
    <n v="682"/>
    <n v="209"/>
    <n v="34.4"/>
    <x v="0"/>
    <n v="1124"/>
    <n v="120.3"/>
  </r>
  <r>
    <x v="2"/>
    <d v="2023-08-13T00:00:00"/>
    <n v="2023"/>
    <x v="7"/>
    <s v="Sun"/>
    <x v="1"/>
    <s v="Mike"/>
    <s v="72-1001 "/>
    <n v="9.1"/>
    <x v="0"/>
    <n v="81.400000000000006"/>
    <x v="1"/>
    <s v="Xunthai"/>
    <s v="X1 Port"/>
    <x v="1"/>
    <n v="716"/>
    <n v="400"/>
    <n v="497"/>
    <n v="488"/>
    <n v="33.6"/>
    <x v="0"/>
    <n v="1213"/>
    <n v="120"/>
  </r>
  <r>
    <x v="21"/>
    <d v="2021-10-30T00:00:00"/>
    <n v="2021"/>
    <x v="3"/>
    <s v="Sat"/>
    <x v="0"/>
    <s v="Lee"/>
    <s v="72-0466"/>
    <n v="87"/>
    <x v="1"/>
    <n v="40.700000000000003"/>
    <x v="1"/>
    <s v="Gidec"/>
    <s v="Top glove "/>
    <x v="1"/>
    <n v="701"/>
    <n v="402"/>
    <n v="633"/>
    <n v="278"/>
    <n v="22.4"/>
    <x v="0"/>
    <n v="1334"/>
    <n v="120.6"/>
  </r>
  <r>
    <x v="7"/>
    <d v="2021-02-10T00:00:00"/>
    <n v="2021"/>
    <x v="6"/>
    <s v="Wed"/>
    <x v="0"/>
    <s v="Mike"/>
    <s v="72-0466"/>
    <n v="99.8"/>
    <x v="0"/>
    <n v="56.3"/>
    <x v="0"/>
    <s v="Port Said"/>
    <s v="Gidec"/>
    <x v="0"/>
    <n v="513"/>
    <n v="399"/>
    <n v="725"/>
    <n v="310"/>
    <n v="26.4"/>
    <x v="0"/>
    <n v="1238"/>
    <n v="119.69999999999999"/>
  </r>
  <r>
    <x v="6"/>
    <d v="2020-10-13T00:00:00"/>
    <n v="2020"/>
    <x v="3"/>
    <s v="Tue"/>
    <x v="0"/>
    <s v="Lee"/>
    <s v="72-0466"/>
    <n v="108"/>
    <x v="0"/>
    <n v="81.900000000000006"/>
    <x v="1"/>
    <s v="Safeskin"/>
    <s v="Top glove"/>
    <x v="1"/>
    <n v="742"/>
    <n v="402"/>
    <n v="219"/>
    <n v="488"/>
    <n v="31.2"/>
    <x v="0"/>
    <n v="961"/>
    <n v="120.6"/>
  </r>
  <r>
    <x v="2"/>
    <d v="2022-07-05T00:00:00"/>
    <n v="2022"/>
    <x v="8"/>
    <s v="Tue"/>
    <x v="0"/>
    <s v="Lee"/>
    <s v="72-1001"/>
    <n v="53.8"/>
    <x v="2"/>
    <n v="91.8"/>
    <x v="0"/>
    <s v="Xunthai"/>
    <s v="Safeskin"/>
    <x v="1"/>
    <n v="286"/>
    <n v="399"/>
    <n v="528"/>
    <n v="720"/>
    <n v="4.5999999999999996"/>
    <x v="1"/>
    <n v="814"/>
    <n v="119.69999999999999"/>
  </r>
  <r>
    <x v="1"/>
    <d v="2021-05-06T00:00:00"/>
    <n v="2021"/>
    <x v="1"/>
    <s v="Thu"/>
    <x v="1"/>
    <s v="Mike"/>
    <s v="72-0466"/>
    <n v="41.1"/>
    <x v="1"/>
    <n v="54.9"/>
    <x v="1"/>
    <s v="Xunthai"/>
    <s v="X1 Port"/>
    <x v="0"/>
    <n v="595"/>
    <n v="400"/>
    <n v="794"/>
    <n v="707"/>
    <n v="12.7"/>
    <x v="0"/>
    <n v="1389"/>
    <n v="120"/>
  </r>
  <r>
    <x v="15"/>
    <d v="2022-10-29T00:00:00"/>
    <n v="2022"/>
    <x v="3"/>
    <s v="Sat"/>
    <x v="1"/>
    <s v="Mike"/>
    <s v="72-1001 "/>
    <n v="101.5"/>
    <x v="0"/>
    <n v="47"/>
    <x v="0"/>
    <s v="Alex"/>
    <s v="Top glove"/>
    <x v="0"/>
    <n v="349"/>
    <n v="399"/>
    <n v="498"/>
    <n v="779"/>
    <n v="7.6"/>
    <x v="1"/>
    <n v="847"/>
    <n v="119.69999999999999"/>
  </r>
  <r>
    <x v="24"/>
    <d v="2023-03-01T00:00:00"/>
    <n v="2023"/>
    <x v="5"/>
    <s v="Wed"/>
    <x v="0"/>
    <s v="Mike"/>
    <s v="72-0466"/>
    <n v="94.4"/>
    <x v="0"/>
    <n v="87.3"/>
    <x v="1"/>
    <s v="Port Said"/>
    <s v="Top glove"/>
    <x v="1"/>
    <n v="587"/>
    <n v="400"/>
    <n v="719"/>
    <n v="490"/>
    <n v="20.9"/>
    <x v="1"/>
    <n v="1306"/>
    <n v="120"/>
  </r>
  <r>
    <x v="18"/>
    <d v="2023-01-05T00:00:00"/>
    <n v="2023"/>
    <x v="9"/>
    <s v="Thu"/>
    <x v="1"/>
    <s v="Mike"/>
    <s v="72-1001 "/>
    <n v="66.599999999999994"/>
    <x v="0"/>
    <n v="30.5"/>
    <x v="0"/>
    <s v="Port Said"/>
    <s v="Suies"/>
    <x v="1"/>
    <n v="252"/>
    <n v="400"/>
    <n v="312"/>
    <n v="531"/>
    <n v="33.700000000000003"/>
    <x v="0"/>
    <n v="564"/>
    <n v="120"/>
  </r>
  <r>
    <x v="0"/>
    <d v="2022-01-07T00:00:00"/>
    <n v="2022"/>
    <x v="9"/>
    <s v="Fri"/>
    <x v="1"/>
    <s v="Lee"/>
    <s v="72-1001 "/>
    <n v="18.600000000000001"/>
    <x v="2"/>
    <n v="6.1"/>
    <x v="0"/>
    <s v="Xunthai"/>
    <s v="Suies "/>
    <x v="1"/>
    <n v="766"/>
    <n v="400"/>
    <n v="563"/>
    <n v="693"/>
    <n v="10"/>
    <x v="0"/>
    <n v="1329"/>
    <n v="120"/>
  </r>
  <r>
    <x v="4"/>
    <d v="2020-05-10T00:00:00"/>
    <n v="2020"/>
    <x v="1"/>
    <s v="Sun"/>
    <x v="1"/>
    <s v="Lee"/>
    <s v="72-0466"/>
    <n v="80"/>
    <x v="1"/>
    <n v="59.2"/>
    <x v="0"/>
    <s v="Top glove"/>
    <s v="Safeskin"/>
    <x v="0"/>
    <n v="672"/>
    <n v="401"/>
    <n v="722"/>
    <n v="620"/>
    <n v="29.5"/>
    <x v="0"/>
    <n v="1394"/>
    <n v="120.3"/>
  </r>
  <r>
    <x v="4"/>
    <d v="2022-09-23T00:00:00"/>
    <n v="2022"/>
    <x v="2"/>
    <s v="Fri"/>
    <x v="0"/>
    <s v="Mike"/>
    <s v="72-1001"/>
    <n v="12.6"/>
    <x v="2"/>
    <n v="24.9"/>
    <x v="1"/>
    <s v="Top glove"/>
    <s v="Safeskin"/>
    <x v="0"/>
    <n v="321"/>
    <n v="400"/>
    <n v="459"/>
    <n v="310"/>
    <n v="16.8"/>
    <x v="0"/>
    <n v="780"/>
    <n v="120"/>
  </r>
  <r>
    <x v="22"/>
    <d v="2023-12-06T00:00:00"/>
    <n v="2023"/>
    <x v="4"/>
    <s v="Wed"/>
    <x v="1"/>
    <s v="Mike"/>
    <s v="72-1001"/>
    <n v="16.5"/>
    <x v="1"/>
    <n v="48.5"/>
    <x v="1"/>
    <s v="Xunthai"/>
    <s v="X1 Port"/>
    <x v="0"/>
    <n v="582"/>
    <n v="399"/>
    <n v="492"/>
    <n v="439"/>
    <n v="36.200000000000003"/>
    <x v="1"/>
    <n v="1074"/>
    <n v="119.69999999999999"/>
  </r>
  <r>
    <x v="6"/>
    <d v="2023-01-18T00:00:00"/>
    <n v="2023"/>
    <x v="9"/>
    <s v="Wed"/>
    <x v="0"/>
    <s v="Lee"/>
    <s v="72-0466"/>
    <n v="43.1"/>
    <x v="1"/>
    <n v="38.5"/>
    <x v="0"/>
    <s v="Safeskin"/>
    <s v="Safeskin"/>
    <x v="0"/>
    <n v="655"/>
    <n v="399"/>
    <n v="249"/>
    <n v="757"/>
    <n v="25.4"/>
    <x v="0"/>
    <n v="904"/>
    <n v="119.69999999999999"/>
  </r>
  <r>
    <x v="6"/>
    <d v="2021-05-12T00:00:00"/>
    <n v="2021"/>
    <x v="1"/>
    <s v="Wed"/>
    <x v="1"/>
    <s v="Lee"/>
    <s v="72-0466"/>
    <n v="47.7"/>
    <x v="0"/>
    <n v="94.4"/>
    <x v="0"/>
    <s v="Giza"/>
    <s v="X1 Port"/>
    <x v="1"/>
    <n v="326"/>
    <n v="401"/>
    <n v="225"/>
    <n v="288"/>
    <n v="39.1"/>
    <x v="1"/>
    <n v="551"/>
    <n v="120.3"/>
  </r>
  <r>
    <x v="24"/>
    <d v="2021-09-13T00:00:00"/>
    <n v="2021"/>
    <x v="2"/>
    <s v="Mon"/>
    <x v="1"/>
    <s v="Mike"/>
    <s v="72-1001"/>
    <n v="58.1"/>
    <x v="2"/>
    <n v="43.1"/>
    <x v="1"/>
    <s v="Xunthai"/>
    <s v="Top glove"/>
    <x v="0"/>
    <n v="256"/>
    <n v="399"/>
    <n v="481"/>
    <n v="326"/>
    <n v="10.6"/>
    <x v="0"/>
    <n v="737"/>
    <n v="119.69999999999999"/>
  </r>
  <r>
    <x v="15"/>
    <d v="2022-06-07T00:00:00"/>
    <n v="2022"/>
    <x v="10"/>
    <s v="Tue"/>
    <x v="0"/>
    <s v="Lee"/>
    <s v="72-1001 "/>
    <n v="44"/>
    <x v="1"/>
    <n v="78.7"/>
    <x v="0"/>
    <s v="Safeskin"/>
    <s v="X1 Port"/>
    <x v="0"/>
    <n v="411"/>
    <n v="401"/>
    <n v="706"/>
    <n v="440"/>
    <n v="37"/>
    <x v="1"/>
    <n v="1117"/>
    <n v="120.3"/>
  </r>
  <r>
    <x v="2"/>
    <d v="2020-12-19T00:00:00"/>
    <n v="2020"/>
    <x v="4"/>
    <s v="Sat"/>
    <x v="1"/>
    <s v="Mike"/>
    <s v="72-0466"/>
    <n v="8.9"/>
    <x v="2"/>
    <n v="82.5"/>
    <x v="1"/>
    <s v="Safeskin"/>
    <s v="Mina"/>
    <x v="1"/>
    <n v="281"/>
    <n v="401"/>
    <n v="759"/>
    <n v="764"/>
    <n v="14.9"/>
    <x v="0"/>
    <n v="1040"/>
    <n v="120.3"/>
  </r>
  <r>
    <x v="19"/>
    <d v="2020-09-27T00:00:00"/>
    <n v="2020"/>
    <x v="2"/>
    <s v="Sun"/>
    <x v="1"/>
    <s v="Lee"/>
    <s v="72-0466"/>
    <n v="23.1"/>
    <x v="1"/>
    <n v="57.5"/>
    <x v="0"/>
    <s v="Top glove"/>
    <s v="Top glove "/>
    <x v="0"/>
    <n v="539"/>
    <n v="398"/>
    <n v="595"/>
    <n v="268"/>
    <n v="25.3"/>
    <x v="1"/>
    <n v="1134"/>
    <n v="119.39999999999999"/>
  </r>
  <r>
    <x v="12"/>
    <d v="2023-11-16T00:00:00"/>
    <n v="2023"/>
    <x v="11"/>
    <s v="Thu"/>
    <x v="0"/>
    <s v="Mike"/>
    <s v="72-0466"/>
    <n v="18.2"/>
    <x v="1"/>
    <n v="14.3"/>
    <x v="1"/>
    <s v="Port Said"/>
    <s v="Safeskin"/>
    <x v="0"/>
    <n v="454"/>
    <n v="401"/>
    <n v="696"/>
    <n v="604"/>
    <n v="7.8"/>
    <x v="1"/>
    <n v="1150"/>
    <n v="120.3"/>
  </r>
  <r>
    <x v="1"/>
    <d v="2021-03-07T00:00:00"/>
    <n v="2021"/>
    <x v="5"/>
    <s v="Sun"/>
    <x v="0"/>
    <s v="Lee"/>
    <s v="72-1001 "/>
    <n v="54.6"/>
    <x v="0"/>
    <n v="85.5"/>
    <x v="0"/>
    <s v="Giza"/>
    <s v="Gidec"/>
    <x v="0"/>
    <n v="477"/>
    <n v="402"/>
    <n v="641"/>
    <n v="279"/>
    <n v="30.6"/>
    <x v="1"/>
    <n v="1118"/>
    <n v="120.6"/>
  </r>
  <r>
    <x v="15"/>
    <d v="2022-01-08T00:00:00"/>
    <n v="2022"/>
    <x v="9"/>
    <s v="Sat"/>
    <x v="0"/>
    <s v="Lee"/>
    <s v="72-0466"/>
    <n v="29.4"/>
    <x v="0"/>
    <n v="13.6"/>
    <x v="0"/>
    <s v="Port Said"/>
    <s v="X1 Port"/>
    <x v="0"/>
    <n v="526"/>
    <n v="400"/>
    <n v="621"/>
    <n v="515"/>
    <n v="39.200000000000003"/>
    <x v="1"/>
    <n v="1147"/>
    <n v="120"/>
  </r>
  <r>
    <x v="2"/>
    <d v="2021-04-16T00:00:00"/>
    <n v="2021"/>
    <x v="0"/>
    <s v="Fri"/>
    <x v="0"/>
    <s v="Lee"/>
    <s v="72-1001"/>
    <n v="38.799999999999997"/>
    <x v="2"/>
    <n v="16.399999999999999"/>
    <x v="1"/>
    <s v="Top glove"/>
    <s v="Suies"/>
    <x v="0"/>
    <n v="789"/>
    <n v="401"/>
    <n v="661"/>
    <n v="522"/>
    <n v="31.7"/>
    <x v="0"/>
    <n v="1450"/>
    <n v="120.3"/>
  </r>
  <r>
    <x v="21"/>
    <d v="2023-08-24T00:00:00"/>
    <n v="2023"/>
    <x v="7"/>
    <s v="Thu"/>
    <x v="1"/>
    <s v="Mike"/>
    <s v="72-1001 "/>
    <n v="59.2"/>
    <x v="1"/>
    <n v="27.5"/>
    <x v="0"/>
    <s v="Port Said"/>
    <s v="Suies "/>
    <x v="0"/>
    <n v="676"/>
    <n v="401"/>
    <n v="503"/>
    <n v="226"/>
    <n v="25"/>
    <x v="0"/>
    <n v="1179"/>
    <n v="120.3"/>
  </r>
  <r>
    <x v="32"/>
    <d v="2021-05-22T00:00:00"/>
    <n v="2021"/>
    <x v="1"/>
    <s v="Sat"/>
    <x v="1"/>
    <s v="Mike"/>
    <s v="72-0466"/>
    <n v="32.1"/>
    <x v="1"/>
    <n v="37.200000000000003"/>
    <x v="0"/>
    <s v="Top glove"/>
    <s v="Gidec"/>
    <x v="0"/>
    <n v="578"/>
    <n v="400"/>
    <n v="475"/>
    <n v="772"/>
    <n v="18.5"/>
    <x v="1"/>
    <n v="1053"/>
    <n v="120"/>
  </r>
  <r>
    <x v="11"/>
    <d v="2020-02-24T00:00:00"/>
    <n v="2020"/>
    <x v="6"/>
    <s v="Mon"/>
    <x v="1"/>
    <s v="Lee"/>
    <s v="72-1001 "/>
    <n v="33.299999999999997"/>
    <x v="2"/>
    <n v="102.3"/>
    <x v="1"/>
    <s v="Port Said"/>
    <s v="Top glove "/>
    <x v="0"/>
    <n v="418"/>
    <n v="400"/>
    <n v="295"/>
    <n v="684"/>
    <n v="14.5"/>
    <x v="1"/>
    <n v="713"/>
    <n v="120"/>
  </r>
  <r>
    <x v="17"/>
    <d v="2020-02-06T00:00:00"/>
    <n v="2020"/>
    <x v="6"/>
    <s v="Thu"/>
    <x v="0"/>
    <s v="Mike"/>
    <s v="72-1001 "/>
    <n v="100.8"/>
    <x v="1"/>
    <n v="82.6"/>
    <x v="0"/>
    <s v="Gidec"/>
    <s v="X1 Port"/>
    <x v="1"/>
    <n v="216"/>
    <n v="399"/>
    <n v="706"/>
    <n v="382"/>
    <n v="17.3"/>
    <x v="0"/>
    <n v="922"/>
    <n v="119.69999999999999"/>
  </r>
  <r>
    <x v="26"/>
    <d v="2022-06-18T00:00:00"/>
    <n v="2022"/>
    <x v="10"/>
    <s v="Sat"/>
    <x v="0"/>
    <s v="Mike"/>
    <s v="72-1001 "/>
    <n v="68"/>
    <x v="1"/>
    <n v="49.5"/>
    <x v="0"/>
    <s v="Gidec"/>
    <s v="X1 Port"/>
    <x v="0"/>
    <n v="270"/>
    <n v="400"/>
    <n v="227"/>
    <n v="278"/>
    <n v="13.8"/>
    <x v="0"/>
    <n v="497"/>
    <n v="120"/>
  </r>
  <r>
    <x v="6"/>
    <d v="2020-02-24T00:00:00"/>
    <n v="2020"/>
    <x v="6"/>
    <s v="Mon"/>
    <x v="0"/>
    <s v="Lee"/>
    <s v="72-0466"/>
    <n v="103.5"/>
    <x v="2"/>
    <n v="117.5"/>
    <x v="0"/>
    <s v="Air Port"/>
    <s v="Safeskin"/>
    <x v="0"/>
    <n v="639"/>
    <n v="400"/>
    <n v="360"/>
    <n v="407"/>
    <n v="33.5"/>
    <x v="1"/>
    <n v="999"/>
    <n v="120"/>
  </r>
  <r>
    <x v="2"/>
    <d v="2021-06-07T00:00:00"/>
    <n v="2021"/>
    <x v="10"/>
    <s v="Mon"/>
    <x v="0"/>
    <s v="Lee"/>
    <s v="72-0466"/>
    <n v="64.2"/>
    <x v="0"/>
    <n v="33"/>
    <x v="0"/>
    <s v="Top glove"/>
    <s v="X1 Port"/>
    <x v="0"/>
    <n v="422"/>
    <n v="401"/>
    <n v="512"/>
    <n v="737"/>
    <n v="35.799999999999997"/>
    <x v="1"/>
    <n v="934"/>
    <n v="120.3"/>
  </r>
  <r>
    <x v="2"/>
    <d v="2022-07-03T00:00:00"/>
    <n v="2022"/>
    <x v="8"/>
    <s v="Sun"/>
    <x v="0"/>
    <s v="Lee"/>
    <s v="72-0466"/>
    <n v="109.6"/>
    <x v="0"/>
    <n v="75.099999999999994"/>
    <x v="1"/>
    <s v="Safeskin"/>
    <s v="Safeskin"/>
    <x v="1"/>
    <n v="401"/>
    <n v="401"/>
    <n v="783"/>
    <n v="280"/>
    <n v="38"/>
    <x v="1"/>
    <n v="1184"/>
    <n v="120.3"/>
  </r>
  <r>
    <x v="1"/>
    <d v="2021-04-07T00:00:00"/>
    <n v="2021"/>
    <x v="0"/>
    <s v="Wed"/>
    <x v="1"/>
    <s v="Mike"/>
    <s v="72-1001"/>
    <n v="34.299999999999997"/>
    <x v="0"/>
    <n v="102.4"/>
    <x v="0"/>
    <s v="Top glove"/>
    <s v="Safeskin"/>
    <x v="1"/>
    <n v="733"/>
    <n v="399"/>
    <n v="672"/>
    <n v="410"/>
    <n v="17.3"/>
    <x v="0"/>
    <n v="1405"/>
    <n v="119.69999999999999"/>
  </r>
  <r>
    <x v="13"/>
    <d v="2021-11-27T00:00:00"/>
    <n v="2021"/>
    <x v="11"/>
    <s v="Sat"/>
    <x v="1"/>
    <s v="Lee"/>
    <s v="72-1001 "/>
    <n v="75.900000000000006"/>
    <x v="1"/>
    <n v="97.2"/>
    <x v="1"/>
    <s v="Top glove"/>
    <s v="Safeskin"/>
    <x v="1"/>
    <n v="491"/>
    <n v="399"/>
    <n v="421"/>
    <n v="497"/>
    <n v="22.3"/>
    <x v="1"/>
    <n v="912"/>
    <n v="119.69999999999999"/>
  </r>
  <r>
    <x v="15"/>
    <d v="2021-12-16T00:00:00"/>
    <n v="2021"/>
    <x v="4"/>
    <s v="Thu"/>
    <x v="0"/>
    <s v="Lee"/>
    <s v="72-0466"/>
    <n v="62.9"/>
    <x v="2"/>
    <n v="15.4"/>
    <x v="0"/>
    <s v="Gidec"/>
    <s v="Suies "/>
    <x v="1"/>
    <n v="740"/>
    <n v="402"/>
    <n v="628"/>
    <n v="220"/>
    <n v="23.5"/>
    <x v="1"/>
    <n v="1368"/>
    <n v="120.6"/>
  </r>
  <r>
    <x v="18"/>
    <d v="2023-05-19T00:00:00"/>
    <n v="2023"/>
    <x v="1"/>
    <s v="Fri"/>
    <x v="1"/>
    <s v="Lee"/>
    <s v="72-1001"/>
    <n v="110.6"/>
    <x v="2"/>
    <n v="85.2"/>
    <x v="1"/>
    <s v="Top glove"/>
    <s v="X1 Port"/>
    <x v="1"/>
    <n v="732"/>
    <n v="400"/>
    <n v="759"/>
    <n v="361"/>
    <n v="26.4"/>
    <x v="0"/>
    <n v="1491"/>
    <n v="120"/>
  </r>
  <r>
    <x v="23"/>
    <d v="2023-06-03T00:00:00"/>
    <n v="2023"/>
    <x v="10"/>
    <s v="Sat"/>
    <x v="1"/>
    <s v="Mike"/>
    <s v="72-0466"/>
    <n v="53.1"/>
    <x v="0"/>
    <n v="34.700000000000003"/>
    <x v="0"/>
    <s v="Safeskin"/>
    <s v="Safeskin"/>
    <x v="0"/>
    <n v="248"/>
    <n v="400"/>
    <n v="523"/>
    <n v="557"/>
    <n v="1.1000000000000001"/>
    <x v="1"/>
    <n v="771"/>
    <n v="120"/>
  </r>
  <r>
    <x v="4"/>
    <d v="2022-10-27T00:00:00"/>
    <n v="2022"/>
    <x v="3"/>
    <s v="Thu"/>
    <x v="0"/>
    <s v="Mike"/>
    <s v="72-1001 "/>
    <n v="103.3"/>
    <x v="2"/>
    <n v="45.9"/>
    <x v="1"/>
    <s v="Safeskin"/>
    <s v="Suies "/>
    <x v="1"/>
    <n v="767"/>
    <n v="400"/>
    <n v="477"/>
    <n v="394"/>
    <n v="33.9"/>
    <x v="0"/>
    <n v="1244"/>
    <n v="120"/>
  </r>
  <r>
    <x v="21"/>
    <d v="2022-01-01T00:00:00"/>
    <n v="2022"/>
    <x v="9"/>
    <s v="Sat"/>
    <x v="1"/>
    <s v="Mike"/>
    <s v="72-0466"/>
    <n v="69.8"/>
    <x v="1"/>
    <n v="61.2"/>
    <x v="0"/>
    <s v="Port Said"/>
    <s v="Suies"/>
    <x v="1"/>
    <n v="246"/>
    <n v="399"/>
    <n v="532"/>
    <n v="722"/>
    <n v="11.5"/>
    <x v="1"/>
    <n v="778"/>
    <n v="119.69999999999999"/>
  </r>
  <r>
    <x v="19"/>
    <d v="2022-09-15T00:00:00"/>
    <n v="2022"/>
    <x v="2"/>
    <s v="Thu"/>
    <x v="1"/>
    <s v="Lee"/>
    <s v="72-1001 "/>
    <n v="86.5"/>
    <x v="0"/>
    <n v="95.9"/>
    <x v="0"/>
    <s v="Safeskin"/>
    <s v="Gidec"/>
    <x v="0"/>
    <n v="778"/>
    <n v="402"/>
    <n v="387"/>
    <n v="762"/>
    <n v="19.399999999999999"/>
    <x v="1"/>
    <n v="1165"/>
    <n v="120.6"/>
  </r>
  <r>
    <x v="12"/>
    <d v="2020-07-30T00:00:00"/>
    <n v="2020"/>
    <x v="8"/>
    <s v="Thu"/>
    <x v="1"/>
    <s v="Mike"/>
    <s v="72-1001 "/>
    <n v="107"/>
    <x v="0"/>
    <n v="24.1"/>
    <x v="0"/>
    <s v="Safeskin"/>
    <s v="X1 Port"/>
    <x v="1"/>
    <n v="472"/>
    <n v="399"/>
    <n v="744"/>
    <n v="465"/>
    <n v="33.799999999999997"/>
    <x v="1"/>
    <n v="1216"/>
    <n v="119.69999999999999"/>
  </r>
  <r>
    <x v="7"/>
    <d v="2023-04-27T00:00:00"/>
    <n v="2023"/>
    <x v="0"/>
    <s v="Thu"/>
    <x v="1"/>
    <s v="Lee"/>
    <s v="72-0466"/>
    <n v="119.6"/>
    <x v="0"/>
    <n v="17.5"/>
    <x v="0"/>
    <s v="Safeskin"/>
    <s v="Top glove "/>
    <x v="1"/>
    <n v="657"/>
    <n v="399"/>
    <n v="678"/>
    <n v="519"/>
    <n v="39.9"/>
    <x v="0"/>
    <n v="1335"/>
    <n v="119.69999999999999"/>
  </r>
  <r>
    <x v="21"/>
    <d v="2023-01-03T00:00:00"/>
    <n v="2023"/>
    <x v="9"/>
    <s v="Tue"/>
    <x v="0"/>
    <s v="Mike"/>
    <s v="72-1001 "/>
    <n v="89.1"/>
    <x v="1"/>
    <n v="22.6"/>
    <x v="0"/>
    <s v="Gidec"/>
    <s v="Gidec"/>
    <x v="0"/>
    <n v="624"/>
    <n v="400"/>
    <n v="623"/>
    <n v="578"/>
    <n v="32"/>
    <x v="1"/>
    <n v="1247"/>
    <n v="120"/>
  </r>
  <r>
    <x v="8"/>
    <d v="2022-01-23T00:00:00"/>
    <n v="2022"/>
    <x v="9"/>
    <s v="Sun"/>
    <x v="1"/>
    <s v="Mike"/>
    <s v="72-0466"/>
    <n v="41.2"/>
    <x v="2"/>
    <n v="30.1"/>
    <x v="0"/>
    <s v="Xunthai"/>
    <s v="Top glove "/>
    <x v="1"/>
    <n v="511"/>
    <n v="398"/>
    <n v="553"/>
    <n v="599"/>
    <n v="2"/>
    <x v="0"/>
    <n v="1064"/>
    <n v="119.39999999999999"/>
  </r>
  <r>
    <x v="8"/>
    <d v="2023-02-11T00:00:00"/>
    <n v="2023"/>
    <x v="6"/>
    <s v="Sat"/>
    <x v="0"/>
    <s v="Lee"/>
    <s v="72-0466"/>
    <n v="39.4"/>
    <x v="0"/>
    <n v="11.8"/>
    <x v="0"/>
    <s v="PT"/>
    <s v="Gidec"/>
    <x v="1"/>
    <n v="572"/>
    <n v="399"/>
    <n v="782"/>
    <n v="238"/>
    <n v="15.4"/>
    <x v="1"/>
    <n v="1354"/>
    <n v="119.69999999999999"/>
  </r>
  <r>
    <x v="7"/>
    <d v="2023-03-20T00:00:00"/>
    <n v="2023"/>
    <x v="5"/>
    <s v="Mon"/>
    <x v="0"/>
    <s v="Lee"/>
    <s v="72-1001 "/>
    <n v="40.5"/>
    <x v="1"/>
    <n v="111.5"/>
    <x v="0"/>
    <s v="Giza"/>
    <s v="X1 Port"/>
    <x v="1"/>
    <n v="770"/>
    <n v="399"/>
    <n v="379"/>
    <n v="232"/>
    <n v="10.6"/>
    <x v="1"/>
    <n v="1149"/>
    <n v="119.69999999999999"/>
  </r>
  <r>
    <x v="7"/>
    <d v="2021-03-11T00:00:00"/>
    <n v="2021"/>
    <x v="5"/>
    <s v="Thu"/>
    <x v="1"/>
    <s v="Mike"/>
    <s v="72-0466"/>
    <n v="16.3"/>
    <x v="0"/>
    <n v="41.7"/>
    <x v="1"/>
    <s v="Top glove"/>
    <s v="Safeskin"/>
    <x v="0"/>
    <n v="756"/>
    <n v="401"/>
    <n v="370"/>
    <n v="719"/>
    <n v="38.6"/>
    <x v="1"/>
    <n v="1126"/>
    <n v="120.3"/>
  </r>
  <r>
    <x v="8"/>
    <d v="2020-03-24T00:00:00"/>
    <n v="2020"/>
    <x v="5"/>
    <s v="Tue"/>
    <x v="1"/>
    <s v="Lee"/>
    <s v="72-1001 "/>
    <n v="11.2"/>
    <x v="0"/>
    <n v="25.4"/>
    <x v="0"/>
    <s v="Xunthai"/>
    <s v="X1 Port"/>
    <x v="0"/>
    <n v="593"/>
    <n v="399"/>
    <n v="345"/>
    <n v="332"/>
    <n v="11.3"/>
    <x v="0"/>
    <n v="938"/>
    <n v="119.69999999999999"/>
  </r>
  <r>
    <x v="16"/>
    <d v="2023-05-20T00:00:00"/>
    <n v="2023"/>
    <x v="1"/>
    <s v="Sat"/>
    <x v="0"/>
    <s v="Lee"/>
    <s v="72-0466"/>
    <n v="71.8"/>
    <x v="2"/>
    <n v="78.400000000000006"/>
    <x v="0"/>
    <s v="Air Port"/>
    <s v="Top glove "/>
    <x v="0"/>
    <n v="595"/>
    <n v="401"/>
    <n v="645"/>
    <n v="550"/>
    <n v="37.799999999999997"/>
    <x v="1"/>
    <n v="1240"/>
    <n v="120.3"/>
  </r>
  <r>
    <x v="14"/>
    <d v="2022-02-17T00:00:00"/>
    <n v="2022"/>
    <x v="6"/>
    <s v="Thu"/>
    <x v="1"/>
    <s v="Mike"/>
    <s v="72-0466"/>
    <n v="98.2"/>
    <x v="1"/>
    <n v="95.5"/>
    <x v="0"/>
    <s v="Xunthai"/>
    <s v="X1 Port"/>
    <x v="0"/>
    <n v="348"/>
    <n v="401"/>
    <n v="678"/>
    <n v="575"/>
    <n v="37.6"/>
    <x v="0"/>
    <n v="1026"/>
    <n v="120.3"/>
  </r>
  <r>
    <x v="21"/>
    <d v="2022-04-13T00:00:00"/>
    <n v="2022"/>
    <x v="0"/>
    <s v="Wed"/>
    <x v="1"/>
    <s v="Mike"/>
    <s v="72-0466"/>
    <n v="9.1999999999999993"/>
    <x v="2"/>
    <n v="91.6"/>
    <x v="1"/>
    <s v="Air Port"/>
    <s v="X1 Port"/>
    <x v="0"/>
    <n v="697"/>
    <n v="401"/>
    <n v="558"/>
    <n v="299"/>
    <n v="33.700000000000003"/>
    <x v="1"/>
    <n v="1255"/>
    <n v="120.3"/>
  </r>
  <r>
    <x v="4"/>
    <d v="2021-04-05T00:00:00"/>
    <n v="2021"/>
    <x v="0"/>
    <s v="Mon"/>
    <x v="0"/>
    <s v="Mike"/>
    <s v="72-0466"/>
    <n v="70.2"/>
    <x v="2"/>
    <n v="87.7"/>
    <x v="0"/>
    <s v="Port Said"/>
    <s v="Safeskin"/>
    <x v="1"/>
    <n v="580"/>
    <n v="400"/>
    <n v="591"/>
    <n v="657"/>
    <n v="4.8"/>
    <x v="1"/>
    <n v="1171"/>
    <n v="120"/>
  </r>
  <r>
    <x v="12"/>
    <d v="2020-06-25T00:00:00"/>
    <n v="2020"/>
    <x v="10"/>
    <s v="Thu"/>
    <x v="0"/>
    <s v="Lee"/>
    <s v="72-1001 "/>
    <n v="47.8"/>
    <x v="2"/>
    <n v="10.8"/>
    <x v="1"/>
    <s v="Air Port"/>
    <s v="X1 Port"/>
    <x v="0"/>
    <n v="696"/>
    <n v="400"/>
    <n v="409"/>
    <n v="720"/>
    <n v="1.1000000000000001"/>
    <x v="1"/>
    <n v="1105"/>
    <n v="120"/>
  </r>
  <r>
    <x v="3"/>
    <d v="2020-11-07T00:00:00"/>
    <n v="2020"/>
    <x v="11"/>
    <s v="Sat"/>
    <x v="0"/>
    <s v="Mike"/>
    <s v="72-1001 "/>
    <n v="107.6"/>
    <x v="1"/>
    <n v="94.9"/>
    <x v="0"/>
    <s v="Gidec"/>
    <s v="X1 Port"/>
    <x v="1"/>
    <n v="595"/>
    <n v="398"/>
    <n v="224"/>
    <n v="371"/>
    <n v="32"/>
    <x v="0"/>
    <n v="819"/>
    <n v="119.39999999999999"/>
  </r>
  <r>
    <x v="23"/>
    <d v="2023-03-28T00:00:00"/>
    <n v="2023"/>
    <x v="5"/>
    <s v="Tue"/>
    <x v="0"/>
    <s v="Lee"/>
    <s v="72-1001 "/>
    <n v="21.7"/>
    <x v="1"/>
    <n v="62.7"/>
    <x v="0"/>
    <s v="Xunthai"/>
    <s v="X1 Port"/>
    <x v="0"/>
    <n v="380"/>
    <n v="400"/>
    <n v="352"/>
    <n v="727"/>
    <n v="33.9"/>
    <x v="1"/>
    <n v="732"/>
    <n v="120"/>
  </r>
  <r>
    <x v="4"/>
    <d v="2020-07-04T00:00:00"/>
    <n v="2020"/>
    <x v="8"/>
    <s v="Sat"/>
    <x v="0"/>
    <s v="Mike"/>
    <s v="72-1001 "/>
    <n v="69.8"/>
    <x v="1"/>
    <n v="79.599999999999994"/>
    <x v="0"/>
    <s v="Safeskin"/>
    <s v="X1 Port"/>
    <x v="0"/>
    <n v="314"/>
    <n v="399"/>
    <n v="551"/>
    <n v="249"/>
    <n v="38.5"/>
    <x v="1"/>
    <n v="865"/>
    <n v="119.69999999999999"/>
  </r>
  <r>
    <x v="1"/>
    <d v="2023-08-25T00:00:00"/>
    <n v="2023"/>
    <x v="7"/>
    <s v="Fri"/>
    <x v="1"/>
    <s v="Mike"/>
    <s v="72-1001"/>
    <n v="116.7"/>
    <x v="1"/>
    <n v="115"/>
    <x v="0"/>
    <s v="Air Port"/>
    <s v="Gidec"/>
    <x v="0"/>
    <n v="246"/>
    <n v="401"/>
    <n v="688"/>
    <n v="680"/>
    <n v="9.5"/>
    <x v="1"/>
    <n v="934"/>
    <n v="120.3"/>
  </r>
  <r>
    <x v="11"/>
    <d v="2020-09-02T00:00:00"/>
    <n v="2020"/>
    <x v="2"/>
    <s v="Wed"/>
    <x v="1"/>
    <s v="Lee"/>
    <s v="72-1001 "/>
    <n v="44.7"/>
    <x v="2"/>
    <n v="98.2"/>
    <x v="0"/>
    <s v="Gidec"/>
    <s v="Suies "/>
    <x v="1"/>
    <n v="552"/>
    <n v="403"/>
    <n v="666"/>
    <n v="584"/>
    <n v="29.6"/>
    <x v="1"/>
    <n v="1218"/>
    <n v="120.89999999999999"/>
  </r>
  <r>
    <x v="1"/>
    <d v="2022-10-13T00:00:00"/>
    <n v="2022"/>
    <x v="3"/>
    <s v="Thu"/>
    <x v="1"/>
    <s v="Mike"/>
    <s v="72-0466"/>
    <n v="90.3"/>
    <x v="0"/>
    <n v="99.9"/>
    <x v="1"/>
    <s v="Gidec"/>
    <s v="X1 Port"/>
    <x v="1"/>
    <n v="370"/>
    <n v="400"/>
    <n v="308"/>
    <n v="550"/>
    <n v="21.2"/>
    <x v="0"/>
    <n v="678"/>
    <n v="120"/>
  </r>
  <r>
    <x v="19"/>
    <d v="2021-01-18T00:00:00"/>
    <n v="2021"/>
    <x v="9"/>
    <s v="Mon"/>
    <x v="1"/>
    <s v="Mike"/>
    <s v="72-1001 "/>
    <n v="106.5"/>
    <x v="1"/>
    <n v="25.9"/>
    <x v="0"/>
    <s v="Port Said"/>
    <s v="X1 Port"/>
    <x v="0"/>
    <n v="578"/>
    <n v="398"/>
    <n v="231"/>
    <n v="338"/>
    <n v="13.8"/>
    <x v="0"/>
    <n v="809"/>
    <n v="119.39999999999999"/>
  </r>
  <r>
    <x v="12"/>
    <d v="2022-12-01T00:00:00"/>
    <n v="2022"/>
    <x v="4"/>
    <s v="Thu"/>
    <x v="0"/>
    <s v="Lee"/>
    <s v="72-0466"/>
    <n v="26.4"/>
    <x v="2"/>
    <n v="59.8"/>
    <x v="0"/>
    <s v="Gidec"/>
    <s v="Safeskin"/>
    <x v="1"/>
    <n v="235"/>
    <n v="400"/>
    <n v="710"/>
    <n v="417"/>
    <n v="24.6"/>
    <x v="0"/>
    <n v="945"/>
    <n v="120"/>
  </r>
  <r>
    <x v="21"/>
    <d v="2020-10-11T00:00:00"/>
    <n v="2020"/>
    <x v="3"/>
    <s v="Sun"/>
    <x v="0"/>
    <s v="Lee"/>
    <s v="72-1001 "/>
    <n v="119.1"/>
    <x v="1"/>
    <n v="114.2"/>
    <x v="1"/>
    <s v="Port Said"/>
    <s v="Suies "/>
    <x v="1"/>
    <n v="425"/>
    <n v="400"/>
    <n v="245"/>
    <n v="746"/>
    <n v="22.4"/>
    <x v="0"/>
    <n v="670"/>
    <n v="120"/>
  </r>
  <r>
    <x v="0"/>
    <d v="2022-09-06T00:00:00"/>
    <n v="2022"/>
    <x v="2"/>
    <s v="Tue"/>
    <x v="1"/>
    <s v="Mike"/>
    <s v="72-0466"/>
    <n v="98.1"/>
    <x v="2"/>
    <n v="72"/>
    <x v="1"/>
    <s v="Top glove"/>
    <s v="Top glove"/>
    <x v="0"/>
    <n v="356"/>
    <n v="400"/>
    <n v="436"/>
    <n v="479"/>
    <n v="12.4"/>
    <x v="1"/>
    <n v="792"/>
    <n v="120"/>
  </r>
  <r>
    <x v="3"/>
    <d v="2022-09-14T00:00:00"/>
    <n v="2022"/>
    <x v="2"/>
    <s v="Wed"/>
    <x v="0"/>
    <s v="Lee"/>
    <s v="72-1001 "/>
    <n v="20.8"/>
    <x v="2"/>
    <n v="16.8"/>
    <x v="0"/>
    <s v="Safeskin"/>
    <s v="Top glove"/>
    <x v="1"/>
    <n v="422"/>
    <n v="399"/>
    <n v="257"/>
    <n v="557"/>
    <n v="11.5"/>
    <x v="1"/>
    <n v="679"/>
    <n v="119.69999999999999"/>
  </r>
  <r>
    <x v="1"/>
    <d v="2020-10-26T00:00:00"/>
    <n v="2020"/>
    <x v="3"/>
    <s v="Mon"/>
    <x v="1"/>
    <s v="Lee"/>
    <s v="72-1001 "/>
    <n v="40.799999999999997"/>
    <x v="0"/>
    <n v="89.2"/>
    <x v="0"/>
    <s v="Gidec"/>
    <s v="Safeskin"/>
    <x v="1"/>
    <n v="233"/>
    <n v="400"/>
    <n v="538"/>
    <n v="762"/>
    <n v="20"/>
    <x v="0"/>
    <n v="771"/>
    <n v="120"/>
  </r>
  <r>
    <x v="12"/>
    <d v="2022-06-19T00:00:00"/>
    <n v="2022"/>
    <x v="10"/>
    <s v="Sun"/>
    <x v="1"/>
    <s v="Lee"/>
    <s v="72-0466"/>
    <n v="76.900000000000006"/>
    <x v="0"/>
    <n v="9.9"/>
    <x v="0"/>
    <s v="Port Said"/>
    <s v="X1 Port"/>
    <x v="1"/>
    <n v="635"/>
    <n v="399"/>
    <n v="418"/>
    <n v="480"/>
    <n v="19.5"/>
    <x v="1"/>
    <n v="1053"/>
    <n v="119.69999999999999"/>
  </r>
  <r>
    <x v="2"/>
    <d v="2023-12-30T00:00:00"/>
    <n v="2023"/>
    <x v="4"/>
    <s v="Sat"/>
    <x v="1"/>
    <s v="Mike"/>
    <s v="72-0466"/>
    <n v="106.8"/>
    <x v="0"/>
    <n v="90.4"/>
    <x v="0"/>
    <s v="Safeskin"/>
    <s v="X1 Port"/>
    <x v="0"/>
    <n v="270"/>
    <n v="399"/>
    <n v="321"/>
    <n v="433"/>
    <n v="12.8"/>
    <x v="0"/>
    <n v="591"/>
    <n v="119.69999999999999"/>
  </r>
  <r>
    <x v="19"/>
    <d v="2023-10-24T00:00:00"/>
    <n v="2023"/>
    <x v="3"/>
    <s v="Tue"/>
    <x v="1"/>
    <s v="Mike"/>
    <s v="72-0466"/>
    <n v="27.4"/>
    <x v="1"/>
    <n v="106.2"/>
    <x v="0"/>
    <s v="Air Port"/>
    <s v="Gidec"/>
    <x v="0"/>
    <n v="209"/>
    <n v="401"/>
    <n v="557"/>
    <n v="736"/>
    <n v="11.3"/>
    <x v="0"/>
    <n v="766"/>
    <n v="120.3"/>
  </r>
  <r>
    <x v="8"/>
    <d v="2022-05-23T00:00:00"/>
    <n v="2022"/>
    <x v="1"/>
    <s v="Mon"/>
    <x v="1"/>
    <s v="Lee"/>
    <s v="72-0466"/>
    <n v="89.1"/>
    <x v="0"/>
    <n v="53.9"/>
    <x v="0"/>
    <s v="Gidec"/>
    <s v="Gidec"/>
    <x v="0"/>
    <n v="768"/>
    <n v="399"/>
    <n v="418"/>
    <n v="747"/>
    <n v="38.200000000000003"/>
    <x v="1"/>
    <n v="1186"/>
    <n v="119.69999999999999"/>
  </r>
  <r>
    <x v="15"/>
    <d v="2021-04-30T00:00:00"/>
    <n v="2021"/>
    <x v="0"/>
    <s v="Fri"/>
    <x v="1"/>
    <s v="Lee"/>
    <s v="72-0466"/>
    <n v="36.1"/>
    <x v="1"/>
    <n v="52.6"/>
    <x v="0"/>
    <s v="Gidec"/>
    <s v="Mina"/>
    <x v="1"/>
    <n v="316"/>
    <n v="401"/>
    <n v="300"/>
    <n v="413"/>
    <n v="34.6"/>
    <x v="1"/>
    <n v="616"/>
    <n v="120.3"/>
  </r>
  <r>
    <x v="15"/>
    <d v="2021-03-11T00:00:00"/>
    <n v="2021"/>
    <x v="5"/>
    <s v="Thu"/>
    <x v="1"/>
    <s v="Mike"/>
    <s v="72-0466"/>
    <n v="97.6"/>
    <x v="2"/>
    <n v="40"/>
    <x v="0"/>
    <s v="Air Port"/>
    <s v="Gidec"/>
    <x v="0"/>
    <n v="697"/>
    <n v="399"/>
    <n v="620"/>
    <n v="555"/>
    <n v="32.9"/>
    <x v="1"/>
    <n v="1317"/>
    <n v="119.69999999999999"/>
  </r>
  <r>
    <x v="21"/>
    <d v="2022-03-16T00:00:00"/>
    <n v="2022"/>
    <x v="5"/>
    <s v="Wed"/>
    <x v="1"/>
    <s v="Mike"/>
    <s v="72-1001 "/>
    <n v="83.6"/>
    <x v="0"/>
    <n v="105.8"/>
    <x v="1"/>
    <s v="Top glove"/>
    <s v="Suies "/>
    <x v="1"/>
    <n v="779"/>
    <n v="402"/>
    <n v="702"/>
    <n v="778"/>
    <n v="9.4"/>
    <x v="1"/>
    <n v="1481"/>
    <n v="120.6"/>
  </r>
  <r>
    <x v="15"/>
    <d v="2023-12-22T00:00:00"/>
    <n v="2023"/>
    <x v="4"/>
    <s v="Fri"/>
    <x v="1"/>
    <s v="Lee"/>
    <s v="72-0466"/>
    <n v="65.099999999999994"/>
    <x v="2"/>
    <n v="68"/>
    <x v="0"/>
    <s v="Top glove"/>
    <s v="X1 Port"/>
    <x v="1"/>
    <n v="520"/>
    <n v="399"/>
    <n v="364"/>
    <n v="233"/>
    <n v="8.4"/>
    <x v="1"/>
    <n v="884"/>
    <n v="119.69999999999999"/>
  </r>
  <r>
    <x v="0"/>
    <d v="2020-06-29T00:00:00"/>
    <n v="2020"/>
    <x v="10"/>
    <s v="Mon"/>
    <x v="0"/>
    <s v="Lee"/>
    <s v="72-0466"/>
    <n v="79.7"/>
    <x v="2"/>
    <n v="71.599999999999994"/>
    <x v="0"/>
    <s v="Top glove"/>
    <s v="Safeskin"/>
    <x v="1"/>
    <n v="516"/>
    <n v="400"/>
    <n v="312"/>
    <n v="224"/>
    <n v="32.6"/>
    <x v="0"/>
    <n v="828"/>
    <n v="120"/>
  </r>
  <r>
    <x v="3"/>
    <d v="2022-06-01T00:00:00"/>
    <n v="2022"/>
    <x v="10"/>
    <s v="Wed"/>
    <x v="0"/>
    <s v="Mike"/>
    <s v="72-0466"/>
    <n v="105.8"/>
    <x v="1"/>
    <n v="81.099999999999994"/>
    <x v="1"/>
    <s v="Air Port"/>
    <s v="X1 Port"/>
    <x v="1"/>
    <n v="420"/>
    <n v="400"/>
    <n v="245"/>
    <n v="510"/>
    <n v="8.1999999999999993"/>
    <x v="0"/>
    <n v="665"/>
    <n v="120"/>
  </r>
  <r>
    <x v="23"/>
    <d v="2022-05-26T00:00:00"/>
    <n v="2022"/>
    <x v="1"/>
    <s v="Thu"/>
    <x v="1"/>
    <s v="Lee"/>
    <s v="72-1001"/>
    <n v="49.4"/>
    <x v="1"/>
    <n v="39.5"/>
    <x v="0"/>
    <s v="Gidec"/>
    <s v="Gidec"/>
    <x v="1"/>
    <n v="455"/>
    <n v="399"/>
    <n v="517"/>
    <n v="375"/>
    <n v="20.6"/>
    <x v="1"/>
    <n v="972"/>
    <n v="119.69999999999999"/>
  </r>
  <r>
    <x v="27"/>
    <d v="2021-11-24T00:00:00"/>
    <n v="2021"/>
    <x v="11"/>
    <s v="Wed"/>
    <x v="0"/>
    <s v="Mike"/>
    <s v="72-1001 "/>
    <n v="93.5"/>
    <x v="0"/>
    <n v="54.8"/>
    <x v="1"/>
    <s v="Top glove"/>
    <s v="Top glove"/>
    <x v="1"/>
    <n v="489"/>
    <n v="400"/>
    <n v="699"/>
    <n v="549"/>
    <n v="9.6"/>
    <x v="0"/>
    <n v="1188"/>
    <n v="120"/>
  </r>
  <r>
    <x v="21"/>
    <d v="2020-12-05T00:00:00"/>
    <n v="2020"/>
    <x v="4"/>
    <s v="Sat"/>
    <x v="0"/>
    <s v="Mike"/>
    <s v="72-1001 "/>
    <n v="23.3"/>
    <x v="2"/>
    <n v="90.3"/>
    <x v="0"/>
    <s v="Top glove"/>
    <s v="Safeskin"/>
    <x v="0"/>
    <n v="291"/>
    <n v="401"/>
    <n v="350"/>
    <n v="635"/>
    <n v="15.7"/>
    <x v="0"/>
    <n v="641"/>
    <n v="120.3"/>
  </r>
  <r>
    <x v="23"/>
    <d v="2021-05-05T00:00:00"/>
    <n v="2021"/>
    <x v="1"/>
    <s v="Wed"/>
    <x v="1"/>
    <s v="Mike"/>
    <s v="72-1001 "/>
    <n v="85.6"/>
    <x v="0"/>
    <n v="118.3"/>
    <x v="0"/>
    <s v="PT"/>
    <s v="Suies "/>
    <x v="1"/>
    <n v="419"/>
    <n v="401"/>
    <n v="476"/>
    <n v="241"/>
    <n v="34.299999999999997"/>
    <x v="0"/>
    <n v="895"/>
    <n v="120.3"/>
  </r>
  <r>
    <x v="8"/>
    <d v="2021-05-09T00:00:00"/>
    <n v="2021"/>
    <x v="1"/>
    <s v="Sun"/>
    <x v="0"/>
    <s v="Lee"/>
    <s v="72-0466"/>
    <n v="91.3"/>
    <x v="1"/>
    <n v="8.9"/>
    <x v="0"/>
    <s v="Xunthai"/>
    <s v="Suies "/>
    <x v="1"/>
    <n v="690"/>
    <n v="401"/>
    <n v="296"/>
    <n v="729"/>
    <n v="35.799999999999997"/>
    <x v="1"/>
    <n v="986"/>
    <n v="120.3"/>
  </r>
  <r>
    <x v="27"/>
    <d v="2021-12-30T00:00:00"/>
    <n v="2021"/>
    <x v="4"/>
    <s v="Thu"/>
    <x v="1"/>
    <s v="Lee"/>
    <s v="72-1001 "/>
    <n v="55.9"/>
    <x v="0"/>
    <n v="9.9"/>
    <x v="0"/>
    <s v="Xunthai"/>
    <s v="Suies "/>
    <x v="1"/>
    <n v="309"/>
    <n v="400"/>
    <n v="443"/>
    <n v="366"/>
    <n v="39.9"/>
    <x v="0"/>
    <n v="752"/>
    <n v="120"/>
  </r>
  <r>
    <x v="21"/>
    <d v="2023-04-01T00:00:00"/>
    <n v="2023"/>
    <x v="0"/>
    <s v="Sat"/>
    <x v="1"/>
    <s v="Lee"/>
    <s v="72-1001 "/>
    <n v="96.3"/>
    <x v="1"/>
    <n v="54.2"/>
    <x v="1"/>
    <s v="Xunthai"/>
    <s v="Gidec"/>
    <x v="1"/>
    <n v="638"/>
    <n v="400"/>
    <n v="209"/>
    <n v="429"/>
    <n v="37.799999999999997"/>
    <x v="0"/>
    <n v="847"/>
    <n v="120"/>
  </r>
  <r>
    <x v="21"/>
    <d v="2021-03-31T00:00:00"/>
    <n v="2021"/>
    <x v="5"/>
    <s v="Wed"/>
    <x v="1"/>
    <s v="Lee"/>
    <s v="72-1001"/>
    <n v="69.099999999999994"/>
    <x v="2"/>
    <n v="80.900000000000006"/>
    <x v="0"/>
    <s v="Safeskin"/>
    <s v="Safeskin"/>
    <x v="1"/>
    <n v="591"/>
    <n v="402"/>
    <n v="746"/>
    <n v="402"/>
    <n v="27.2"/>
    <x v="0"/>
    <n v="1337"/>
    <n v="120.6"/>
  </r>
  <r>
    <x v="18"/>
    <d v="2023-01-20T00:00:00"/>
    <n v="2023"/>
    <x v="9"/>
    <s v="Fri"/>
    <x v="0"/>
    <s v="Mike"/>
    <s v="72-1001"/>
    <n v="112.7"/>
    <x v="1"/>
    <n v="49.4"/>
    <x v="0"/>
    <s v="Gidec"/>
    <s v="Top glove"/>
    <x v="1"/>
    <n v="234"/>
    <n v="401"/>
    <n v="606"/>
    <n v="704"/>
    <n v="17.8"/>
    <x v="1"/>
    <n v="840"/>
    <n v="120.3"/>
  </r>
  <r>
    <x v="14"/>
    <d v="2020-04-14T00:00:00"/>
    <n v="2020"/>
    <x v="0"/>
    <s v="Tue"/>
    <x v="1"/>
    <s v="Lee"/>
    <s v="72-0466"/>
    <n v="17.899999999999999"/>
    <x v="2"/>
    <n v="120"/>
    <x v="0"/>
    <s v="Gidec"/>
    <s v="Safeskin"/>
    <x v="1"/>
    <n v="213"/>
    <n v="399"/>
    <n v="400"/>
    <n v="302"/>
    <n v="3.3"/>
    <x v="0"/>
    <n v="613"/>
    <n v="119.69999999999999"/>
  </r>
  <r>
    <x v="7"/>
    <d v="2021-12-19T00:00:00"/>
    <n v="2021"/>
    <x v="4"/>
    <s v="Sun"/>
    <x v="0"/>
    <s v="Mike"/>
    <s v="72-1001"/>
    <n v="20"/>
    <x v="1"/>
    <n v="27.5"/>
    <x v="1"/>
    <s v="Gidec"/>
    <s v="Suies "/>
    <x v="0"/>
    <n v="412"/>
    <n v="400"/>
    <n v="729"/>
    <n v="217"/>
    <n v="24.7"/>
    <x v="1"/>
    <n v="1141"/>
    <n v="120"/>
  </r>
  <r>
    <x v="21"/>
    <d v="2021-03-14T00:00:00"/>
    <n v="2021"/>
    <x v="5"/>
    <s v="Sun"/>
    <x v="0"/>
    <s v="Lee"/>
    <s v="72-1001 "/>
    <n v="101.9"/>
    <x v="2"/>
    <n v="5.9"/>
    <x v="1"/>
    <s v="Safeskin"/>
    <s v="Top glove"/>
    <x v="1"/>
    <n v="615"/>
    <n v="400"/>
    <n v="310"/>
    <n v="783"/>
    <n v="9.1999999999999993"/>
    <x v="1"/>
    <n v="925"/>
    <n v="120"/>
  </r>
  <r>
    <x v="8"/>
    <d v="2023-09-13T00:00:00"/>
    <n v="2023"/>
    <x v="2"/>
    <s v="Wed"/>
    <x v="1"/>
    <s v="Mike"/>
    <s v="72-0466"/>
    <n v="101.9"/>
    <x v="2"/>
    <n v="26.9"/>
    <x v="1"/>
    <s v="Top glove"/>
    <s v="Safeskin"/>
    <x v="1"/>
    <n v="398"/>
    <n v="400"/>
    <n v="247"/>
    <n v="788"/>
    <n v="34.200000000000003"/>
    <x v="0"/>
    <n v="645"/>
    <n v="120"/>
  </r>
  <r>
    <x v="12"/>
    <d v="2021-10-12T00:00:00"/>
    <n v="2021"/>
    <x v="3"/>
    <s v="Tue"/>
    <x v="0"/>
    <s v="Lee"/>
    <s v="72-1001 "/>
    <n v="59.2"/>
    <x v="1"/>
    <n v="107"/>
    <x v="1"/>
    <s v="Top glove"/>
    <s v="Mina"/>
    <x v="1"/>
    <n v="601"/>
    <n v="399"/>
    <n v="766"/>
    <n v="355"/>
    <n v="22.4"/>
    <x v="0"/>
    <n v="1367"/>
    <n v="119.69999999999999"/>
  </r>
  <r>
    <x v="20"/>
    <d v="2021-05-23T00:00:00"/>
    <n v="2021"/>
    <x v="1"/>
    <s v="Sun"/>
    <x v="1"/>
    <s v="Lee"/>
    <s v="72-0466"/>
    <n v="115.9"/>
    <x v="0"/>
    <n v="21.7"/>
    <x v="0"/>
    <s v="Safeskin"/>
    <s v="Gidec"/>
    <x v="0"/>
    <n v="599"/>
    <n v="400"/>
    <n v="385"/>
    <n v="206"/>
    <n v="29.6"/>
    <x v="0"/>
    <n v="984"/>
    <n v="120"/>
  </r>
  <r>
    <x v="23"/>
    <d v="2020-09-07T00:00:00"/>
    <n v="2020"/>
    <x v="2"/>
    <s v="Mon"/>
    <x v="0"/>
    <s v="Mike"/>
    <s v="72-1001 "/>
    <n v="83.1"/>
    <x v="2"/>
    <n v="60.1"/>
    <x v="0"/>
    <s v="Giza"/>
    <s v="Suies "/>
    <x v="0"/>
    <n v="684"/>
    <n v="402"/>
    <n v="762"/>
    <n v="588"/>
    <n v="27.3"/>
    <x v="0"/>
    <n v="1446"/>
    <n v="120.6"/>
  </r>
  <r>
    <x v="18"/>
    <d v="2022-08-22T00:00:00"/>
    <n v="2022"/>
    <x v="7"/>
    <s v="Mon"/>
    <x v="1"/>
    <s v="Mike"/>
    <s v="72-1001 "/>
    <n v="118"/>
    <x v="0"/>
    <n v="53.2"/>
    <x v="0"/>
    <s v="Alex"/>
    <s v="X1 Port"/>
    <x v="1"/>
    <n v="260"/>
    <n v="401"/>
    <n v="583"/>
    <n v="589"/>
    <n v="14.5"/>
    <x v="1"/>
    <n v="843"/>
    <n v="120.3"/>
  </r>
  <r>
    <x v="13"/>
    <d v="2023-04-29T00:00:00"/>
    <n v="2023"/>
    <x v="0"/>
    <s v="Sat"/>
    <x v="0"/>
    <s v="Lee"/>
    <s v="72-1001 "/>
    <n v="66.2"/>
    <x v="0"/>
    <n v="81.599999999999994"/>
    <x v="1"/>
    <s v="Gidec"/>
    <s v="Suies "/>
    <x v="1"/>
    <n v="546"/>
    <n v="398"/>
    <n v="788"/>
    <n v="764"/>
    <n v="30.6"/>
    <x v="1"/>
    <n v="1334"/>
    <n v="119.39999999999999"/>
  </r>
  <r>
    <x v="0"/>
    <d v="2020-02-16T00:00:00"/>
    <n v="2020"/>
    <x v="6"/>
    <s v="Sun"/>
    <x v="1"/>
    <s v="Lee"/>
    <s v="72-1001"/>
    <n v="28.2"/>
    <x v="1"/>
    <n v="11.3"/>
    <x v="1"/>
    <s v="Xunthai"/>
    <s v="Mina"/>
    <x v="0"/>
    <n v="237"/>
    <n v="401"/>
    <n v="652"/>
    <n v="379"/>
    <n v="33.9"/>
    <x v="0"/>
    <n v="889"/>
    <n v="120.3"/>
  </r>
  <r>
    <x v="14"/>
    <d v="2022-05-28T00:00:00"/>
    <n v="2022"/>
    <x v="1"/>
    <s v="Sat"/>
    <x v="0"/>
    <s v="Mike"/>
    <s v="72-1001 "/>
    <n v="56.1"/>
    <x v="0"/>
    <n v="80.8"/>
    <x v="0"/>
    <s v="Alex"/>
    <s v="Top glove "/>
    <x v="1"/>
    <n v="306"/>
    <n v="401"/>
    <n v="263"/>
    <n v="314"/>
    <n v="30"/>
    <x v="1"/>
    <n v="569"/>
    <n v="120.3"/>
  </r>
  <r>
    <x v="31"/>
    <d v="2023-06-28T00:00:00"/>
    <n v="2023"/>
    <x v="10"/>
    <s v="Wed"/>
    <x v="1"/>
    <s v="Lee"/>
    <s v="72-1001"/>
    <n v="117.8"/>
    <x v="2"/>
    <n v="45.8"/>
    <x v="0"/>
    <s v="Safeskin"/>
    <s v="Suies"/>
    <x v="0"/>
    <n v="395"/>
    <n v="400"/>
    <n v="711"/>
    <n v="570"/>
    <n v="31.3"/>
    <x v="1"/>
    <n v="1106"/>
    <n v="120"/>
  </r>
  <r>
    <x v="26"/>
    <d v="2022-10-14T00:00:00"/>
    <n v="2022"/>
    <x v="3"/>
    <s v="Fri"/>
    <x v="1"/>
    <s v="Mike"/>
    <s v="72-0466"/>
    <n v="47.6"/>
    <x v="0"/>
    <n v="111.5"/>
    <x v="0"/>
    <s v="Gidec"/>
    <s v="Suies "/>
    <x v="0"/>
    <n v="624"/>
    <n v="401"/>
    <n v="289"/>
    <n v="538"/>
    <n v="15"/>
    <x v="1"/>
    <n v="913"/>
    <n v="120.3"/>
  </r>
  <r>
    <x v="7"/>
    <d v="2022-02-13T00:00:00"/>
    <n v="2022"/>
    <x v="6"/>
    <s v="Sun"/>
    <x v="0"/>
    <s v="Mike"/>
    <s v="72-0466"/>
    <n v="115.1"/>
    <x v="0"/>
    <n v="102.6"/>
    <x v="1"/>
    <s v="PT"/>
    <s v="Suies "/>
    <x v="0"/>
    <n v="784"/>
    <n v="399"/>
    <n v="615"/>
    <n v="631"/>
    <n v="37.799999999999997"/>
    <x v="1"/>
    <n v="1399"/>
    <n v="119.69999999999999"/>
  </r>
  <r>
    <x v="10"/>
    <d v="2022-06-03T00:00:00"/>
    <n v="2022"/>
    <x v="10"/>
    <s v="Fri"/>
    <x v="0"/>
    <s v="Lee"/>
    <s v="72-0466"/>
    <n v="96.7"/>
    <x v="2"/>
    <n v="50.9"/>
    <x v="0"/>
    <s v="Top glove"/>
    <s v="Gidec"/>
    <x v="1"/>
    <n v="406"/>
    <n v="400"/>
    <n v="500"/>
    <n v="731"/>
    <n v="17.600000000000001"/>
    <x v="1"/>
    <n v="906"/>
    <n v="120"/>
  </r>
  <r>
    <x v="24"/>
    <d v="2020-03-04T00:00:00"/>
    <n v="2020"/>
    <x v="5"/>
    <s v="Wed"/>
    <x v="1"/>
    <s v="Lee"/>
    <s v="72-1001 "/>
    <n v="55.8"/>
    <x v="1"/>
    <n v="119.2"/>
    <x v="1"/>
    <s v="Safeskin"/>
    <s v="Suies "/>
    <x v="0"/>
    <n v="513"/>
    <n v="401"/>
    <n v="625"/>
    <n v="536"/>
    <n v="36"/>
    <x v="0"/>
    <n v="1138"/>
    <n v="120.3"/>
  </r>
  <r>
    <x v="1"/>
    <d v="2020-11-15T00:00:00"/>
    <n v="2020"/>
    <x v="11"/>
    <s v="Sun"/>
    <x v="1"/>
    <s v="Mike"/>
    <s v="72-1001 "/>
    <n v="67.3"/>
    <x v="1"/>
    <n v="11"/>
    <x v="0"/>
    <s v="Safeskin"/>
    <s v="Safeskin"/>
    <x v="0"/>
    <n v="355"/>
    <n v="400"/>
    <n v="659"/>
    <n v="290"/>
    <n v="34.5"/>
    <x v="0"/>
    <n v="1014"/>
    <n v="120"/>
  </r>
  <r>
    <x v="26"/>
    <d v="2022-05-09T00:00:00"/>
    <n v="2022"/>
    <x v="1"/>
    <s v="Mon"/>
    <x v="0"/>
    <s v="Mike"/>
    <s v="72-0466"/>
    <n v="74.900000000000006"/>
    <x v="0"/>
    <n v="95.7"/>
    <x v="0"/>
    <s v="Top glove"/>
    <s v="X1 Port"/>
    <x v="1"/>
    <n v="605"/>
    <n v="398"/>
    <n v="682"/>
    <n v="559"/>
    <n v="5.8"/>
    <x v="1"/>
    <n v="1287"/>
    <n v="119.39999999999999"/>
  </r>
  <r>
    <x v="9"/>
    <d v="2022-02-18T00:00:00"/>
    <n v="2022"/>
    <x v="6"/>
    <s v="Fri"/>
    <x v="0"/>
    <s v="Mike"/>
    <s v="72-0466"/>
    <n v="81.599999999999994"/>
    <x v="2"/>
    <n v="54.9"/>
    <x v="0"/>
    <s v="Port Said"/>
    <s v="Suies"/>
    <x v="0"/>
    <n v="420"/>
    <n v="400"/>
    <n v="701"/>
    <n v="424"/>
    <n v="38.700000000000003"/>
    <x v="1"/>
    <n v="1121"/>
    <n v="120"/>
  </r>
  <r>
    <x v="18"/>
    <d v="2023-08-08T00:00:00"/>
    <n v="2023"/>
    <x v="7"/>
    <s v="Tue"/>
    <x v="1"/>
    <s v="Lee"/>
    <s v="72-0466"/>
    <n v="13.8"/>
    <x v="1"/>
    <n v="54.8"/>
    <x v="0"/>
    <s v="Gidec"/>
    <s v="X1 Port"/>
    <x v="1"/>
    <n v="489"/>
    <n v="400"/>
    <n v="708"/>
    <n v="472"/>
    <n v="39.9"/>
    <x v="0"/>
    <n v="1197"/>
    <n v="120"/>
  </r>
  <r>
    <x v="15"/>
    <d v="2020-01-29T00:00:00"/>
    <n v="2020"/>
    <x v="9"/>
    <s v="Wed"/>
    <x v="0"/>
    <s v="Mike"/>
    <s v="72-0466"/>
    <n v="112.4"/>
    <x v="1"/>
    <n v="24.6"/>
    <x v="0"/>
    <s v="Xunthai"/>
    <s v="Suies "/>
    <x v="1"/>
    <n v="541"/>
    <n v="401"/>
    <n v="448"/>
    <n v="776"/>
    <n v="24.6"/>
    <x v="0"/>
    <n v="989"/>
    <n v="120.3"/>
  </r>
  <r>
    <x v="15"/>
    <d v="2021-03-12T00:00:00"/>
    <n v="2021"/>
    <x v="5"/>
    <s v="Fri"/>
    <x v="0"/>
    <s v="Lee"/>
    <s v="72-0466"/>
    <n v="73.7"/>
    <x v="2"/>
    <n v="64.2"/>
    <x v="0"/>
    <s v="Alex"/>
    <s v="Top glove "/>
    <x v="1"/>
    <n v="612"/>
    <n v="400"/>
    <n v="734"/>
    <n v="533"/>
    <n v="31.5"/>
    <x v="1"/>
    <n v="1346"/>
    <n v="120"/>
  </r>
  <r>
    <x v="7"/>
    <d v="2022-02-01T00:00:00"/>
    <n v="2022"/>
    <x v="6"/>
    <s v="Tue"/>
    <x v="0"/>
    <s v="Mike"/>
    <s v="72-0466"/>
    <n v="112.1"/>
    <x v="1"/>
    <n v="14.7"/>
    <x v="0"/>
    <s v="Gidec"/>
    <s v="Mina"/>
    <x v="1"/>
    <n v="236"/>
    <n v="400"/>
    <n v="632"/>
    <n v="290"/>
    <n v="37.4"/>
    <x v="1"/>
    <n v="868"/>
    <n v="120"/>
  </r>
  <r>
    <x v="2"/>
    <d v="2022-01-05T00:00:00"/>
    <n v="2022"/>
    <x v="9"/>
    <s v="Wed"/>
    <x v="1"/>
    <s v="Lee"/>
    <s v="72-0466"/>
    <n v="77.7"/>
    <x v="0"/>
    <n v="75.900000000000006"/>
    <x v="0"/>
    <s v="Top glove"/>
    <s v="X1 Port"/>
    <x v="1"/>
    <n v="533"/>
    <n v="401"/>
    <n v="703"/>
    <n v="466"/>
    <n v="1.8"/>
    <x v="0"/>
    <n v="1236"/>
    <n v="120.3"/>
  </r>
  <r>
    <x v="11"/>
    <d v="2022-12-06T00:00:00"/>
    <n v="2022"/>
    <x v="4"/>
    <s v="Tue"/>
    <x v="0"/>
    <s v="Lee"/>
    <s v="72-0466"/>
    <n v="54.6"/>
    <x v="1"/>
    <n v="32.799999999999997"/>
    <x v="1"/>
    <s v="Safeskin"/>
    <s v="Gidec"/>
    <x v="0"/>
    <n v="459"/>
    <n v="400"/>
    <n v="794"/>
    <n v="337"/>
    <n v="37.299999999999997"/>
    <x v="0"/>
    <n v="1253"/>
    <n v="120"/>
  </r>
  <r>
    <x v="4"/>
    <d v="2023-12-11T00:00:00"/>
    <n v="2023"/>
    <x v="4"/>
    <s v="Mon"/>
    <x v="0"/>
    <s v="Mike"/>
    <s v="72-1001 "/>
    <n v="70.2"/>
    <x v="2"/>
    <n v="88.4"/>
    <x v="0"/>
    <s v="Safeskin"/>
    <s v="Safeskin"/>
    <x v="1"/>
    <n v="280"/>
    <n v="399"/>
    <n v="270"/>
    <n v="281"/>
    <n v="25.5"/>
    <x v="0"/>
    <n v="550"/>
    <n v="119.69999999999999"/>
  </r>
  <r>
    <x v="15"/>
    <d v="2021-03-26T00:00:00"/>
    <n v="2021"/>
    <x v="5"/>
    <s v="Fri"/>
    <x v="0"/>
    <s v="Lee"/>
    <s v="72-1001 "/>
    <n v="100.4"/>
    <x v="0"/>
    <n v="74.8"/>
    <x v="0"/>
    <s v="Port Said"/>
    <s v="Top glove "/>
    <x v="0"/>
    <n v="325"/>
    <n v="401"/>
    <n v="422"/>
    <n v="627"/>
    <n v="33.299999999999997"/>
    <x v="1"/>
    <n v="747"/>
    <n v="120.3"/>
  </r>
  <r>
    <x v="0"/>
    <d v="2021-09-24T00:00:00"/>
    <n v="2021"/>
    <x v="2"/>
    <s v="Fri"/>
    <x v="1"/>
    <s v="Lee"/>
    <s v="72-0466"/>
    <n v="42.5"/>
    <x v="1"/>
    <n v="90.8"/>
    <x v="0"/>
    <s v="Gidec"/>
    <s v="Suies "/>
    <x v="0"/>
    <n v="730"/>
    <n v="400"/>
    <n v="684"/>
    <n v="577"/>
    <n v="22.1"/>
    <x v="0"/>
    <n v="1414"/>
    <n v="120"/>
  </r>
  <r>
    <x v="6"/>
    <d v="2023-01-02T00:00:00"/>
    <n v="2023"/>
    <x v="9"/>
    <s v="Mon"/>
    <x v="0"/>
    <s v="Lee"/>
    <s v="72-0466"/>
    <n v="115"/>
    <x v="1"/>
    <n v="91.2"/>
    <x v="0"/>
    <s v="Port Said"/>
    <s v="Suies "/>
    <x v="1"/>
    <n v="723"/>
    <n v="400"/>
    <n v="252"/>
    <n v="499"/>
    <n v="21.7"/>
    <x v="0"/>
    <n v="975"/>
    <n v="120"/>
  </r>
  <r>
    <x v="11"/>
    <d v="2022-12-12T00:00:00"/>
    <n v="2022"/>
    <x v="4"/>
    <s v="Mon"/>
    <x v="1"/>
    <s v="Lee"/>
    <s v="72-1001 "/>
    <n v="58.6"/>
    <x v="1"/>
    <n v="27.6"/>
    <x v="0"/>
    <s v="Top glove"/>
    <s v="Top glove"/>
    <x v="1"/>
    <n v="220"/>
    <n v="400"/>
    <n v="524"/>
    <n v="454"/>
    <n v="36"/>
    <x v="1"/>
    <n v="744"/>
    <n v="120"/>
  </r>
  <r>
    <x v="16"/>
    <d v="2020-08-20T00:00:00"/>
    <n v="2020"/>
    <x v="7"/>
    <s v="Thu"/>
    <x v="1"/>
    <s v="Mike"/>
    <s v="72-1001 "/>
    <n v="115"/>
    <x v="0"/>
    <n v="5.0999999999999996"/>
    <x v="0"/>
    <s v="Port Said"/>
    <s v="Suies "/>
    <x v="1"/>
    <n v="614"/>
    <n v="399"/>
    <n v="715"/>
    <n v="393"/>
    <n v="20.8"/>
    <x v="0"/>
    <n v="1329"/>
    <n v="119.69999999999999"/>
  </r>
  <r>
    <x v="24"/>
    <d v="2020-07-18T00:00:00"/>
    <n v="2020"/>
    <x v="8"/>
    <s v="Sat"/>
    <x v="1"/>
    <s v="Mike"/>
    <s v="72-1001 "/>
    <n v="106.3"/>
    <x v="0"/>
    <n v="47.1"/>
    <x v="0"/>
    <s v="Top glove"/>
    <s v="Mina"/>
    <x v="0"/>
    <n v="533"/>
    <n v="399"/>
    <n v="211"/>
    <n v="253"/>
    <n v="19.399999999999999"/>
    <x v="0"/>
    <n v="744"/>
    <n v="119.69999999999999"/>
  </r>
  <r>
    <x v="12"/>
    <d v="2021-11-04T00:00:00"/>
    <n v="2021"/>
    <x v="11"/>
    <s v="Thu"/>
    <x v="1"/>
    <s v="Lee"/>
    <s v="72-1001 "/>
    <n v="93.3"/>
    <x v="0"/>
    <n v="110.7"/>
    <x v="0"/>
    <s v="Air Port"/>
    <s v="Mina"/>
    <x v="0"/>
    <n v="764"/>
    <n v="400"/>
    <n v="764"/>
    <n v="380"/>
    <n v="24.7"/>
    <x v="1"/>
    <n v="1528"/>
    <n v="120"/>
  </r>
  <r>
    <x v="21"/>
    <d v="2021-07-02T00:00:00"/>
    <n v="2021"/>
    <x v="8"/>
    <s v="Fri"/>
    <x v="0"/>
    <s v="Mike"/>
    <s v="72-0466"/>
    <n v="58.8"/>
    <x v="0"/>
    <n v="71.5"/>
    <x v="0"/>
    <s v="Xunthai"/>
    <s v="Suies "/>
    <x v="0"/>
    <n v="745"/>
    <n v="400"/>
    <n v="787"/>
    <n v="703"/>
    <n v="21.2"/>
    <x v="1"/>
    <n v="1532"/>
    <n v="120"/>
  </r>
  <r>
    <x v="3"/>
    <d v="2022-07-25T00:00:00"/>
    <n v="2022"/>
    <x v="8"/>
    <s v="Mon"/>
    <x v="0"/>
    <s v="Mike"/>
    <s v="72-0466"/>
    <n v="72.5"/>
    <x v="1"/>
    <n v="88.7"/>
    <x v="0"/>
    <s v="Safeskin"/>
    <s v="Gidec"/>
    <x v="1"/>
    <n v="548"/>
    <n v="401"/>
    <n v="393"/>
    <n v="670"/>
    <n v="18.399999999999999"/>
    <x v="1"/>
    <n v="941"/>
    <n v="120.3"/>
  </r>
  <r>
    <x v="15"/>
    <d v="2020-04-06T00:00:00"/>
    <n v="2020"/>
    <x v="0"/>
    <s v="Mon"/>
    <x v="1"/>
    <s v="Lee"/>
    <s v="72-1001 "/>
    <n v="101.4"/>
    <x v="2"/>
    <n v="106.2"/>
    <x v="1"/>
    <s v="Xunthai"/>
    <s v="X1 Port"/>
    <x v="1"/>
    <n v="283"/>
    <n v="400"/>
    <n v="660"/>
    <n v="783"/>
    <n v="8"/>
    <x v="0"/>
    <n v="943"/>
    <n v="120"/>
  </r>
  <r>
    <x v="26"/>
    <d v="2020-02-18T00:00:00"/>
    <n v="2020"/>
    <x v="6"/>
    <s v="Tue"/>
    <x v="1"/>
    <s v="Lee"/>
    <s v="72-0466"/>
    <n v="67.599999999999994"/>
    <x v="2"/>
    <n v="109.2"/>
    <x v="1"/>
    <s v="Xunthai"/>
    <s v="Gidec"/>
    <x v="1"/>
    <n v="476"/>
    <n v="401"/>
    <n v="276"/>
    <n v="594"/>
    <n v="16.5"/>
    <x v="1"/>
    <n v="752"/>
    <n v="120.3"/>
  </r>
  <r>
    <x v="15"/>
    <d v="2022-06-14T00:00:00"/>
    <n v="2022"/>
    <x v="10"/>
    <s v="Tue"/>
    <x v="1"/>
    <s v="Lee"/>
    <s v="72-1001 "/>
    <n v="89.9"/>
    <x v="0"/>
    <n v="65.8"/>
    <x v="1"/>
    <s v="Top glove"/>
    <s v="Safeskin"/>
    <x v="0"/>
    <n v="635"/>
    <n v="400"/>
    <n v="664"/>
    <n v="532"/>
    <n v="12"/>
    <x v="1"/>
    <n v="1299"/>
    <n v="120"/>
  </r>
  <r>
    <x v="32"/>
    <d v="2021-06-05T00:00:00"/>
    <n v="2021"/>
    <x v="10"/>
    <s v="Sat"/>
    <x v="0"/>
    <s v="Mike"/>
    <s v="72-1001 "/>
    <n v="95.9"/>
    <x v="0"/>
    <n v="67.2"/>
    <x v="1"/>
    <s v="Safeskin"/>
    <s v="Safeskin"/>
    <x v="1"/>
    <n v="771"/>
    <n v="401"/>
    <n v="489"/>
    <n v="378"/>
    <n v="16.600000000000001"/>
    <x v="1"/>
    <n v="1260"/>
    <n v="120.3"/>
  </r>
  <r>
    <x v="31"/>
    <d v="2020-02-09T00:00:00"/>
    <n v="2020"/>
    <x v="6"/>
    <s v="Sun"/>
    <x v="1"/>
    <s v="Lee"/>
    <s v="72-0466"/>
    <n v="64"/>
    <x v="0"/>
    <n v="102.9"/>
    <x v="0"/>
    <s v="Port Said"/>
    <s v="Mina"/>
    <x v="0"/>
    <n v="418"/>
    <n v="400"/>
    <n v="716"/>
    <n v="246"/>
    <n v="24.1"/>
    <x v="0"/>
    <n v="1134"/>
    <n v="120"/>
  </r>
  <r>
    <x v="4"/>
    <d v="2022-07-02T00:00:00"/>
    <n v="2022"/>
    <x v="8"/>
    <s v="Sat"/>
    <x v="0"/>
    <s v="Lee"/>
    <s v="72-1001"/>
    <n v="66.7"/>
    <x v="0"/>
    <n v="97.9"/>
    <x v="0"/>
    <s v="Gidec"/>
    <s v="X1 Port"/>
    <x v="1"/>
    <n v="671"/>
    <n v="400"/>
    <n v="328"/>
    <n v="571"/>
    <n v="24.7"/>
    <x v="1"/>
    <n v="999"/>
    <n v="120"/>
  </r>
  <r>
    <x v="23"/>
    <d v="2023-03-22T00:00:00"/>
    <n v="2023"/>
    <x v="5"/>
    <s v="Wed"/>
    <x v="1"/>
    <s v="Mike"/>
    <s v="72-0466"/>
    <n v="27.8"/>
    <x v="2"/>
    <n v="85.4"/>
    <x v="1"/>
    <s v="Port Said"/>
    <s v="Suies"/>
    <x v="1"/>
    <n v="610"/>
    <n v="400"/>
    <n v="604"/>
    <n v="493"/>
    <n v="10.3"/>
    <x v="1"/>
    <n v="1214"/>
    <n v="120"/>
  </r>
  <r>
    <x v="2"/>
    <d v="2023-02-03T00:00:00"/>
    <n v="2023"/>
    <x v="6"/>
    <s v="Fri"/>
    <x v="0"/>
    <s v="Mike"/>
    <s v="72-0466"/>
    <n v="33.1"/>
    <x v="1"/>
    <n v="74.5"/>
    <x v="1"/>
    <s v="Gidec"/>
    <s v="Gidec"/>
    <x v="0"/>
    <n v="247"/>
    <n v="399"/>
    <n v="672"/>
    <n v="655"/>
    <n v="4.3"/>
    <x v="0"/>
    <n v="919"/>
    <n v="119.69999999999999"/>
  </r>
  <r>
    <x v="24"/>
    <d v="2021-07-06T00:00:00"/>
    <n v="2021"/>
    <x v="8"/>
    <s v="Tue"/>
    <x v="1"/>
    <s v="Mike"/>
    <s v="72-0466"/>
    <n v="109.1"/>
    <x v="0"/>
    <n v="76"/>
    <x v="1"/>
    <s v="Gidec"/>
    <s v="Suies"/>
    <x v="0"/>
    <n v="535"/>
    <n v="401"/>
    <n v="321"/>
    <n v="447"/>
    <n v="30"/>
    <x v="1"/>
    <n v="856"/>
    <n v="120.3"/>
  </r>
  <r>
    <x v="13"/>
    <d v="2021-11-06T00:00:00"/>
    <n v="2021"/>
    <x v="11"/>
    <s v="Sat"/>
    <x v="0"/>
    <s v="Lee"/>
    <s v="72-0466"/>
    <n v="101.6"/>
    <x v="1"/>
    <n v="46.7"/>
    <x v="0"/>
    <s v="Gidec"/>
    <s v="Suies"/>
    <x v="0"/>
    <n v="310"/>
    <n v="400"/>
    <n v="691"/>
    <n v="791"/>
    <n v="21.6"/>
    <x v="0"/>
    <n v="1001"/>
    <n v="120"/>
  </r>
  <r>
    <x v="2"/>
    <d v="2022-02-08T00:00:00"/>
    <n v="2022"/>
    <x v="6"/>
    <s v="Tue"/>
    <x v="1"/>
    <s v="Mike"/>
    <s v="72-1001"/>
    <n v="6.2"/>
    <x v="1"/>
    <n v="101.7"/>
    <x v="0"/>
    <s v="Gidec"/>
    <s v="X1 Port"/>
    <x v="1"/>
    <n v="610"/>
    <n v="399"/>
    <n v="775"/>
    <n v="439"/>
    <n v="18.2"/>
    <x v="0"/>
    <n v="1385"/>
    <n v="119.69999999999999"/>
  </r>
  <r>
    <x v="22"/>
    <d v="2020-07-29T00:00:00"/>
    <n v="2020"/>
    <x v="8"/>
    <s v="Wed"/>
    <x v="1"/>
    <s v="Mike"/>
    <s v="72-0466"/>
    <n v="105"/>
    <x v="2"/>
    <n v="76"/>
    <x v="1"/>
    <s v="Xunthai"/>
    <s v="Safeskin"/>
    <x v="0"/>
    <n v="566"/>
    <n v="401"/>
    <n v="570"/>
    <n v="400"/>
    <n v="6.1"/>
    <x v="1"/>
    <n v="1136"/>
    <n v="120.3"/>
  </r>
  <r>
    <x v="10"/>
    <d v="2023-05-10T00:00:00"/>
    <n v="2023"/>
    <x v="1"/>
    <s v="Wed"/>
    <x v="0"/>
    <s v="Mike"/>
    <s v="72-0466"/>
    <n v="7.9"/>
    <x v="0"/>
    <n v="30.7"/>
    <x v="0"/>
    <s v="Safeskin"/>
    <s v="Top glove"/>
    <x v="0"/>
    <n v="784"/>
    <n v="399"/>
    <n v="671"/>
    <n v="723"/>
    <n v="17.2"/>
    <x v="0"/>
    <n v="1455"/>
    <n v="119.69999999999999"/>
  </r>
  <r>
    <x v="17"/>
    <d v="2021-03-08T00:00:00"/>
    <n v="2021"/>
    <x v="5"/>
    <s v="Mon"/>
    <x v="1"/>
    <s v="Lee"/>
    <s v="72-0466"/>
    <n v="57.7"/>
    <x v="2"/>
    <n v="32.6"/>
    <x v="0"/>
    <s v="Top glove"/>
    <s v="Suies "/>
    <x v="1"/>
    <n v="761"/>
    <n v="400"/>
    <n v="520"/>
    <n v="437"/>
    <n v="32.9"/>
    <x v="1"/>
    <n v="1281"/>
    <n v="120"/>
  </r>
  <r>
    <x v="16"/>
    <d v="2021-12-07T00:00:00"/>
    <n v="2021"/>
    <x v="4"/>
    <s v="Tue"/>
    <x v="0"/>
    <s v="Lee"/>
    <s v="72-1001"/>
    <n v="12.8"/>
    <x v="1"/>
    <n v="104.1"/>
    <x v="1"/>
    <s v="Alex"/>
    <s v="Suies "/>
    <x v="1"/>
    <n v="206"/>
    <n v="401"/>
    <n v="559"/>
    <n v="723"/>
    <n v="23.7"/>
    <x v="1"/>
    <n v="765"/>
    <n v="120.3"/>
  </r>
  <r>
    <x v="4"/>
    <d v="2021-07-18T00:00:00"/>
    <n v="2021"/>
    <x v="8"/>
    <s v="Sun"/>
    <x v="1"/>
    <s v="Mike"/>
    <s v="72-0466"/>
    <n v="116.4"/>
    <x v="1"/>
    <n v="77"/>
    <x v="1"/>
    <s v="Top glove"/>
    <s v="X1 Port"/>
    <x v="0"/>
    <n v="248"/>
    <n v="400"/>
    <n v="208"/>
    <n v="216"/>
    <n v="4.5"/>
    <x v="1"/>
    <n v="456"/>
    <n v="120"/>
  </r>
  <r>
    <x v="6"/>
    <d v="2020-05-26T00:00:00"/>
    <n v="2020"/>
    <x v="1"/>
    <s v="Tue"/>
    <x v="0"/>
    <s v="Lee"/>
    <s v="72-0466"/>
    <n v="116.8"/>
    <x v="0"/>
    <n v="50.9"/>
    <x v="0"/>
    <s v="Safeskin"/>
    <s v="Top glove"/>
    <x v="1"/>
    <n v="661"/>
    <n v="400"/>
    <n v="515"/>
    <n v="616"/>
    <n v="14"/>
    <x v="1"/>
    <n v="1176"/>
    <n v="120"/>
  </r>
  <r>
    <x v="3"/>
    <d v="2020-10-08T00:00:00"/>
    <n v="2020"/>
    <x v="3"/>
    <s v="Thu"/>
    <x v="0"/>
    <s v="Lee"/>
    <s v="72-1001 "/>
    <n v="75.3"/>
    <x v="1"/>
    <n v="26.5"/>
    <x v="0"/>
    <s v="Gidec"/>
    <s v="X1 Port"/>
    <x v="1"/>
    <n v="611"/>
    <n v="400"/>
    <n v="545"/>
    <n v="243"/>
    <n v="39.200000000000003"/>
    <x v="0"/>
    <n v="1156"/>
    <n v="120"/>
  </r>
  <r>
    <x v="15"/>
    <d v="2023-08-26T00:00:00"/>
    <n v="2023"/>
    <x v="7"/>
    <s v="Sat"/>
    <x v="1"/>
    <s v="Mike"/>
    <s v="72-1001"/>
    <n v="50.1"/>
    <x v="2"/>
    <n v="75.2"/>
    <x v="1"/>
    <s v="Top glove"/>
    <s v="X1 Port"/>
    <x v="1"/>
    <n v="681"/>
    <n v="400"/>
    <n v="602"/>
    <n v="289"/>
    <n v="22.2"/>
    <x v="1"/>
    <n v="1283"/>
    <n v="120"/>
  </r>
  <r>
    <x v="5"/>
    <d v="2022-01-24T00:00:00"/>
    <n v="2022"/>
    <x v="9"/>
    <s v="Mon"/>
    <x v="1"/>
    <s v="Lee"/>
    <s v="72-0466"/>
    <n v="63.9"/>
    <x v="1"/>
    <n v="26.2"/>
    <x v="0"/>
    <s v="Xunthai"/>
    <s v="Safeskin"/>
    <x v="1"/>
    <n v="360"/>
    <n v="398"/>
    <n v="302"/>
    <n v="620"/>
    <n v="12.2"/>
    <x v="0"/>
    <n v="662"/>
    <n v="119.39999999999999"/>
  </r>
  <r>
    <x v="14"/>
    <d v="2022-12-10T00:00:00"/>
    <n v="2022"/>
    <x v="4"/>
    <s v="Sat"/>
    <x v="0"/>
    <s v="Mike"/>
    <s v="72-1001"/>
    <n v="92.7"/>
    <x v="0"/>
    <n v="59.1"/>
    <x v="0"/>
    <s v="Top glove"/>
    <s v="Suies"/>
    <x v="0"/>
    <n v="710"/>
    <n v="400"/>
    <n v="345"/>
    <n v="374"/>
    <n v="36.6"/>
    <x v="1"/>
    <n v="1055"/>
    <n v="120"/>
  </r>
  <r>
    <x v="10"/>
    <d v="2021-05-09T00:00:00"/>
    <n v="2021"/>
    <x v="1"/>
    <s v="Sun"/>
    <x v="1"/>
    <s v="Lee"/>
    <s v="72-1001"/>
    <n v="30.7"/>
    <x v="2"/>
    <n v="82.9"/>
    <x v="1"/>
    <s v="Top glove"/>
    <s v="Suies "/>
    <x v="1"/>
    <n v="465"/>
    <n v="402"/>
    <n v="654"/>
    <n v="326"/>
    <n v="14.1"/>
    <x v="1"/>
    <n v="1119"/>
    <n v="120.6"/>
  </r>
  <r>
    <x v="1"/>
    <d v="2021-02-12T00:00:00"/>
    <n v="2021"/>
    <x v="6"/>
    <s v="Fri"/>
    <x v="0"/>
    <s v="Lee"/>
    <s v="72-1001 "/>
    <n v="55.8"/>
    <x v="1"/>
    <n v="70"/>
    <x v="0"/>
    <s v="Port Said"/>
    <s v="Gidec"/>
    <x v="1"/>
    <n v="357"/>
    <n v="399"/>
    <n v="301"/>
    <n v="681"/>
    <n v="29.5"/>
    <x v="1"/>
    <n v="658"/>
    <n v="119.69999999999999"/>
  </r>
  <r>
    <x v="12"/>
    <d v="2020-09-29T00:00:00"/>
    <n v="2020"/>
    <x v="2"/>
    <s v="Tue"/>
    <x v="0"/>
    <s v="Mike"/>
    <s v="72-1001 "/>
    <n v="89.8"/>
    <x v="0"/>
    <n v="111"/>
    <x v="1"/>
    <s v="Gidec"/>
    <s v="Top glove"/>
    <x v="0"/>
    <n v="206"/>
    <n v="400"/>
    <n v="450"/>
    <n v="768"/>
    <n v="6.7"/>
    <x v="0"/>
    <n v="656"/>
    <n v="120"/>
  </r>
  <r>
    <x v="1"/>
    <d v="2021-04-02T00:00:00"/>
    <n v="2021"/>
    <x v="0"/>
    <s v="Fri"/>
    <x v="1"/>
    <s v="Lee"/>
    <s v="72-0466"/>
    <n v="50.5"/>
    <x v="2"/>
    <n v="9.6"/>
    <x v="1"/>
    <s v="Port Said"/>
    <s v="Safeskin"/>
    <x v="1"/>
    <n v="723"/>
    <n v="399"/>
    <n v="350"/>
    <n v="339"/>
    <n v="7.1"/>
    <x v="1"/>
    <n v="1073"/>
    <n v="119.69999999999999"/>
  </r>
  <r>
    <x v="16"/>
    <d v="2023-02-17T00:00:00"/>
    <n v="2023"/>
    <x v="6"/>
    <s v="Fri"/>
    <x v="1"/>
    <s v="Mike"/>
    <s v="72-0466"/>
    <n v="8.6999999999999993"/>
    <x v="1"/>
    <n v="37.200000000000003"/>
    <x v="0"/>
    <s v="Xunthai"/>
    <s v="Gidec"/>
    <x v="0"/>
    <n v="521"/>
    <n v="400"/>
    <n v="527"/>
    <n v="390"/>
    <n v="22.9"/>
    <x v="0"/>
    <n v="1048"/>
    <n v="120"/>
  </r>
  <r>
    <x v="1"/>
    <d v="2020-02-15T00:00:00"/>
    <n v="2020"/>
    <x v="6"/>
    <s v="Sat"/>
    <x v="1"/>
    <s v="Lee"/>
    <s v="72-0466"/>
    <n v="63.4"/>
    <x v="1"/>
    <n v="11.6"/>
    <x v="1"/>
    <s v="Gidec"/>
    <s v="Top glove"/>
    <x v="0"/>
    <n v="785"/>
    <n v="399"/>
    <n v="792"/>
    <n v="628"/>
    <n v="10.4"/>
    <x v="1"/>
    <n v="1577"/>
    <n v="119.69999999999999"/>
  </r>
  <r>
    <x v="14"/>
    <d v="2023-06-20T00:00:00"/>
    <n v="2023"/>
    <x v="10"/>
    <s v="Tue"/>
    <x v="1"/>
    <s v="Lee"/>
    <s v="72-1001 "/>
    <n v="89.8"/>
    <x v="2"/>
    <n v="27.4"/>
    <x v="1"/>
    <s v="Alex"/>
    <s v="Safeskin"/>
    <x v="1"/>
    <n v="629"/>
    <n v="400"/>
    <n v="711"/>
    <n v="689"/>
    <n v="2.9"/>
    <x v="1"/>
    <n v="1340"/>
    <n v="120"/>
  </r>
  <r>
    <x v="2"/>
    <d v="2020-11-06T00:00:00"/>
    <n v="2020"/>
    <x v="11"/>
    <s v="Fri"/>
    <x v="1"/>
    <s v="Mike"/>
    <s v="72-1001 "/>
    <n v="117.3"/>
    <x v="2"/>
    <n v="19.3"/>
    <x v="0"/>
    <s v="Safeskin"/>
    <s v="Gidec"/>
    <x v="1"/>
    <n v="248"/>
    <n v="400"/>
    <n v="362"/>
    <n v="799"/>
    <n v="37.1"/>
    <x v="0"/>
    <n v="610"/>
    <n v="120"/>
  </r>
  <r>
    <x v="12"/>
    <d v="2021-07-15T00:00:00"/>
    <n v="2021"/>
    <x v="8"/>
    <s v="Thu"/>
    <x v="0"/>
    <s v="Lee"/>
    <s v="72-1001"/>
    <n v="9.3000000000000007"/>
    <x v="2"/>
    <n v="89.3"/>
    <x v="0"/>
    <s v="Top glove"/>
    <s v="Top glove "/>
    <x v="1"/>
    <n v="553"/>
    <n v="401"/>
    <n v="421"/>
    <n v="364"/>
    <n v="3.2"/>
    <x v="0"/>
    <n v="974"/>
    <n v="120.3"/>
  </r>
  <r>
    <x v="13"/>
    <d v="2020-11-26T00:00:00"/>
    <n v="2020"/>
    <x v="11"/>
    <s v="Thu"/>
    <x v="0"/>
    <s v="Lee"/>
    <s v="72-0466"/>
    <n v="67.099999999999994"/>
    <x v="2"/>
    <n v="47.5"/>
    <x v="0"/>
    <s v="PT"/>
    <s v="Gidec"/>
    <x v="1"/>
    <n v="210"/>
    <n v="399"/>
    <n v="751"/>
    <n v="534"/>
    <n v="29"/>
    <x v="0"/>
    <n v="961"/>
    <n v="119.69999999999999"/>
  </r>
  <r>
    <x v="7"/>
    <d v="2020-01-11T00:00:00"/>
    <n v="2020"/>
    <x v="9"/>
    <s v="Sat"/>
    <x v="0"/>
    <s v="Lee"/>
    <s v="72-0466"/>
    <n v="56.7"/>
    <x v="2"/>
    <n v="111.4"/>
    <x v="0"/>
    <s v="Safeskin"/>
    <s v="Gidec"/>
    <x v="0"/>
    <n v="535"/>
    <n v="400"/>
    <n v="739"/>
    <n v="280"/>
    <n v="14"/>
    <x v="1"/>
    <n v="1274"/>
    <n v="120"/>
  </r>
  <r>
    <x v="11"/>
    <d v="2022-06-26T00:00:00"/>
    <n v="2022"/>
    <x v="10"/>
    <s v="Sun"/>
    <x v="0"/>
    <s v="Mike"/>
    <s v="72-0466"/>
    <n v="32.9"/>
    <x v="1"/>
    <n v="7.7"/>
    <x v="1"/>
    <s v="Air Port"/>
    <s v="Gidec"/>
    <x v="1"/>
    <n v="410"/>
    <n v="400"/>
    <n v="296"/>
    <n v="399"/>
    <n v="37.4"/>
    <x v="1"/>
    <n v="706"/>
    <n v="120"/>
  </r>
  <r>
    <x v="1"/>
    <d v="2023-12-18T00:00:00"/>
    <n v="2023"/>
    <x v="4"/>
    <s v="Mon"/>
    <x v="0"/>
    <s v="Lee"/>
    <s v="72-0466"/>
    <n v="78.3"/>
    <x v="1"/>
    <n v="80.099999999999994"/>
    <x v="1"/>
    <s v="Xunthai"/>
    <s v="Gidec"/>
    <x v="0"/>
    <n v="586"/>
    <n v="400"/>
    <n v="698"/>
    <n v="227"/>
    <n v="39.5"/>
    <x v="1"/>
    <n v="1284"/>
    <n v="120"/>
  </r>
  <r>
    <x v="23"/>
    <d v="2022-12-07T00:00:00"/>
    <n v="2022"/>
    <x v="4"/>
    <s v="Wed"/>
    <x v="0"/>
    <s v="Lee"/>
    <s v="72-1001 "/>
    <n v="23.8"/>
    <x v="1"/>
    <n v="116.6"/>
    <x v="1"/>
    <s v="Safeskin"/>
    <s v="Top glove"/>
    <x v="0"/>
    <n v="525"/>
    <n v="399"/>
    <n v="379"/>
    <n v="327"/>
    <n v="14.1"/>
    <x v="1"/>
    <n v="904"/>
    <n v="119.69999999999999"/>
  </r>
  <r>
    <x v="13"/>
    <d v="2023-11-01T00:00:00"/>
    <n v="2023"/>
    <x v="11"/>
    <s v="Wed"/>
    <x v="0"/>
    <s v="Lee"/>
    <s v="72-1001 "/>
    <n v="37.6"/>
    <x v="1"/>
    <n v="25.2"/>
    <x v="1"/>
    <s v="Xunthai"/>
    <s v="Gidec"/>
    <x v="1"/>
    <n v="357"/>
    <n v="401"/>
    <n v="526"/>
    <n v="504"/>
    <n v="24.1"/>
    <x v="1"/>
    <n v="883"/>
    <n v="120.3"/>
  </r>
  <r>
    <x v="0"/>
    <d v="2020-01-08T00:00:00"/>
    <n v="2020"/>
    <x v="9"/>
    <s v="Wed"/>
    <x v="0"/>
    <s v="Mike"/>
    <s v="72-0466"/>
    <n v="94.9"/>
    <x v="1"/>
    <n v="55.9"/>
    <x v="0"/>
    <s v="Port Said"/>
    <s v="Top glove"/>
    <x v="0"/>
    <n v="297"/>
    <n v="401"/>
    <n v="203"/>
    <n v="298"/>
    <n v="31.1"/>
    <x v="1"/>
    <n v="500"/>
    <n v="120.3"/>
  </r>
  <r>
    <x v="7"/>
    <d v="2022-09-10T00:00:00"/>
    <n v="2022"/>
    <x v="2"/>
    <s v="Sat"/>
    <x v="1"/>
    <s v="Mike"/>
    <s v="72-0466"/>
    <n v="57.9"/>
    <x v="1"/>
    <n v="85.7"/>
    <x v="0"/>
    <s v="Top glove"/>
    <s v="Gidec"/>
    <x v="1"/>
    <n v="443"/>
    <n v="399"/>
    <n v="799"/>
    <n v="734"/>
    <n v="5.8"/>
    <x v="0"/>
    <n v="1242"/>
    <n v="119.69999999999999"/>
  </r>
  <r>
    <x v="21"/>
    <d v="2023-10-25T00:00:00"/>
    <n v="2023"/>
    <x v="3"/>
    <s v="Wed"/>
    <x v="0"/>
    <s v="Mike"/>
    <s v="72-1001"/>
    <n v="119.3"/>
    <x v="2"/>
    <n v="77.8"/>
    <x v="0"/>
    <s v="Safeskin"/>
    <s v="Safeskin"/>
    <x v="0"/>
    <n v="792"/>
    <n v="400"/>
    <n v="657"/>
    <n v="626"/>
    <n v="28.7"/>
    <x v="1"/>
    <n v="1449"/>
    <n v="120"/>
  </r>
  <r>
    <x v="1"/>
    <d v="2021-07-19T00:00:00"/>
    <n v="2021"/>
    <x v="8"/>
    <s v="Mon"/>
    <x v="1"/>
    <s v="Lee"/>
    <s v="72-0466"/>
    <n v="49.4"/>
    <x v="2"/>
    <n v="70.099999999999994"/>
    <x v="0"/>
    <s v="Safeskin"/>
    <s v="Gidec"/>
    <x v="1"/>
    <n v="461"/>
    <n v="399"/>
    <n v="345"/>
    <n v="217"/>
    <n v="36.299999999999997"/>
    <x v="1"/>
    <n v="806"/>
    <n v="119.69999999999999"/>
  </r>
  <r>
    <x v="11"/>
    <d v="2020-09-29T00:00:00"/>
    <n v="2020"/>
    <x v="2"/>
    <s v="Tue"/>
    <x v="0"/>
    <s v="Mike"/>
    <s v="72-0466"/>
    <n v="58.3"/>
    <x v="0"/>
    <n v="42.6"/>
    <x v="1"/>
    <s v="Top glove"/>
    <s v="Gidec"/>
    <x v="1"/>
    <n v="649"/>
    <n v="403"/>
    <n v="610"/>
    <n v="726"/>
    <n v="8"/>
    <x v="1"/>
    <n v="1259"/>
    <n v="120.89999999999999"/>
  </r>
  <r>
    <x v="7"/>
    <d v="2022-07-29T00:00:00"/>
    <n v="2022"/>
    <x v="8"/>
    <s v="Fri"/>
    <x v="1"/>
    <s v="Mike"/>
    <s v="72-1001"/>
    <n v="39.5"/>
    <x v="1"/>
    <n v="88.7"/>
    <x v="0"/>
    <s v="Safeskin"/>
    <s v="Top glove "/>
    <x v="0"/>
    <n v="234"/>
    <n v="400"/>
    <n v="376"/>
    <n v="786"/>
    <n v="33.700000000000003"/>
    <x v="1"/>
    <n v="610"/>
    <n v="120"/>
  </r>
  <r>
    <x v="17"/>
    <d v="2022-06-19T00:00:00"/>
    <n v="2022"/>
    <x v="10"/>
    <s v="Sun"/>
    <x v="0"/>
    <s v="Mike"/>
    <s v="72-1001 "/>
    <n v="32.200000000000003"/>
    <x v="1"/>
    <n v="80.099999999999994"/>
    <x v="0"/>
    <s v="Gidec"/>
    <s v="Top glove"/>
    <x v="1"/>
    <n v="427"/>
    <n v="402"/>
    <n v="254"/>
    <n v="501"/>
    <n v="5.5"/>
    <x v="0"/>
    <n v="681"/>
    <n v="120.6"/>
  </r>
  <r>
    <x v="20"/>
    <d v="2020-05-10T00:00:00"/>
    <n v="2020"/>
    <x v="1"/>
    <s v="Sun"/>
    <x v="1"/>
    <s v="Lee"/>
    <s v="72-1001 "/>
    <n v="111.1"/>
    <x v="2"/>
    <n v="23.7"/>
    <x v="1"/>
    <s v="Xunthai"/>
    <s v="X1 Port"/>
    <x v="0"/>
    <n v="548"/>
    <n v="399"/>
    <n v="455"/>
    <n v="389"/>
    <n v="23.2"/>
    <x v="1"/>
    <n v="1003"/>
    <n v="119.69999999999999"/>
  </r>
  <r>
    <x v="15"/>
    <d v="2021-12-24T00:00:00"/>
    <n v="2021"/>
    <x v="4"/>
    <s v="Fri"/>
    <x v="1"/>
    <s v="Lee"/>
    <s v="72-0466"/>
    <n v="91.1"/>
    <x v="0"/>
    <n v="115.9"/>
    <x v="1"/>
    <s v="Xunthai"/>
    <s v="Gidec"/>
    <x v="0"/>
    <n v="651"/>
    <n v="399"/>
    <n v="568"/>
    <n v="358"/>
    <n v="14.2"/>
    <x v="0"/>
    <n v="1219"/>
    <n v="119.69999999999999"/>
  </r>
  <r>
    <x v="18"/>
    <d v="2021-09-25T00:00:00"/>
    <n v="2021"/>
    <x v="2"/>
    <s v="Sat"/>
    <x v="0"/>
    <s v="Mike"/>
    <s v="72-0466"/>
    <n v="43.3"/>
    <x v="2"/>
    <n v="68.900000000000006"/>
    <x v="0"/>
    <s v="Port Said"/>
    <s v="X1 Port"/>
    <x v="0"/>
    <n v="517"/>
    <n v="399"/>
    <n v="254"/>
    <n v="252"/>
    <n v="19.399999999999999"/>
    <x v="1"/>
    <n v="771"/>
    <n v="119.69999999999999"/>
  </r>
  <r>
    <x v="8"/>
    <d v="2020-04-23T00:00:00"/>
    <n v="2020"/>
    <x v="0"/>
    <s v="Thu"/>
    <x v="0"/>
    <s v="Mike"/>
    <s v="72-1001 "/>
    <n v="85.5"/>
    <x v="0"/>
    <n v="65.400000000000006"/>
    <x v="0"/>
    <s v="Xunthai"/>
    <s v="Mina"/>
    <x v="0"/>
    <n v="509"/>
    <n v="399"/>
    <n v="511"/>
    <n v="495"/>
    <n v="12.7"/>
    <x v="1"/>
    <n v="1020"/>
    <n v="119.69999999999999"/>
  </r>
  <r>
    <x v="1"/>
    <d v="2021-06-15T00:00:00"/>
    <n v="2021"/>
    <x v="10"/>
    <s v="Tue"/>
    <x v="0"/>
    <s v="Lee"/>
    <s v="72-0466"/>
    <n v="116.1"/>
    <x v="2"/>
    <n v="102.5"/>
    <x v="1"/>
    <s v="Alex"/>
    <s v="X1 Port"/>
    <x v="1"/>
    <n v="658"/>
    <n v="400"/>
    <n v="509"/>
    <n v="230"/>
    <n v="11.2"/>
    <x v="0"/>
    <n v="1167"/>
    <n v="120"/>
  </r>
  <r>
    <x v="4"/>
    <d v="2023-09-24T00:00:00"/>
    <n v="2023"/>
    <x v="2"/>
    <s v="Sun"/>
    <x v="0"/>
    <s v="Lee"/>
    <s v="72-1001 "/>
    <n v="13.5"/>
    <x v="1"/>
    <n v="78.599999999999994"/>
    <x v="1"/>
    <s v="Top glove"/>
    <s v="X1 Port"/>
    <x v="1"/>
    <n v="388"/>
    <n v="399"/>
    <n v="577"/>
    <n v="502"/>
    <n v="30"/>
    <x v="1"/>
    <n v="965"/>
    <n v="119.69999999999999"/>
  </r>
  <r>
    <x v="2"/>
    <d v="2022-11-10T00:00:00"/>
    <n v="2022"/>
    <x v="11"/>
    <s v="Thu"/>
    <x v="1"/>
    <s v="Mike"/>
    <s v="72-1001 "/>
    <n v="35.4"/>
    <x v="1"/>
    <n v="13.6"/>
    <x v="0"/>
    <s v="Port Said"/>
    <s v="Safeskin"/>
    <x v="0"/>
    <n v="254"/>
    <n v="399"/>
    <n v="347"/>
    <n v="352"/>
    <n v="9.6999999999999993"/>
    <x v="0"/>
    <n v="601"/>
    <n v="119.69999999999999"/>
  </r>
  <r>
    <x v="6"/>
    <d v="2020-02-02T00:00:00"/>
    <n v="2020"/>
    <x v="6"/>
    <s v="Sun"/>
    <x v="0"/>
    <s v="Lee"/>
    <s v="72-0466"/>
    <n v="28.1"/>
    <x v="0"/>
    <n v="63.3"/>
    <x v="0"/>
    <s v="Giza"/>
    <s v="Suies "/>
    <x v="0"/>
    <n v="408"/>
    <n v="401"/>
    <n v="212"/>
    <n v="486"/>
    <n v="16.899999999999999"/>
    <x v="1"/>
    <n v="620"/>
    <n v="120.3"/>
  </r>
  <r>
    <x v="7"/>
    <d v="2020-05-12T00:00:00"/>
    <n v="2020"/>
    <x v="1"/>
    <s v="Tue"/>
    <x v="1"/>
    <s v="Mike"/>
    <s v="72-0466"/>
    <n v="105"/>
    <x v="1"/>
    <n v="94.8"/>
    <x v="1"/>
    <s v="Gidec"/>
    <s v="Safeskin"/>
    <x v="0"/>
    <n v="295"/>
    <n v="401"/>
    <n v="395"/>
    <n v="451"/>
    <n v="11.7"/>
    <x v="1"/>
    <n v="690"/>
    <n v="120.3"/>
  </r>
  <r>
    <x v="18"/>
    <d v="2022-07-08T00:00:00"/>
    <n v="2022"/>
    <x v="8"/>
    <s v="Fri"/>
    <x v="0"/>
    <s v="Mike"/>
    <s v="72-1001 "/>
    <n v="25.6"/>
    <x v="1"/>
    <n v="85.5"/>
    <x v="1"/>
    <s v="Safeskin"/>
    <s v="X1 Port"/>
    <x v="1"/>
    <n v="780"/>
    <n v="401"/>
    <n v="439"/>
    <n v="383"/>
    <n v="10.3"/>
    <x v="1"/>
    <n v="1219"/>
    <n v="120.3"/>
  </r>
  <r>
    <x v="4"/>
    <d v="2022-09-01T00:00:00"/>
    <n v="2022"/>
    <x v="2"/>
    <s v="Thu"/>
    <x v="1"/>
    <s v="Lee"/>
    <s v="72-1001 "/>
    <n v="40.4"/>
    <x v="1"/>
    <n v="116.6"/>
    <x v="0"/>
    <s v="PT"/>
    <s v="Suies "/>
    <x v="1"/>
    <n v="547"/>
    <n v="401"/>
    <n v="581"/>
    <n v="469"/>
    <n v="25.5"/>
    <x v="1"/>
    <n v="1128"/>
    <n v="120.3"/>
  </r>
  <r>
    <x v="17"/>
    <d v="2020-01-26T00:00:00"/>
    <n v="2020"/>
    <x v="9"/>
    <s v="Sun"/>
    <x v="0"/>
    <s v="Mike"/>
    <s v="72-1001 "/>
    <n v="67.5"/>
    <x v="1"/>
    <n v="7.9"/>
    <x v="0"/>
    <s v="Top glove"/>
    <s v="Suies "/>
    <x v="1"/>
    <n v="468"/>
    <n v="400"/>
    <n v="758"/>
    <n v="484"/>
    <n v="2.8"/>
    <x v="1"/>
    <n v="1226"/>
    <n v="120"/>
  </r>
  <r>
    <x v="16"/>
    <d v="2023-10-19T00:00:00"/>
    <n v="2023"/>
    <x v="3"/>
    <s v="Thu"/>
    <x v="0"/>
    <s v="Mike"/>
    <s v="72-1001 "/>
    <n v="76.400000000000006"/>
    <x v="1"/>
    <n v="35"/>
    <x v="0"/>
    <s v="Xunthai"/>
    <s v="Gidec"/>
    <x v="1"/>
    <n v="747"/>
    <n v="400"/>
    <n v="322"/>
    <n v="700"/>
    <n v="31.8"/>
    <x v="0"/>
    <n v="1069"/>
    <n v="120"/>
  </r>
  <r>
    <x v="24"/>
    <d v="2021-08-23T00:00:00"/>
    <n v="2021"/>
    <x v="7"/>
    <s v="Mon"/>
    <x v="0"/>
    <s v="Lee"/>
    <s v="72-1001 "/>
    <n v="97.9"/>
    <x v="1"/>
    <n v="68.2"/>
    <x v="0"/>
    <s v="Safeskin"/>
    <s v="Suies "/>
    <x v="0"/>
    <n v="740"/>
    <n v="399"/>
    <n v="612"/>
    <n v="599"/>
    <n v="22.3"/>
    <x v="1"/>
    <n v="1352"/>
    <n v="119.69999999999999"/>
  </r>
  <r>
    <x v="5"/>
    <d v="2023-01-20T00:00:00"/>
    <n v="2023"/>
    <x v="9"/>
    <s v="Fri"/>
    <x v="1"/>
    <s v="Lee"/>
    <s v="72-0466"/>
    <n v="51.8"/>
    <x v="0"/>
    <n v="76.2"/>
    <x v="0"/>
    <s v="Port Said"/>
    <s v="Suies "/>
    <x v="0"/>
    <n v="449"/>
    <n v="400"/>
    <n v="258"/>
    <n v="460"/>
    <n v="33.299999999999997"/>
    <x v="0"/>
    <n v="707"/>
    <n v="120"/>
  </r>
  <r>
    <x v="4"/>
    <d v="2021-06-28T00:00:00"/>
    <n v="2021"/>
    <x v="10"/>
    <s v="Mon"/>
    <x v="1"/>
    <s v="Mike"/>
    <s v="72-0466"/>
    <n v="66.400000000000006"/>
    <x v="1"/>
    <n v="36.6"/>
    <x v="0"/>
    <s v="Xunthai"/>
    <s v="Suies"/>
    <x v="0"/>
    <n v="725"/>
    <n v="399"/>
    <n v="314"/>
    <n v="743"/>
    <n v="9.3000000000000007"/>
    <x v="0"/>
    <n v="1039"/>
    <n v="119.69999999999999"/>
  </r>
  <r>
    <x v="2"/>
    <d v="2023-06-15T00:00:00"/>
    <n v="2023"/>
    <x v="10"/>
    <s v="Thu"/>
    <x v="1"/>
    <s v="Lee"/>
    <s v="72-0466"/>
    <n v="116"/>
    <x v="0"/>
    <n v="100.1"/>
    <x v="0"/>
    <s v="Alex"/>
    <s v="Top glove"/>
    <x v="1"/>
    <n v="238"/>
    <n v="399"/>
    <n v="505"/>
    <n v="653"/>
    <n v="28.7"/>
    <x v="0"/>
    <n v="743"/>
    <n v="119.69999999999999"/>
  </r>
  <r>
    <x v="12"/>
    <d v="2020-01-18T00:00:00"/>
    <n v="2020"/>
    <x v="9"/>
    <s v="Sat"/>
    <x v="1"/>
    <s v="Mike"/>
    <s v="72-1001 "/>
    <n v="39.200000000000003"/>
    <x v="1"/>
    <n v="23.9"/>
    <x v="0"/>
    <s v="Safeskin"/>
    <s v="Suies "/>
    <x v="1"/>
    <n v="731"/>
    <n v="401"/>
    <n v="625"/>
    <n v="245"/>
    <n v="17.399999999999999"/>
    <x v="0"/>
    <n v="1356"/>
    <n v="120.3"/>
  </r>
  <r>
    <x v="33"/>
    <d v="2023-07-21T00:00:00"/>
    <n v="2023"/>
    <x v="8"/>
    <s v="Fri"/>
    <x v="1"/>
    <s v="Lee"/>
    <s v="72-1001"/>
    <n v="33.5"/>
    <x v="2"/>
    <n v="5.0999999999999996"/>
    <x v="0"/>
    <s v="Xunthai"/>
    <s v="Gidec"/>
    <x v="1"/>
    <n v="386"/>
    <n v="402"/>
    <n v="715"/>
    <n v="292"/>
    <n v="4"/>
    <x v="1"/>
    <n v="1101"/>
    <n v="120.6"/>
  </r>
  <r>
    <x v="22"/>
    <d v="2022-07-22T00:00:00"/>
    <n v="2022"/>
    <x v="8"/>
    <s v="Fri"/>
    <x v="1"/>
    <s v="Lee"/>
    <s v="72-0466"/>
    <n v="86.7"/>
    <x v="0"/>
    <n v="114.5"/>
    <x v="0"/>
    <s v="PT"/>
    <s v="Top glove"/>
    <x v="0"/>
    <n v="539"/>
    <n v="400"/>
    <n v="646"/>
    <n v="249"/>
    <n v="30.3"/>
    <x v="1"/>
    <n v="1185"/>
    <n v="120"/>
  </r>
  <r>
    <x v="1"/>
    <d v="2020-10-15T00:00:00"/>
    <n v="2020"/>
    <x v="3"/>
    <s v="Thu"/>
    <x v="0"/>
    <s v="Lee"/>
    <s v="72-1001"/>
    <n v="93.7"/>
    <x v="1"/>
    <n v="50"/>
    <x v="0"/>
    <s v="Safeskin"/>
    <s v="X1 Port"/>
    <x v="1"/>
    <n v="362"/>
    <n v="401"/>
    <n v="209"/>
    <n v="391"/>
    <n v="30.7"/>
    <x v="1"/>
    <n v="571"/>
    <n v="120.3"/>
  </r>
  <r>
    <x v="13"/>
    <d v="2022-11-16T00:00:00"/>
    <n v="2022"/>
    <x v="11"/>
    <s v="Wed"/>
    <x v="1"/>
    <s v="Lee"/>
    <s v="72-0466"/>
    <n v="52.7"/>
    <x v="2"/>
    <n v="115.1"/>
    <x v="0"/>
    <s v="Gidec"/>
    <s v="Top glove "/>
    <x v="1"/>
    <n v="791"/>
    <n v="400"/>
    <n v="610"/>
    <n v="461"/>
    <n v="11.6"/>
    <x v="0"/>
    <n v="1401"/>
    <n v="120"/>
  </r>
  <r>
    <x v="9"/>
    <d v="2022-03-27T00:00:00"/>
    <n v="2022"/>
    <x v="5"/>
    <s v="Sun"/>
    <x v="1"/>
    <s v="Mike"/>
    <s v="72-1001"/>
    <n v="29.5"/>
    <x v="0"/>
    <n v="37"/>
    <x v="1"/>
    <s v="Air Port"/>
    <s v="Suies "/>
    <x v="0"/>
    <n v="243"/>
    <n v="399"/>
    <n v="695"/>
    <n v="503"/>
    <n v="36.700000000000003"/>
    <x v="0"/>
    <n v="938"/>
    <n v="119.69999999999999"/>
  </r>
  <r>
    <x v="8"/>
    <d v="2023-12-28T00:00:00"/>
    <n v="2023"/>
    <x v="4"/>
    <s v="Thu"/>
    <x v="0"/>
    <s v="Mike"/>
    <s v="72-0466"/>
    <n v="94.6"/>
    <x v="1"/>
    <n v="12.3"/>
    <x v="1"/>
    <s v="Alex"/>
    <s v="X1 Port"/>
    <x v="0"/>
    <n v="468"/>
    <n v="401"/>
    <n v="515"/>
    <n v="711"/>
    <n v="30.8"/>
    <x v="1"/>
    <n v="983"/>
    <n v="120.3"/>
  </r>
  <r>
    <x v="21"/>
    <d v="2020-04-17T00:00:00"/>
    <n v="2020"/>
    <x v="0"/>
    <s v="Fri"/>
    <x v="0"/>
    <s v="Mike"/>
    <s v="72-0466"/>
    <n v="82.1"/>
    <x v="2"/>
    <n v="93.8"/>
    <x v="1"/>
    <s v="Xunthai"/>
    <s v="Gidec"/>
    <x v="1"/>
    <n v="573"/>
    <n v="401"/>
    <n v="779"/>
    <n v="211"/>
    <n v="13"/>
    <x v="1"/>
    <n v="1352"/>
    <n v="120.3"/>
  </r>
  <r>
    <x v="16"/>
    <d v="2022-08-30T00:00:00"/>
    <n v="2022"/>
    <x v="7"/>
    <s v="Tue"/>
    <x v="0"/>
    <s v="Lee"/>
    <s v="72-0466"/>
    <n v="105.8"/>
    <x v="0"/>
    <n v="101.1"/>
    <x v="1"/>
    <s v="PT"/>
    <s v="Suies "/>
    <x v="1"/>
    <n v="569"/>
    <n v="400"/>
    <n v="203"/>
    <n v="457"/>
    <n v="10.3"/>
    <x v="0"/>
    <n v="772"/>
    <n v="120"/>
  </r>
  <r>
    <x v="18"/>
    <d v="2022-08-05T00:00:00"/>
    <n v="2022"/>
    <x v="7"/>
    <s v="Fri"/>
    <x v="1"/>
    <s v="Lee"/>
    <s v="72-0466"/>
    <n v="102.1"/>
    <x v="1"/>
    <n v="61.6"/>
    <x v="1"/>
    <s v="Safeskin"/>
    <s v="Gidec"/>
    <x v="0"/>
    <n v="643"/>
    <n v="400"/>
    <n v="691"/>
    <n v="447"/>
    <n v="18.2"/>
    <x v="0"/>
    <n v="1334"/>
    <n v="120"/>
  </r>
  <r>
    <x v="11"/>
    <d v="2022-01-07T00:00:00"/>
    <n v="2022"/>
    <x v="9"/>
    <s v="Fri"/>
    <x v="0"/>
    <s v="Lee"/>
    <s v="72-1001"/>
    <n v="28.6"/>
    <x v="2"/>
    <n v="13.5"/>
    <x v="1"/>
    <s v="Air Port"/>
    <s v="Top glove"/>
    <x v="1"/>
    <n v="635"/>
    <n v="401"/>
    <n v="401"/>
    <n v="768"/>
    <n v="12.4"/>
    <x v="0"/>
    <n v="1036"/>
    <n v="120.3"/>
  </r>
  <r>
    <x v="5"/>
    <d v="2020-11-19T00:00:00"/>
    <n v="2020"/>
    <x v="11"/>
    <s v="Thu"/>
    <x v="1"/>
    <s v="Mike"/>
    <s v="72-0466"/>
    <n v="100.7"/>
    <x v="2"/>
    <n v="80.2"/>
    <x v="0"/>
    <s v="PT"/>
    <s v="Safeskin"/>
    <x v="0"/>
    <n v="676"/>
    <n v="399"/>
    <n v="590"/>
    <n v="345"/>
    <n v="9.5"/>
    <x v="1"/>
    <n v="1266"/>
    <n v="119.69999999999999"/>
  </r>
  <r>
    <x v="23"/>
    <d v="2022-05-16T00:00:00"/>
    <n v="2022"/>
    <x v="1"/>
    <s v="Mon"/>
    <x v="1"/>
    <s v="Mike"/>
    <s v="72-0466"/>
    <n v="25.1"/>
    <x v="2"/>
    <n v="25.9"/>
    <x v="0"/>
    <s v="Top glove"/>
    <s v="Safeskin"/>
    <x v="1"/>
    <n v="341"/>
    <n v="399"/>
    <n v="616"/>
    <n v="273"/>
    <n v="16.600000000000001"/>
    <x v="1"/>
    <n v="957"/>
    <n v="119.69999999999999"/>
  </r>
  <r>
    <x v="1"/>
    <d v="2022-01-04T00:00:00"/>
    <n v="2022"/>
    <x v="9"/>
    <s v="Tue"/>
    <x v="0"/>
    <s v="Lee"/>
    <s v="72-0466"/>
    <n v="104.3"/>
    <x v="2"/>
    <n v="102.7"/>
    <x v="0"/>
    <s v="Safeskin"/>
    <s v="Top glove"/>
    <x v="0"/>
    <n v="422"/>
    <n v="399"/>
    <n v="384"/>
    <n v="285"/>
    <n v="2"/>
    <x v="1"/>
    <n v="806"/>
    <n v="119.69999999999999"/>
  </r>
  <r>
    <x v="3"/>
    <d v="2022-03-03T00:00:00"/>
    <n v="2022"/>
    <x v="5"/>
    <s v="Thu"/>
    <x v="0"/>
    <s v="Lee"/>
    <s v="72-1001"/>
    <n v="93.6"/>
    <x v="2"/>
    <n v="36.5"/>
    <x v="0"/>
    <s v="Giza"/>
    <s v="Top glove"/>
    <x v="0"/>
    <n v="429"/>
    <n v="400"/>
    <n v="797"/>
    <n v="512"/>
    <n v="16.7"/>
    <x v="0"/>
    <n v="1226"/>
    <n v="120"/>
  </r>
  <r>
    <x v="15"/>
    <d v="2023-02-01T00:00:00"/>
    <n v="2023"/>
    <x v="6"/>
    <s v="Wed"/>
    <x v="1"/>
    <s v="Mike"/>
    <s v="72-1001 "/>
    <n v="70.5"/>
    <x v="1"/>
    <n v="102.5"/>
    <x v="1"/>
    <s v="Top glove"/>
    <s v="Top glove "/>
    <x v="1"/>
    <n v="774"/>
    <n v="399"/>
    <n v="262"/>
    <n v="435"/>
    <n v="9.6"/>
    <x v="0"/>
    <n v="1036"/>
    <n v="119.69999999999999"/>
  </r>
  <r>
    <x v="13"/>
    <d v="2023-09-17T00:00:00"/>
    <n v="2023"/>
    <x v="2"/>
    <s v="Sun"/>
    <x v="0"/>
    <s v="Mike"/>
    <s v="72-1001"/>
    <n v="78.900000000000006"/>
    <x v="1"/>
    <n v="54.1"/>
    <x v="0"/>
    <s v="Safeskin"/>
    <s v="X1 Port"/>
    <x v="0"/>
    <n v="446"/>
    <n v="399"/>
    <n v="294"/>
    <n v="652"/>
    <n v="11.3"/>
    <x v="0"/>
    <n v="740"/>
    <n v="119.69999999999999"/>
  </r>
  <r>
    <x v="3"/>
    <d v="2023-10-17T00:00:00"/>
    <n v="2023"/>
    <x v="3"/>
    <s v="Tue"/>
    <x v="0"/>
    <s v="Mike"/>
    <s v="72-1001 "/>
    <n v="17"/>
    <x v="1"/>
    <n v="73.599999999999994"/>
    <x v="1"/>
    <s v="Alex"/>
    <s v="Suies"/>
    <x v="0"/>
    <n v="333"/>
    <n v="399"/>
    <n v="735"/>
    <n v="394"/>
    <n v="4.2"/>
    <x v="0"/>
    <n v="1068"/>
    <n v="119.69999999999999"/>
  </r>
  <r>
    <x v="0"/>
    <d v="2020-10-15T00:00:00"/>
    <n v="2020"/>
    <x v="3"/>
    <s v="Thu"/>
    <x v="0"/>
    <s v="Lee"/>
    <s v="72-1001 "/>
    <n v="9.6"/>
    <x v="1"/>
    <n v="95.8"/>
    <x v="1"/>
    <s v="Xunthai"/>
    <s v="Mina"/>
    <x v="0"/>
    <n v="579"/>
    <n v="400"/>
    <n v="272"/>
    <n v="277"/>
    <n v="24"/>
    <x v="1"/>
    <n v="851"/>
    <n v="120"/>
  </r>
  <r>
    <x v="11"/>
    <d v="2022-11-26T00:00:00"/>
    <n v="2022"/>
    <x v="11"/>
    <s v="Sat"/>
    <x v="0"/>
    <s v="Mike"/>
    <s v="72-0466"/>
    <n v="43"/>
    <x v="2"/>
    <n v="9.6999999999999993"/>
    <x v="1"/>
    <s v="Port Said"/>
    <s v="Gidec"/>
    <x v="1"/>
    <n v="456"/>
    <n v="399"/>
    <n v="429"/>
    <n v="432"/>
    <n v="19.399999999999999"/>
    <x v="1"/>
    <n v="885"/>
    <n v="119.69999999999999"/>
  </r>
  <r>
    <x v="4"/>
    <d v="2023-10-03T00:00:00"/>
    <n v="2023"/>
    <x v="3"/>
    <s v="Tue"/>
    <x v="1"/>
    <s v="Mike"/>
    <s v="72-1001"/>
    <n v="99.5"/>
    <x v="0"/>
    <n v="99.4"/>
    <x v="0"/>
    <s v="Top glove"/>
    <s v="Top glove"/>
    <x v="1"/>
    <n v="350"/>
    <n v="400"/>
    <n v="640"/>
    <n v="730"/>
    <n v="30.3"/>
    <x v="1"/>
    <n v="990"/>
    <n v="120"/>
  </r>
  <r>
    <x v="13"/>
    <d v="2022-06-10T00:00:00"/>
    <n v="2022"/>
    <x v="10"/>
    <s v="Fri"/>
    <x v="1"/>
    <s v="Lee"/>
    <s v="72-1001"/>
    <n v="58.6"/>
    <x v="1"/>
    <n v="20.9"/>
    <x v="0"/>
    <s v="Top glove"/>
    <s v="Safeskin"/>
    <x v="1"/>
    <n v="629"/>
    <n v="401"/>
    <n v="675"/>
    <n v="443"/>
    <n v="39.5"/>
    <x v="1"/>
    <n v="1304"/>
    <n v="120.3"/>
  </r>
  <r>
    <x v="14"/>
    <d v="2020-02-12T00:00:00"/>
    <n v="2020"/>
    <x v="6"/>
    <s v="Wed"/>
    <x v="0"/>
    <s v="Lee"/>
    <s v="72-1001 "/>
    <n v="30.7"/>
    <x v="0"/>
    <n v="46.2"/>
    <x v="0"/>
    <s v="Giza"/>
    <s v="Suies "/>
    <x v="0"/>
    <n v="315"/>
    <n v="400"/>
    <n v="773"/>
    <n v="700"/>
    <n v="5.7"/>
    <x v="0"/>
    <n v="1088"/>
    <n v="120"/>
  </r>
  <r>
    <x v="23"/>
    <d v="2023-02-23T00:00:00"/>
    <n v="2023"/>
    <x v="6"/>
    <s v="Thu"/>
    <x v="1"/>
    <s v="Mike"/>
    <s v="72-1001 "/>
    <n v="101"/>
    <x v="0"/>
    <n v="59.4"/>
    <x v="1"/>
    <s v="Xunthai"/>
    <s v="Top glove "/>
    <x v="1"/>
    <n v="580"/>
    <n v="402"/>
    <n v="674"/>
    <n v="423"/>
    <n v="11.6"/>
    <x v="1"/>
    <n v="1254"/>
    <n v="120.6"/>
  </r>
  <r>
    <x v="20"/>
    <d v="2020-01-09T00:00:00"/>
    <n v="2020"/>
    <x v="9"/>
    <s v="Thu"/>
    <x v="1"/>
    <s v="Mike"/>
    <s v="72-1001 "/>
    <n v="31.3"/>
    <x v="0"/>
    <n v="108"/>
    <x v="0"/>
    <s v="Safeskin"/>
    <s v="Top glove"/>
    <x v="0"/>
    <n v="458"/>
    <n v="401"/>
    <n v="707"/>
    <n v="369"/>
    <n v="27.6"/>
    <x v="0"/>
    <n v="1165"/>
    <n v="120.3"/>
  </r>
  <r>
    <x v="14"/>
    <d v="2023-02-28T00:00:00"/>
    <n v="2023"/>
    <x v="6"/>
    <s v="Tue"/>
    <x v="1"/>
    <s v="Lee"/>
    <s v="72-1001"/>
    <n v="98.8"/>
    <x v="2"/>
    <n v="7.6"/>
    <x v="1"/>
    <s v="Xunthai"/>
    <s v="Suies"/>
    <x v="1"/>
    <n v="392"/>
    <n v="401"/>
    <n v="770"/>
    <n v="665"/>
    <n v="10.3"/>
    <x v="0"/>
    <n v="1162"/>
    <n v="120.3"/>
  </r>
  <r>
    <x v="0"/>
    <d v="2023-09-10T00:00:00"/>
    <n v="2023"/>
    <x v="2"/>
    <s v="Sun"/>
    <x v="1"/>
    <s v="Mike"/>
    <s v="72-1001"/>
    <n v="57.1"/>
    <x v="1"/>
    <n v="69.3"/>
    <x v="1"/>
    <s v="Port Said"/>
    <s v="Suies "/>
    <x v="1"/>
    <n v="768"/>
    <n v="400"/>
    <n v="532"/>
    <n v="326"/>
    <n v="2.2000000000000002"/>
    <x v="0"/>
    <n v="1300"/>
    <n v="120"/>
  </r>
  <r>
    <x v="18"/>
    <d v="2020-07-02T00:00:00"/>
    <n v="2020"/>
    <x v="8"/>
    <s v="Thu"/>
    <x v="1"/>
    <s v="Lee"/>
    <s v="72-1001"/>
    <n v="58.3"/>
    <x v="2"/>
    <n v="78.900000000000006"/>
    <x v="0"/>
    <s v="Giza"/>
    <s v="Suies"/>
    <x v="0"/>
    <n v="395"/>
    <n v="400"/>
    <n v="406"/>
    <n v="339"/>
    <n v="5.3"/>
    <x v="0"/>
    <n v="801"/>
    <n v="120"/>
  </r>
  <r>
    <x v="7"/>
    <d v="2023-07-29T00:00:00"/>
    <n v="2023"/>
    <x v="8"/>
    <s v="Sat"/>
    <x v="0"/>
    <s v="Mike"/>
    <s v="72-0466"/>
    <n v="36.4"/>
    <x v="1"/>
    <n v="41.4"/>
    <x v="0"/>
    <s v="Xunthai"/>
    <s v="Safeskin"/>
    <x v="0"/>
    <n v="409"/>
    <n v="401"/>
    <n v="657"/>
    <n v="230"/>
    <n v="17.899999999999999"/>
    <x v="1"/>
    <n v="1066"/>
    <n v="120.3"/>
  </r>
  <r>
    <x v="18"/>
    <d v="2022-06-13T00:00:00"/>
    <n v="2022"/>
    <x v="10"/>
    <s v="Mon"/>
    <x v="1"/>
    <s v="Lee"/>
    <s v="72-0466"/>
    <n v="108.5"/>
    <x v="2"/>
    <n v="38.4"/>
    <x v="1"/>
    <s v="Top glove"/>
    <s v="Safeskin"/>
    <x v="0"/>
    <n v="722"/>
    <n v="400"/>
    <n v="298"/>
    <n v="313"/>
    <n v="17.8"/>
    <x v="0"/>
    <n v="1020"/>
    <n v="120"/>
  </r>
  <r>
    <x v="13"/>
    <d v="2022-12-12T00:00:00"/>
    <n v="2022"/>
    <x v="4"/>
    <s v="Mon"/>
    <x v="1"/>
    <s v="Mike"/>
    <s v="72-0466"/>
    <n v="15.2"/>
    <x v="2"/>
    <n v="61.4"/>
    <x v="1"/>
    <s v="Gidec"/>
    <s v="Gidec"/>
    <x v="1"/>
    <n v="277"/>
    <n v="398"/>
    <n v="241"/>
    <n v="427"/>
    <n v="38.9"/>
    <x v="1"/>
    <n v="518"/>
    <n v="119.39999999999999"/>
  </r>
  <r>
    <x v="15"/>
    <d v="2022-05-19T00:00:00"/>
    <n v="2022"/>
    <x v="1"/>
    <s v="Thu"/>
    <x v="1"/>
    <s v="Lee"/>
    <s v="72-1001 "/>
    <n v="21.6"/>
    <x v="2"/>
    <n v="26.5"/>
    <x v="1"/>
    <s v="Gidec"/>
    <s v="Top glove "/>
    <x v="1"/>
    <n v="265"/>
    <n v="400"/>
    <n v="671"/>
    <n v="440"/>
    <n v="19.2"/>
    <x v="1"/>
    <n v="936"/>
    <n v="120"/>
  </r>
  <r>
    <x v="21"/>
    <d v="2021-06-16T00:00:00"/>
    <n v="2021"/>
    <x v="10"/>
    <s v="Wed"/>
    <x v="0"/>
    <s v="Mike"/>
    <s v="72-1001"/>
    <n v="78.099999999999994"/>
    <x v="0"/>
    <n v="58.8"/>
    <x v="0"/>
    <s v="Safeskin"/>
    <s v="X1 Port"/>
    <x v="1"/>
    <n v="370"/>
    <n v="399"/>
    <n v="770"/>
    <n v="452"/>
    <n v="27.4"/>
    <x v="1"/>
    <n v="1140"/>
    <n v="119.69999999999999"/>
  </r>
  <r>
    <x v="8"/>
    <d v="2023-11-01T00:00:00"/>
    <n v="2023"/>
    <x v="11"/>
    <s v="Wed"/>
    <x v="0"/>
    <s v="Mike"/>
    <s v="72-0466"/>
    <n v="102.8"/>
    <x v="2"/>
    <n v="93"/>
    <x v="1"/>
    <s v="Top glove"/>
    <s v="Top glove"/>
    <x v="0"/>
    <n v="555"/>
    <n v="399"/>
    <n v="465"/>
    <n v="488"/>
    <n v="20.2"/>
    <x v="0"/>
    <n v="1020"/>
    <n v="119.69999999999999"/>
  </r>
  <r>
    <x v="1"/>
    <d v="2023-08-11T00:00:00"/>
    <n v="2023"/>
    <x v="7"/>
    <s v="Fri"/>
    <x v="0"/>
    <s v="Mike"/>
    <s v="72-0466"/>
    <n v="16"/>
    <x v="1"/>
    <n v="102.2"/>
    <x v="0"/>
    <s v="Gidec"/>
    <s v="X1 Port"/>
    <x v="1"/>
    <n v="431"/>
    <n v="400"/>
    <n v="297"/>
    <n v="543"/>
    <n v="11.5"/>
    <x v="0"/>
    <n v="728"/>
    <n v="120"/>
  </r>
  <r>
    <x v="4"/>
    <d v="2023-05-16T00:00:00"/>
    <n v="2023"/>
    <x v="1"/>
    <s v="Tue"/>
    <x v="1"/>
    <s v="Lee"/>
    <s v="72-0466"/>
    <n v="89.4"/>
    <x v="1"/>
    <n v="49.3"/>
    <x v="0"/>
    <s v="Xunthai"/>
    <s v="Gidec"/>
    <x v="0"/>
    <n v="565"/>
    <n v="400"/>
    <n v="498"/>
    <n v="314"/>
    <n v="5.0999999999999996"/>
    <x v="1"/>
    <n v="1063"/>
    <n v="120"/>
  </r>
  <r>
    <x v="13"/>
    <d v="2022-09-26T00:00:00"/>
    <n v="2022"/>
    <x v="2"/>
    <s v="Mon"/>
    <x v="0"/>
    <s v="Lee"/>
    <s v="72-1001"/>
    <n v="90.4"/>
    <x v="0"/>
    <n v="76"/>
    <x v="0"/>
    <s v="Safeskin"/>
    <s v="Top glove"/>
    <x v="0"/>
    <n v="296"/>
    <n v="399"/>
    <n v="436"/>
    <n v="568"/>
    <n v="34.5"/>
    <x v="1"/>
    <n v="732"/>
    <n v="119.69999999999999"/>
  </r>
  <r>
    <x v="18"/>
    <d v="2021-10-24T00:00:00"/>
    <n v="2021"/>
    <x v="3"/>
    <s v="Sun"/>
    <x v="0"/>
    <s v="Mike"/>
    <s v="72-1001"/>
    <n v="71.900000000000006"/>
    <x v="0"/>
    <n v="5"/>
    <x v="1"/>
    <s v="Safeskin"/>
    <s v="Safeskin"/>
    <x v="0"/>
    <n v="357"/>
    <n v="400"/>
    <n v="423"/>
    <n v="402"/>
    <n v="7"/>
    <x v="0"/>
    <n v="780"/>
    <n v="120"/>
  </r>
  <r>
    <x v="6"/>
    <d v="2022-08-11T00:00:00"/>
    <n v="2022"/>
    <x v="7"/>
    <s v="Thu"/>
    <x v="0"/>
    <s v="Mike"/>
    <s v="72-1001 "/>
    <n v="61"/>
    <x v="0"/>
    <n v="68.3"/>
    <x v="0"/>
    <s v="Gidec"/>
    <s v="Safeskin"/>
    <x v="1"/>
    <n v="539"/>
    <n v="401"/>
    <n v="577"/>
    <n v="640"/>
    <n v="4.8"/>
    <x v="0"/>
    <n v="1116"/>
    <n v="120.3"/>
  </r>
  <r>
    <x v="0"/>
    <d v="2020-03-09T00:00:00"/>
    <n v="2020"/>
    <x v="5"/>
    <s v="Mon"/>
    <x v="0"/>
    <s v="Lee"/>
    <s v="72-1001 "/>
    <n v="41.9"/>
    <x v="2"/>
    <n v="117.2"/>
    <x v="0"/>
    <s v="Gidec"/>
    <s v="Suies "/>
    <x v="1"/>
    <n v="330"/>
    <n v="399"/>
    <n v="305"/>
    <n v="534"/>
    <n v="9.3000000000000007"/>
    <x v="1"/>
    <n v="635"/>
    <n v="119.69999999999999"/>
  </r>
  <r>
    <x v="13"/>
    <d v="2020-10-27T00:00:00"/>
    <n v="2020"/>
    <x v="3"/>
    <s v="Tue"/>
    <x v="1"/>
    <s v="Lee"/>
    <s v="72-0466"/>
    <n v="45.4"/>
    <x v="2"/>
    <n v="40.9"/>
    <x v="0"/>
    <s v="Safeskin"/>
    <s v="Gidec"/>
    <x v="1"/>
    <n v="454"/>
    <n v="401"/>
    <n v="428"/>
    <n v="533"/>
    <n v="1.1000000000000001"/>
    <x v="1"/>
    <n v="882"/>
    <n v="120.3"/>
  </r>
  <r>
    <x v="15"/>
    <d v="2020-01-27T00:00:00"/>
    <n v="2020"/>
    <x v="9"/>
    <s v="Mon"/>
    <x v="0"/>
    <s v="Lee"/>
    <s v="72-1001 "/>
    <n v="82.6"/>
    <x v="1"/>
    <n v="73.400000000000006"/>
    <x v="1"/>
    <s v="PT"/>
    <s v="X1 Port"/>
    <x v="1"/>
    <n v="544"/>
    <n v="398"/>
    <n v="721"/>
    <n v="611"/>
    <n v="3.8"/>
    <x v="1"/>
    <n v="1265"/>
    <n v="119.39999999999999"/>
  </r>
  <r>
    <x v="6"/>
    <d v="2022-07-18T00:00:00"/>
    <n v="2022"/>
    <x v="8"/>
    <s v="Mon"/>
    <x v="1"/>
    <s v="Mike"/>
    <s v="72-0466"/>
    <n v="12.5"/>
    <x v="1"/>
    <n v="92.7"/>
    <x v="1"/>
    <s v="Gidec"/>
    <s v="Top glove"/>
    <x v="0"/>
    <n v="784"/>
    <n v="402"/>
    <n v="638"/>
    <n v="400"/>
    <n v="25.8"/>
    <x v="1"/>
    <n v="1422"/>
    <n v="120.6"/>
  </r>
  <r>
    <x v="9"/>
    <d v="2021-10-15T00:00:00"/>
    <n v="2021"/>
    <x v="3"/>
    <s v="Fri"/>
    <x v="0"/>
    <s v="Lee"/>
    <s v="72-0466"/>
    <n v="72.3"/>
    <x v="1"/>
    <n v="75"/>
    <x v="0"/>
    <s v="Top glove"/>
    <s v="Suies "/>
    <x v="0"/>
    <n v="248"/>
    <n v="400"/>
    <n v="233"/>
    <n v="458"/>
    <n v="10.5"/>
    <x v="0"/>
    <n v="481"/>
    <n v="120"/>
  </r>
  <r>
    <x v="0"/>
    <d v="2021-07-06T00:00:00"/>
    <n v="2021"/>
    <x v="8"/>
    <s v="Tue"/>
    <x v="1"/>
    <s v="Lee"/>
    <s v="72-1001"/>
    <n v="37.1"/>
    <x v="0"/>
    <n v="53.1"/>
    <x v="0"/>
    <s v="PT"/>
    <s v="Gidec"/>
    <x v="0"/>
    <n v="476"/>
    <n v="400"/>
    <n v="508"/>
    <n v="550"/>
    <n v="14.2"/>
    <x v="1"/>
    <n v="984"/>
    <n v="120"/>
  </r>
  <r>
    <x v="18"/>
    <d v="2020-04-15T00:00:00"/>
    <n v="2020"/>
    <x v="0"/>
    <s v="Wed"/>
    <x v="0"/>
    <s v="Lee"/>
    <s v="72-0466"/>
    <n v="58.7"/>
    <x v="1"/>
    <n v="22.5"/>
    <x v="1"/>
    <s v="Safeskin"/>
    <s v="Safeskin"/>
    <x v="0"/>
    <n v="438"/>
    <n v="398"/>
    <n v="255"/>
    <n v="453"/>
    <n v="33.6"/>
    <x v="0"/>
    <n v="693"/>
    <n v="119.39999999999999"/>
  </r>
  <r>
    <x v="2"/>
    <d v="2021-08-08T00:00:00"/>
    <n v="2021"/>
    <x v="7"/>
    <s v="Sun"/>
    <x v="0"/>
    <s v="Lee"/>
    <s v="72-0466"/>
    <n v="69.3"/>
    <x v="2"/>
    <n v="58.3"/>
    <x v="1"/>
    <s v="Port Said"/>
    <s v="Suies "/>
    <x v="0"/>
    <n v="695"/>
    <n v="400"/>
    <n v="774"/>
    <n v="467"/>
    <n v="31.1"/>
    <x v="1"/>
    <n v="1469"/>
    <n v="120"/>
  </r>
  <r>
    <x v="21"/>
    <d v="2021-07-25T00:00:00"/>
    <n v="2021"/>
    <x v="8"/>
    <s v="Sun"/>
    <x v="0"/>
    <s v="Lee"/>
    <s v="72-1001 "/>
    <n v="106.9"/>
    <x v="0"/>
    <n v="38.9"/>
    <x v="0"/>
    <s v="Gidec"/>
    <s v="X1 Port"/>
    <x v="0"/>
    <n v="740"/>
    <n v="400"/>
    <n v="347"/>
    <n v="363"/>
    <n v="20.2"/>
    <x v="1"/>
    <n v="1087"/>
    <n v="120"/>
  </r>
  <r>
    <x v="10"/>
    <d v="2022-03-20T00:00:00"/>
    <n v="2022"/>
    <x v="5"/>
    <s v="Sun"/>
    <x v="1"/>
    <s v="Lee"/>
    <s v="72-1001"/>
    <n v="71.599999999999994"/>
    <x v="1"/>
    <n v="85"/>
    <x v="1"/>
    <s v="Air Port"/>
    <s v="Suies"/>
    <x v="1"/>
    <n v="744"/>
    <n v="400"/>
    <n v="760"/>
    <n v="372"/>
    <n v="24.9"/>
    <x v="1"/>
    <n v="1504"/>
    <n v="120"/>
  </r>
  <r>
    <x v="9"/>
    <d v="2021-09-25T00:00:00"/>
    <n v="2021"/>
    <x v="2"/>
    <s v="Sat"/>
    <x v="0"/>
    <s v="Lee"/>
    <s v="72-1001 "/>
    <n v="31.1"/>
    <x v="1"/>
    <n v="55.8"/>
    <x v="0"/>
    <s v="Gidec"/>
    <s v="Suies"/>
    <x v="0"/>
    <n v="425"/>
    <n v="399"/>
    <n v="700"/>
    <n v="619"/>
    <n v="4.3"/>
    <x v="0"/>
    <n v="1125"/>
    <n v="119.69999999999999"/>
  </r>
  <r>
    <x v="15"/>
    <d v="2022-10-31T00:00:00"/>
    <n v="2022"/>
    <x v="3"/>
    <s v="Mon"/>
    <x v="1"/>
    <s v="Lee"/>
    <s v="72-0466"/>
    <n v="14.1"/>
    <x v="2"/>
    <n v="102.7"/>
    <x v="1"/>
    <s v="Xunthai"/>
    <s v="X1 Port"/>
    <x v="0"/>
    <n v="383"/>
    <n v="399"/>
    <n v="531"/>
    <n v="203"/>
    <n v="30.7"/>
    <x v="1"/>
    <n v="914"/>
    <n v="119.69999999999999"/>
  </r>
  <r>
    <x v="8"/>
    <d v="2022-07-19T00:00:00"/>
    <n v="2022"/>
    <x v="8"/>
    <s v="Tue"/>
    <x v="1"/>
    <s v="Lee"/>
    <s v="72-0466"/>
    <n v="77.099999999999994"/>
    <x v="1"/>
    <n v="27.2"/>
    <x v="1"/>
    <s v="Alex"/>
    <s v="Mina"/>
    <x v="1"/>
    <n v="469"/>
    <n v="401"/>
    <n v="402"/>
    <n v="257"/>
    <n v="21.1"/>
    <x v="1"/>
    <n v="871"/>
    <n v="120.3"/>
  </r>
  <r>
    <x v="13"/>
    <d v="2021-10-20T00:00:00"/>
    <n v="2021"/>
    <x v="3"/>
    <s v="Wed"/>
    <x v="1"/>
    <s v="Lee"/>
    <s v="72-0466"/>
    <n v="67.7"/>
    <x v="0"/>
    <n v="53"/>
    <x v="0"/>
    <s v="Safeskin"/>
    <s v="Gidec"/>
    <x v="0"/>
    <n v="406"/>
    <n v="400"/>
    <n v="715"/>
    <n v="769"/>
    <n v="23.3"/>
    <x v="1"/>
    <n v="1121"/>
    <n v="120"/>
  </r>
  <r>
    <x v="2"/>
    <d v="2023-05-24T00:00:00"/>
    <n v="2023"/>
    <x v="1"/>
    <s v="Wed"/>
    <x v="1"/>
    <s v="Lee"/>
    <s v="72-0466"/>
    <n v="82.3"/>
    <x v="0"/>
    <n v="69.099999999999994"/>
    <x v="1"/>
    <s v="Xunthai"/>
    <s v="Gidec"/>
    <x v="1"/>
    <n v="631"/>
    <n v="402"/>
    <n v="292"/>
    <n v="312"/>
    <n v="27"/>
    <x v="0"/>
    <n v="923"/>
    <n v="120.6"/>
  </r>
  <r>
    <x v="9"/>
    <d v="2022-06-04T00:00:00"/>
    <n v="2022"/>
    <x v="10"/>
    <s v="Sat"/>
    <x v="1"/>
    <s v="Mike"/>
    <s v="72-0466"/>
    <n v="57.8"/>
    <x v="1"/>
    <n v="19.5"/>
    <x v="0"/>
    <s v="PT"/>
    <s v="Mina"/>
    <x v="1"/>
    <n v="328"/>
    <n v="399"/>
    <n v="308"/>
    <n v="451"/>
    <n v="20.5"/>
    <x v="1"/>
    <n v="636"/>
    <n v="119.69999999999999"/>
  </r>
  <r>
    <x v="1"/>
    <d v="2020-11-16T00:00:00"/>
    <n v="2020"/>
    <x v="11"/>
    <s v="Mon"/>
    <x v="1"/>
    <s v="Lee"/>
    <s v="72-1001"/>
    <n v="99.9"/>
    <x v="2"/>
    <n v="72.599999999999994"/>
    <x v="0"/>
    <s v="Gidec"/>
    <s v="Mina"/>
    <x v="0"/>
    <n v="595"/>
    <n v="400"/>
    <n v="335"/>
    <n v="710"/>
    <n v="21.3"/>
    <x v="0"/>
    <n v="930"/>
    <n v="120"/>
  </r>
  <r>
    <x v="17"/>
    <d v="2021-04-04T00:00:00"/>
    <n v="2021"/>
    <x v="0"/>
    <s v="Sun"/>
    <x v="0"/>
    <s v="Mike"/>
    <s v="72-0466"/>
    <n v="110.8"/>
    <x v="0"/>
    <n v="38.5"/>
    <x v="1"/>
    <s v="Safeskin"/>
    <s v="Gidec"/>
    <x v="1"/>
    <n v="756"/>
    <n v="401"/>
    <n v="559"/>
    <n v="200"/>
    <n v="20.5"/>
    <x v="1"/>
    <n v="1315"/>
    <n v="120.3"/>
  </r>
  <r>
    <x v="18"/>
    <d v="2021-08-01T00:00:00"/>
    <n v="2021"/>
    <x v="7"/>
    <s v="Sun"/>
    <x v="1"/>
    <s v="Lee"/>
    <s v="72-0466"/>
    <n v="9.6"/>
    <x v="0"/>
    <n v="31.4"/>
    <x v="0"/>
    <s v="Gidec"/>
    <s v="Top glove "/>
    <x v="0"/>
    <n v="368"/>
    <n v="398"/>
    <n v="389"/>
    <n v="755"/>
    <n v="20.399999999999999"/>
    <x v="1"/>
    <n v="757"/>
    <n v="119.39999999999999"/>
  </r>
  <r>
    <x v="15"/>
    <d v="2022-05-26T00:00:00"/>
    <n v="2022"/>
    <x v="1"/>
    <s v="Thu"/>
    <x v="0"/>
    <s v="Lee"/>
    <s v="72-1001"/>
    <n v="90.6"/>
    <x v="1"/>
    <n v="21.3"/>
    <x v="0"/>
    <s v="Xunthai"/>
    <s v="X1 Port"/>
    <x v="1"/>
    <n v="606"/>
    <n v="399"/>
    <n v="794"/>
    <n v="232"/>
    <n v="30.3"/>
    <x v="0"/>
    <n v="1400"/>
    <n v="119.69999999999999"/>
  </r>
  <r>
    <x v="13"/>
    <d v="2022-01-23T00:00:00"/>
    <n v="2022"/>
    <x v="9"/>
    <s v="Sun"/>
    <x v="0"/>
    <s v="Mike"/>
    <s v="72-0466"/>
    <n v="9"/>
    <x v="1"/>
    <n v="45.2"/>
    <x v="0"/>
    <s v="Port Said"/>
    <s v="Suies "/>
    <x v="1"/>
    <n v="286"/>
    <n v="401"/>
    <n v="317"/>
    <n v="303"/>
    <n v="17.7"/>
    <x v="1"/>
    <n v="603"/>
    <n v="120.3"/>
  </r>
  <r>
    <x v="19"/>
    <d v="2020-06-08T00:00:00"/>
    <n v="2020"/>
    <x v="10"/>
    <s v="Mon"/>
    <x v="0"/>
    <s v="Lee"/>
    <s v="72-1001 "/>
    <n v="56.2"/>
    <x v="2"/>
    <n v="111.8"/>
    <x v="0"/>
    <s v="Gidec"/>
    <s v="Suies"/>
    <x v="1"/>
    <n v="273"/>
    <n v="399"/>
    <n v="683"/>
    <n v="217"/>
    <n v="1.1000000000000001"/>
    <x v="1"/>
    <n v="956"/>
    <n v="119.69999999999999"/>
  </r>
  <r>
    <x v="22"/>
    <d v="2021-04-08T00:00:00"/>
    <n v="2021"/>
    <x v="0"/>
    <s v="Thu"/>
    <x v="0"/>
    <s v="Mike"/>
    <s v="72-1001 "/>
    <n v="58.1"/>
    <x v="1"/>
    <n v="8.6"/>
    <x v="1"/>
    <s v="Safeskin"/>
    <s v="X1 Port"/>
    <x v="1"/>
    <n v="269"/>
    <n v="398"/>
    <n v="258"/>
    <n v="512"/>
    <n v="24.9"/>
    <x v="0"/>
    <n v="527"/>
    <n v="119.39999999999999"/>
  </r>
  <r>
    <x v="18"/>
    <d v="2022-09-24T00:00:00"/>
    <n v="2022"/>
    <x v="2"/>
    <s v="Sat"/>
    <x v="1"/>
    <s v="Lee"/>
    <s v="72-1001 "/>
    <n v="85.1"/>
    <x v="0"/>
    <n v="103"/>
    <x v="0"/>
    <s v="Safeskin"/>
    <s v="X1 Port"/>
    <x v="1"/>
    <n v="283"/>
    <n v="402"/>
    <n v="412"/>
    <n v="766"/>
    <n v="38.200000000000003"/>
    <x v="0"/>
    <n v="695"/>
    <n v="120.6"/>
  </r>
  <r>
    <x v="6"/>
    <d v="2023-07-20T00:00:00"/>
    <n v="2023"/>
    <x v="8"/>
    <s v="Thu"/>
    <x v="0"/>
    <s v="Lee"/>
    <s v="72-0466"/>
    <n v="45.5"/>
    <x v="0"/>
    <n v="50.7"/>
    <x v="1"/>
    <s v="Xunthai"/>
    <s v="X1 Port"/>
    <x v="1"/>
    <n v="330"/>
    <n v="399"/>
    <n v="346"/>
    <n v="703"/>
    <n v="11"/>
    <x v="1"/>
    <n v="676"/>
    <n v="119.69999999999999"/>
  </r>
  <r>
    <x v="11"/>
    <d v="2020-08-28T00:00:00"/>
    <n v="2020"/>
    <x v="7"/>
    <s v="Fri"/>
    <x v="0"/>
    <s v="Mike"/>
    <s v="72-1001 "/>
    <n v="99.4"/>
    <x v="1"/>
    <n v="69.599999999999994"/>
    <x v="1"/>
    <s v="Giza"/>
    <s v="X1 Port"/>
    <x v="0"/>
    <n v="538"/>
    <n v="400"/>
    <n v="786"/>
    <n v="584"/>
    <n v="32.799999999999997"/>
    <x v="1"/>
    <n v="1324"/>
    <n v="120"/>
  </r>
  <r>
    <x v="0"/>
    <d v="2022-07-24T00:00:00"/>
    <n v="2022"/>
    <x v="8"/>
    <s v="Sun"/>
    <x v="0"/>
    <s v="Mike"/>
    <s v="72-1001 "/>
    <n v="44.4"/>
    <x v="0"/>
    <n v="64"/>
    <x v="0"/>
    <s v="Top glove"/>
    <s v="X1 Port"/>
    <x v="1"/>
    <n v="660"/>
    <n v="400"/>
    <n v="215"/>
    <n v="311"/>
    <n v="18.8"/>
    <x v="1"/>
    <n v="875"/>
    <n v="120"/>
  </r>
  <r>
    <x v="3"/>
    <d v="2022-08-21T00:00:00"/>
    <n v="2022"/>
    <x v="7"/>
    <s v="Sun"/>
    <x v="0"/>
    <s v="Lee"/>
    <s v="72-0466"/>
    <n v="44.4"/>
    <x v="0"/>
    <n v="111.5"/>
    <x v="0"/>
    <s v="Port Said"/>
    <s v="Top glove "/>
    <x v="1"/>
    <n v="276"/>
    <n v="397"/>
    <n v="633"/>
    <n v="722"/>
    <n v="26.1"/>
    <x v="1"/>
    <n v="909"/>
    <n v="119.1"/>
  </r>
  <r>
    <x v="11"/>
    <d v="2022-08-16T00:00:00"/>
    <n v="2022"/>
    <x v="7"/>
    <s v="Tue"/>
    <x v="0"/>
    <s v="Lee"/>
    <s v="72-0466"/>
    <n v="30.6"/>
    <x v="2"/>
    <n v="93.6"/>
    <x v="1"/>
    <s v="Xunthai"/>
    <s v="Top glove"/>
    <x v="0"/>
    <n v="722"/>
    <n v="400"/>
    <n v="349"/>
    <n v="653"/>
    <n v="35.700000000000003"/>
    <x v="1"/>
    <n v="1071"/>
    <n v="120"/>
  </r>
  <r>
    <x v="21"/>
    <d v="2022-05-14T00:00:00"/>
    <n v="2022"/>
    <x v="1"/>
    <s v="Sat"/>
    <x v="0"/>
    <s v="Lee"/>
    <s v="72-0466"/>
    <n v="83.6"/>
    <x v="1"/>
    <n v="118.3"/>
    <x v="0"/>
    <s v="Air Port"/>
    <s v="Suies "/>
    <x v="1"/>
    <n v="706"/>
    <n v="400"/>
    <n v="687"/>
    <n v="360"/>
    <n v="31.1"/>
    <x v="0"/>
    <n v="1393"/>
    <n v="120"/>
  </r>
  <r>
    <x v="2"/>
    <d v="2023-04-05T00:00:00"/>
    <n v="2023"/>
    <x v="0"/>
    <s v="Wed"/>
    <x v="1"/>
    <s v="Mike"/>
    <s v="72-1001 "/>
    <n v="13.8"/>
    <x v="0"/>
    <n v="96.4"/>
    <x v="0"/>
    <s v="Top glove"/>
    <s v="Mina"/>
    <x v="0"/>
    <n v="636"/>
    <n v="400"/>
    <n v="387"/>
    <n v="683"/>
    <n v="35.5"/>
    <x v="0"/>
    <n v="1023"/>
    <n v="120"/>
  </r>
  <r>
    <x v="4"/>
    <d v="2021-10-11T00:00:00"/>
    <n v="2021"/>
    <x v="3"/>
    <s v="Mon"/>
    <x v="0"/>
    <s v="Lee"/>
    <s v="72-1001 "/>
    <n v="46.8"/>
    <x v="2"/>
    <n v="39"/>
    <x v="0"/>
    <s v="Top glove"/>
    <s v="X1 Port"/>
    <x v="1"/>
    <n v="456"/>
    <n v="401"/>
    <n v="312"/>
    <n v="726"/>
    <n v="1.4"/>
    <x v="1"/>
    <n v="768"/>
    <n v="120.3"/>
  </r>
  <r>
    <x v="12"/>
    <d v="2020-11-22T00:00:00"/>
    <n v="2020"/>
    <x v="11"/>
    <s v="Sun"/>
    <x v="1"/>
    <s v="Mike"/>
    <s v="72-1001"/>
    <n v="35.700000000000003"/>
    <x v="0"/>
    <n v="115.7"/>
    <x v="1"/>
    <s v="Port Said"/>
    <s v="Safeskin"/>
    <x v="1"/>
    <n v="201"/>
    <n v="400"/>
    <n v="616"/>
    <n v="619"/>
    <n v="8.3000000000000007"/>
    <x v="0"/>
    <n v="817"/>
    <n v="120"/>
  </r>
  <r>
    <x v="18"/>
    <d v="2022-05-14T00:00:00"/>
    <n v="2022"/>
    <x v="1"/>
    <s v="Sat"/>
    <x v="0"/>
    <s v="Lee"/>
    <s v="72-1001 "/>
    <n v="31.4"/>
    <x v="2"/>
    <n v="118.1"/>
    <x v="0"/>
    <s v="Air Port"/>
    <s v="Suies "/>
    <x v="0"/>
    <n v="641"/>
    <n v="401"/>
    <n v="355"/>
    <n v="260"/>
    <n v="17.5"/>
    <x v="0"/>
    <n v="996"/>
    <n v="120.3"/>
  </r>
  <r>
    <x v="15"/>
    <d v="2021-06-12T00:00:00"/>
    <n v="2021"/>
    <x v="10"/>
    <s v="Sat"/>
    <x v="1"/>
    <s v="Lee"/>
    <s v="72-1001 "/>
    <n v="12"/>
    <x v="1"/>
    <n v="19.2"/>
    <x v="0"/>
    <s v="Giza"/>
    <s v="Mina"/>
    <x v="1"/>
    <n v="727"/>
    <n v="399"/>
    <n v="491"/>
    <n v="791"/>
    <n v="34.1"/>
    <x v="1"/>
    <n v="1218"/>
    <n v="119.69999999999999"/>
  </r>
  <r>
    <x v="4"/>
    <d v="2023-07-20T00:00:00"/>
    <n v="2023"/>
    <x v="8"/>
    <s v="Thu"/>
    <x v="0"/>
    <s v="Lee"/>
    <s v="72-0466"/>
    <n v="26.9"/>
    <x v="1"/>
    <n v="108.6"/>
    <x v="0"/>
    <s v="PT"/>
    <s v="X1 Port"/>
    <x v="0"/>
    <n v="401"/>
    <n v="399"/>
    <n v="279"/>
    <n v="246"/>
    <n v="33.700000000000003"/>
    <x v="0"/>
    <n v="680"/>
    <n v="119.69999999999999"/>
  </r>
  <r>
    <x v="26"/>
    <d v="2022-05-28T00:00:00"/>
    <n v="2022"/>
    <x v="1"/>
    <s v="Sat"/>
    <x v="0"/>
    <s v="Lee"/>
    <s v="72-0466"/>
    <n v="56.3"/>
    <x v="2"/>
    <n v="81.400000000000006"/>
    <x v="0"/>
    <s v="Safeskin"/>
    <s v="Safeskin"/>
    <x v="0"/>
    <n v="631"/>
    <n v="399"/>
    <n v="635"/>
    <n v="593"/>
    <n v="8.1999999999999993"/>
    <x v="0"/>
    <n v="1266"/>
    <n v="119.69999999999999"/>
  </r>
  <r>
    <x v="8"/>
    <d v="2023-10-31T00:00:00"/>
    <n v="2023"/>
    <x v="3"/>
    <s v="Tue"/>
    <x v="0"/>
    <s v="Mike"/>
    <s v="72-1001 "/>
    <n v="62.9"/>
    <x v="0"/>
    <n v="111"/>
    <x v="1"/>
    <s v="Top glove"/>
    <s v="Top glove "/>
    <x v="1"/>
    <n v="237"/>
    <n v="399"/>
    <n v="444"/>
    <n v="266"/>
    <n v="6.5"/>
    <x v="0"/>
    <n v="681"/>
    <n v="119.69999999999999"/>
  </r>
  <r>
    <x v="12"/>
    <d v="2023-10-30T00:00:00"/>
    <n v="2023"/>
    <x v="3"/>
    <s v="Mon"/>
    <x v="0"/>
    <s v="Mike"/>
    <s v="72-0466"/>
    <n v="36"/>
    <x v="2"/>
    <n v="110.3"/>
    <x v="0"/>
    <s v="Safeskin"/>
    <s v="Suies"/>
    <x v="0"/>
    <n v="626"/>
    <n v="401"/>
    <n v="284"/>
    <n v="743"/>
    <n v="33.6"/>
    <x v="1"/>
    <n v="910"/>
    <n v="120.3"/>
  </r>
  <r>
    <x v="19"/>
    <d v="2020-11-29T00:00:00"/>
    <n v="2020"/>
    <x v="11"/>
    <s v="Sun"/>
    <x v="1"/>
    <s v="Mike"/>
    <s v="72-1001 "/>
    <n v="79.8"/>
    <x v="2"/>
    <n v="107.5"/>
    <x v="0"/>
    <s v="Alex"/>
    <s v="Mina"/>
    <x v="1"/>
    <n v="241"/>
    <n v="398"/>
    <n v="645"/>
    <n v="410"/>
    <n v="22.1"/>
    <x v="1"/>
    <n v="886"/>
    <n v="119.39999999999999"/>
  </r>
  <r>
    <x v="7"/>
    <d v="2022-10-23T00:00:00"/>
    <n v="2022"/>
    <x v="3"/>
    <s v="Sun"/>
    <x v="1"/>
    <s v="Lee"/>
    <s v="72-0466"/>
    <n v="43.6"/>
    <x v="0"/>
    <n v="106.8"/>
    <x v="0"/>
    <s v="Safeskin"/>
    <s v="Safeskin"/>
    <x v="0"/>
    <n v="552"/>
    <n v="400"/>
    <n v="262"/>
    <n v="507"/>
    <n v="25.4"/>
    <x v="0"/>
    <n v="814"/>
    <n v="120"/>
  </r>
  <r>
    <x v="7"/>
    <d v="2023-06-20T00:00:00"/>
    <n v="2023"/>
    <x v="10"/>
    <s v="Tue"/>
    <x v="1"/>
    <s v="Mike"/>
    <s v="72-0466"/>
    <n v="47.2"/>
    <x v="2"/>
    <n v="18.5"/>
    <x v="0"/>
    <s v="Xunthai"/>
    <s v="X1 Port"/>
    <x v="0"/>
    <n v="559"/>
    <n v="400"/>
    <n v="545"/>
    <n v="307"/>
    <n v="32.6"/>
    <x v="1"/>
    <n v="1104"/>
    <n v="120"/>
  </r>
  <r>
    <x v="12"/>
    <d v="2022-12-10T00:00:00"/>
    <n v="2022"/>
    <x v="4"/>
    <s v="Sat"/>
    <x v="0"/>
    <s v="Mike"/>
    <s v="72-1001"/>
    <n v="95"/>
    <x v="0"/>
    <n v="21.5"/>
    <x v="0"/>
    <s v="Top glove"/>
    <s v="Gidec"/>
    <x v="0"/>
    <n v="381"/>
    <n v="400"/>
    <n v="564"/>
    <n v="528"/>
    <n v="9.3000000000000007"/>
    <x v="0"/>
    <n v="945"/>
    <n v="120"/>
  </r>
  <r>
    <x v="19"/>
    <d v="2022-05-31T00:00:00"/>
    <n v="2022"/>
    <x v="1"/>
    <s v="Tue"/>
    <x v="0"/>
    <s v="Mike"/>
    <s v="72-1001 "/>
    <n v="68.5"/>
    <x v="0"/>
    <n v="18.5"/>
    <x v="0"/>
    <s v="Giza"/>
    <s v="Gidec"/>
    <x v="1"/>
    <n v="247"/>
    <n v="401"/>
    <n v="758"/>
    <n v="763"/>
    <n v="6.3"/>
    <x v="1"/>
    <n v="1005"/>
    <n v="120.3"/>
  </r>
  <r>
    <x v="12"/>
    <d v="2020-12-15T00:00:00"/>
    <n v="2020"/>
    <x v="4"/>
    <s v="Tue"/>
    <x v="1"/>
    <s v="Lee"/>
    <s v="72-1001 "/>
    <n v="114.6"/>
    <x v="2"/>
    <n v="15.5"/>
    <x v="0"/>
    <s v="Gidec"/>
    <s v="Suies "/>
    <x v="0"/>
    <n v="770"/>
    <n v="400"/>
    <n v="291"/>
    <n v="741"/>
    <n v="34.5"/>
    <x v="0"/>
    <n v="1061"/>
    <n v="120"/>
  </r>
  <r>
    <x v="32"/>
    <d v="2020-06-22T00:00:00"/>
    <n v="2020"/>
    <x v="10"/>
    <s v="Mon"/>
    <x v="0"/>
    <s v="Mike"/>
    <s v="72-0466"/>
    <n v="46.3"/>
    <x v="0"/>
    <n v="45.6"/>
    <x v="0"/>
    <s v="Safeskin"/>
    <s v="Suies"/>
    <x v="1"/>
    <n v="521"/>
    <n v="401"/>
    <n v="592"/>
    <n v="238"/>
    <n v="5.4"/>
    <x v="0"/>
    <n v="1113"/>
    <n v="120.3"/>
  </r>
  <r>
    <x v="23"/>
    <d v="2020-04-25T00:00:00"/>
    <n v="2020"/>
    <x v="0"/>
    <s v="Sat"/>
    <x v="0"/>
    <s v="Lee"/>
    <s v="72-0466"/>
    <n v="100.2"/>
    <x v="1"/>
    <n v="83.7"/>
    <x v="0"/>
    <s v="Giza"/>
    <s v="Suies "/>
    <x v="1"/>
    <n v="548"/>
    <n v="400"/>
    <n v="428"/>
    <n v="427"/>
    <n v="4.4000000000000004"/>
    <x v="1"/>
    <n v="976"/>
    <n v="120"/>
  </r>
  <r>
    <x v="19"/>
    <d v="2020-12-26T00:00:00"/>
    <n v="2020"/>
    <x v="4"/>
    <s v="Sat"/>
    <x v="0"/>
    <s v="Mike"/>
    <s v="72-0466"/>
    <n v="89.9"/>
    <x v="1"/>
    <n v="45.8"/>
    <x v="1"/>
    <s v="Xunthai"/>
    <s v="Top glove"/>
    <x v="1"/>
    <n v="569"/>
    <n v="400"/>
    <n v="440"/>
    <n v="360"/>
    <n v="11.8"/>
    <x v="0"/>
    <n v="1009"/>
    <n v="120"/>
  </r>
  <r>
    <x v="26"/>
    <d v="2023-10-10T00:00:00"/>
    <n v="2023"/>
    <x v="3"/>
    <s v="Tue"/>
    <x v="0"/>
    <s v="Lee"/>
    <s v="72-0466"/>
    <n v="107.4"/>
    <x v="0"/>
    <n v="87.8"/>
    <x v="0"/>
    <s v="Gidec"/>
    <s v="X1 Port"/>
    <x v="1"/>
    <n v="735"/>
    <n v="402"/>
    <n v="501"/>
    <n v="489"/>
    <n v="13.4"/>
    <x v="1"/>
    <n v="1236"/>
    <n v="120.6"/>
  </r>
  <r>
    <x v="19"/>
    <d v="2020-03-16T00:00:00"/>
    <n v="2020"/>
    <x v="5"/>
    <s v="Mon"/>
    <x v="1"/>
    <s v="Lee"/>
    <s v="72-1001 "/>
    <n v="115"/>
    <x v="2"/>
    <n v="99.3"/>
    <x v="0"/>
    <s v="Gidec"/>
    <s v="Safeskin"/>
    <x v="1"/>
    <n v="236"/>
    <n v="399"/>
    <n v="340"/>
    <n v="700"/>
    <n v="10.4"/>
    <x v="0"/>
    <n v="576"/>
    <n v="119.69999999999999"/>
  </r>
  <r>
    <x v="16"/>
    <d v="2022-01-25T00:00:00"/>
    <n v="2022"/>
    <x v="9"/>
    <s v="Tue"/>
    <x v="0"/>
    <s v="Lee"/>
    <s v="72-1001"/>
    <n v="5.9"/>
    <x v="2"/>
    <n v="81.599999999999994"/>
    <x v="0"/>
    <s v="Safeskin"/>
    <s v="Gidec"/>
    <x v="0"/>
    <n v="736"/>
    <n v="401"/>
    <n v="477"/>
    <n v="643"/>
    <n v="29.9"/>
    <x v="1"/>
    <n v="1213"/>
    <n v="120.3"/>
  </r>
  <r>
    <x v="11"/>
    <d v="2023-01-09T00:00:00"/>
    <n v="2023"/>
    <x v="9"/>
    <s v="Mon"/>
    <x v="1"/>
    <s v="Lee"/>
    <s v="72-0466"/>
    <n v="15.2"/>
    <x v="1"/>
    <n v="58.5"/>
    <x v="0"/>
    <s v="Top glove"/>
    <s v="Safeskin"/>
    <x v="1"/>
    <n v="344"/>
    <n v="401"/>
    <n v="612"/>
    <n v="406"/>
    <n v="39"/>
    <x v="1"/>
    <n v="956"/>
    <n v="120.3"/>
  </r>
  <r>
    <x v="9"/>
    <d v="2023-06-06T00:00:00"/>
    <n v="2023"/>
    <x v="10"/>
    <s v="Tue"/>
    <x v="0"/>
    <s v="Lee"/>
    <s v="72-0466"/>
    <n v="82.5"/>
    <x v="1"/>
    <n v="39"/>
    <x v="1"/>
    <s v="Giza"/>
    <s v="Safeskin"/>
    <x v="0"/>
    <n v="247"/>
    <n v="400"/>
    <n v="474"/>
    <n v="430"/>
    <n v="8.8000000000000007"/>
    <x v="1"/>
    <n v="721"/>
    <n v="120"/>
  </r>
  <r>
    <x v="19"/>
    <d v="2020-03-12T00:00:00"/>
    <n v="2020"/>
    <x v="5"/>
    <s v="Thu"/>
    <x v="1"/>
    <s v="Mike"/>
    <s v="72-0466"/>
    <n v="49.9"/>
    <x v="0"/>
    <n v="19.3"/>
    <x v="0"/>
    <s v="Alex"/>
    <s v="Suies "/>
    <x v="0"/>
    <n v="594"/>
    <n v="402"/>
    <n v="226"/>
    <n v="593"/>
    <n v="31.5"/>
    <x v="0"/>
    <n v="820"/>
    <n v="120.6"/>
  </r>
  <r>
    <x v="15"/>
    <d v="2023-11-27T00:00:00"/>
    <n v="2023"/>
    <x v="11"/>
    <s v="Mon"/>
    <x v="0"/>
    <s v="Lee"/>
    <s v="72-0466"/>
    <n v="99.2"/>
    <x v="2"/>
    <n v="61.8"/>
    <x v="0"/>
    <s v="Port Said"/>
    <s v="X1 Port"/>
    <x v="0"/>
    <n v="786"/>
    <n v="398"/>
    <n v="355"/>
    <n v="317"/>
    <n v="2.7"/>
    <x v="0"/>
    <n v="1141"/>
    <n v="119.39999999999999"/>
  </r>
  <r>
    <x v="5"/>
    <d v="2023-05-26T00:00:00"/>
    <n v="2023"/>
    <x v="1"/>
    <s v="Fri"/>
    <x v="0"/>
    <s v="Lee"/>
    <s v="72-0466"/>
    <n v="6.4"/>
    <x v="1"/>
    <n v="87.8"/>
    <x v="0"/>
    <s v="Gidec"/>
    <s v="Mina"/>
    <x v="0"/>
    <n v="234"/>
    <n v="399"/>
    <n v="411"/>
    <n v="262"/>
    <n v="5.6"/>
    <x v="0"/>
    <n v="645"/>
    <n v="119.69999999999999"/>
  </r>
  <r>
    <x v="12"/>
    <d v="2021-03-27T00:00:00"/>
    <n v="2021"/>
    <x v="5"/>
    <s v="Sat"/>
    <x v="1"/>
    <s v="Mike"/>
    <s v="72-1001 "/>
    <n v="97.8"/>
    <x v="2"/>
    <n v="68"/>
    <x v="1"/>
    <s v="PT"/>
    <s v="Gidec"/>
    <x v="1"/>
    <n v="456"/>
    <n v="399"/>
    <n v="413"/>
    <n v="346"/>
    <n v="21.1"/>
    <x v="0"/>
    <n v="869"/>
    <n v="119.69999999999999"/>
  </r>
  <r>
    <x v="4"/>
    <d v="2022-06-29T00:00:00"/>
    <n v="2022"/>
    <x v="10"/>
    <s v="Wed"/>
    <x v="1"/>
    <s v="Mike"/>
    <s v="72-1001 "/>
    <n v="20.6"/>
    <x v="2"/>
    <n v="88"/>
    <x v="1"/>
    <s v="Port Said"/>
    <s v="Gidec"/>
    <x v="1"/>
    <n v="518"/>
    <n v="400"/>
    <n v="249"/>
    <n v="274"/>
    <n v="40"/>
    <x v="1"/>
    <n v="767"/>
    <n v="120"/>
  </r>
  <r>
    <x v="6"/>
    <d v="2021-01-01T00:00:00"/>
    <n v="2021"/>
    <x v="9"/>
    <s v="Fri"/>
    <x v="1"/>
    <s v="Mike"/>
    <s v="72-1001"/>
    <n v="38.4"/>
    <x v="1"/>
    <n v="43.6"/>
    <x v="0"/>
    <s v="Top glove"/>
    <s v="Gidec"/>
    <x v="0"/>
    <n v="351"/>
    <n v="399"/>
    <n v="470"/>
    <n v="411"/>
    <n v="38"/>
    <x v="1"/>
    <n v="821"/>
    <n v="119.69999999999999"/>
  </r>
  <r>
    <x v="14"/>
    <d v="2022-04-05T00:00:00"/>
    <n v="2022"/>
    <x v="0"/>
    <s v="Tue"/>
    <x v="1"/>
    <s v="Mike"/>
    <s v="72-1001 "/>
    <n v="116.4"/>
    <x v="1"/>
    <n v="12.7"/>
    <x v="0"/>
    <s v="Air Port"/>
    <s v="Suies "/>
    <x v="0"/>
    <n v="790"/>
    <n v="400"/>
    <n v="615"/>
    <n v="763"/>
    <n v="5.4"/>
    <x v="0"/>
    <n v="1405"/>
    <n v="120"/>
  </r>
  <r>
    <x v="8"/>
    <d v="2021-10-31T00:00:00"/>
    <n v="2021"/>
    <x v="3"/>
    <s v="Sun"/>
    <x v="1"/>
    <s v="Mike"/>
    <s v="72-1001 "/>
    <n v="10.9"/>
    <x v="1"/>
    <n v="93.7"/>
    <x v="0"/>
    <s v="Port Said"/>
    <s v="X1 Port"/>
    <x v="0"/>
    <n v="585"/>
    <n v="400"/>
    <n v="229"/>
    <n v="272"/>
    <n v="10.3"/>
    <x v="0"/>
    <n v="814"/>
    <n v="120"/>
  </r>
  <r>
    <x v="6"/>
    <d v="2023-08-28T00:00:00"/>
    <n v="2023"/>
    <x v="7"/>
    <s v="Mon"/>
    <x v="0"/>
    <s v="Mike"/>
    <s v="72-1001"/>
    <n v="45.1"/>
    <x v="2"/>
    <n v="30.3"/>
    <x v="0"/>
    <s v="Safeskin"/>
    <s v="Safeskin"/>
    <x v="1"/>
    <n v="707"/>
    <n v="400"/>
    <n v="651"/>
    <n v="691"/>
    <n v="37.9"/>
    <x v="1"/>
    <n v="1358"/>
    <n v="120"/>
  </r>
  <r>
    <x v="16"/>
    <d v="2023-08-14T00:00:00"/>
    <n v="2023"/>
    <x v="7"/>
    <s v="Mon"/>
    <x v="1"/>
    <s v="Lee"/>
    <s v="72-0466"/>
    <n v="14.7"/>
    <x v="1"/>
    <n v="75.900000000000006"/>
    <x v="0"/>
    <s v="Safeskin"/>
    <s v="Gidec"/>
    <x v="1"/>
    <n v="449"/>
    <n v="400"/>
    <n v="773"/>
    <n v="521"/>
    <n v="6.9"/>
    <x v="0"/>
    <n v="1222"/>
    <n v="120"/>
  </r>
  <r>
    <x v="26"/>
    <d v="2022-11-13T00:00:00"/>
    <n v="2022"/>
    <x v="11"/>
    <s v="Sun"/>
    <x v="1"/>
    <s v="Mike"/>
    <s v="72-1001"/>
    <n v="103.2"/>
    <x v="2"/>
    <n v="97.5"/>
    <x v="0"/>
    <s v="Alex"/>
    <s v="Suies "/>
    <x v="1"/>
    <n v="412"/>
    <n v="400"/>
    <n v="206"/>
    <n v="580"/>
    <n v="30"/>
    <x v="1"/>
    <n v="618"/>
    <n v="120"/>
  </r>
  <r>
    <x v="12"/>
    <d v="2020-04-19T00:00:00"/>
    <n v="2020"/>
    <x v="0"/>
    <s v="Sun"/>
    <x v="1"/>
    <s v="Mike"/>
    <s v="72-0466"/>
    <n v="85.8"/>
    <x v="1"/>
    <n v="21"/>
    <x v="1"/>
    <s v="Xunthai"/>
    <s v="Suies"/>
    <x v="0"/>
    <n v="532"/>
    <n v="399"/>
    <n v="316"/>
    <n v="302"/>
    <n v="1"/>
    <x v="1"/>
    <n v="848"/>
    <n v="119.69999999999999"/>
  </r>
  <r>
    <x v="19"/>
    <d v="2020-02-21T00:00:00"/>
    <n v="2020"/>
    <x v="6"/>
    <s v="Fri"/>
    <x v="1"/>
    <s v="Lee"/>
    <s v="72-0466"/>
    <n v="97"/>
    <x v="2"/>
    <n v="73.8"/>
    <x v="0"/>
    <s v="Air Port"/>
    <s v="Mina"/>
    <x v="1"/>
    <n v="461"/>
    <n v="403"/>
    <n v="526"/>
    <n v="291"/>
    <n v="25.6"/>
    <x v="0"/>
    <n v="987"/>
    <n v="120.89999999999999"/>
  </r>
  <r>
    <x v="2"/>
    <d v="2023-08-06T00:00:00"/>
    <n v="2023"/>
    <x v="7"/>
    <s v="Sun"/>
    <x v="1"/>
    <s v="Mike"/>
    <s v="72-1001 "/>
    <n v="65.599999999999994"/>
    <x v="0"/>
    <n v="84.3"/>
    <x v="1"/>
    <s v="Xunthai"/>
    <s v="Gidec"/>
    <x v="0"/>
    <n v="629"/>
    <n v="400"/>
    <n v="331"/>
    <n v="298"/>
    <n v="20.3"/>
    <x v="1"/>
    <n v="960"/>
    <n v="120"/>
  </r>
  <r>
    <x v="30"/>
    <d v="2021-04-11T00:00:00"/>
    <n v="2021"/>
    <x v="0"/>
    <s v="Sun"/>
    <x v="0"/>
    <s v="Lee"/>
    <s v="72-0466"/>
    <n v="46.1"/>
    <x v="1"/>
    <n v="90.9"/>
    <x v="0"/>
    <s v="Safeskin"/>
    <s v="Top glove "/>
    <x v="1"/>
    <n v="359"/>
    <n v="398"/>
    <n v="659"/>
    <n v="600"/>
    <n v="19.399999999999999"/>
    <x v="0"/>
    <n v="1018"/>
    <n v="119.39999999999999"/>
  </r>
  <r>
    <x v="8"/>
    <d v="2023-07-06T00:00:00"/>
    <n v="2023"/>
    <x v="8"/>
    <s v="Thu"/>
    <x v="0"/>
    <s v="Lee"/>
    <s v="72-1001 "/>
    <n v="5.3"/>
    <x v="2"/>
    <n v="22"/>
    <x v="1"/>
    <s v="Safeskin"/>
    <s v="Mina"/>
    <x v="0"/>
    <n v="470"/>
    <n v="399"/>
    <n v="387"/>
    <n v="649"/>
    <n v="33.299999999999997"/>
    <x v="1"/>
    <n v="857"/>
    <n v="119.69999999999999"/>
  </r>
  <r>
    <x v="8"/>
    <d v="2023-09-09T00:00:00"/>
    <n v="2023"/>
    <x v="2"/>
    <s v="Sat"/>
    <x v="0"/>
    <s v="Mike"/>
    <s v="72-1001 "/>
    <n v="37"/>
    <x v="2"/>
    <n v="99.9"/>
    <x v="1"/>
    <s v="Port Said"/>
    <s v="Gidec"/>
    <x v="1"/>
    <n v="737"/>
    <n v="399"/>
    <n v="376"/>
    <n v="752"/>
    <n v="4.0999999999999996"/>
    <x v="1"/>
    <n v="1113"/>
    <n v="119.69999999999999"/>
  </r>
  <r>
    <x v="7"/>
    <d v="2022-03-28T00:00:00"/>
    <n v="2022"/>
    <x v="5"/>
    <s v="Mon"/>
    <x v="0"/>
    <s v="Mike"/>
    <s v="72-0466"/>
    <n v="64.2"/>
    <x v="2"/>
    <n v="15.8"/>
    <x v="1"/>
    <s v="Port Said"/>
    <s v="Suies "/>
    <x v="1"/>
    <n v="654"/>
    <n v="401"/>
    <n v="201"/>
    <n v="439"/>
    <n v="15.7"/>
    <x v="1"/>
    <n v="855"/>
    <n v="120.3"/>
  </r>
  <r>
    <x v="13"/>
    <d v="2023-09-23T00:00:00"/>
    <n v="2023"/>
    <x v="2"/>
    <s v="Sat"/>
    <x v="1"/>
    <s v="Mike"/>
    <s v="72-1001 "/>
    <n v="81.400000000000006"/>
    <x v="0"/>
    <n v="64.8"/>
    <x v="1"/>
    <s v="Top glove"/>
    <s v="X1 Port"/>
    <x v="1"/>
    <n v="301"/>
    <n v="400"/>
    <n v="362"/>
    <n v="477"/>
    <n v="18.399999999999999"/>
    <x v="1"/>
    <n v="663"/>
    <n v="120"/>
  </r>
  <r>
    <x v="6"/>
    <d v="2022-02-25T00:00:00"/>
    <n v="2022"/>
    <x v="6"/>
    <s v="Fri"/>
    <x v="1"/>
    <s v="Lee"/>
    <s v="72-0466"/>
    <n v="31.3"/>
    <x v="0"/>
    <n v="56"/>
    <x v="0"/>
    <s v="Safeskin"/>
    <s v="Top glove"/>
    <x v="1"/>
    <n v="732"/>
    <n v="400"/>
    <n v="331"/>
    <n v="482"/>
    <n v="5.8"/>
    <x v="1"/>
    <n v="1063"/>
    <n v="120"/>
  </r>
  <r>
    <x v="13"/>
    <d v="2021-07-09T00:00:00"/>
    <n v="2021"/>
    <x v="8"/>
    <s v="Fri"/>
    <x v="0"/>
    <s v="Lee"/>
    <s v="72-1001"/>
    <n v="21"/>
    <x v="2"/>
    <n v="30.5"/>
    <x v="1"/>
    <s v="Xunthai"/>
    <s v="Suies "/>
    <x v="1"/>
    <n v="553"/>
    <n v="400"/>
    <n v="406"/>
    <n v="362"/>
    <n v="4.3"/>
    <x v="1"/>
    <n v="959"/>
    <n v="120"/>
  </r>
  <r>
    <x v="15"/>
    <d v="2022-07-17T00:00:00"/>
    <n v="2022"/>
    <x v="8"/>
    <s v="Sun"/>
    <x v="0"/>
    <s v="Mike"/>
    <s v="72-0466"/>
    <n v="28.2"/>
    <x v="0"/>
    <n v="39.700000000000003"/>
    <x v="1"/>
    <s v="Safeskin"/>
    <s v="Mina"/>
    <x v="0"/>
    <n v="608"/>
    <n v="400"/>
    <n v="289"/>
    <n v="397"/>
    <n v="8"/>
    <x v="1"/>
    <n v="897"/>
    <n v="120"/>
  </r>
  <r>
    <x v="7"/>
    <d v="2023-12-16T00:00:00"/>
    <n v="2023"/>
    <x v="4"/>
    <s v="Sat"/>
    <x v="1"/>
    <s v="Mike"/>
    <s v="72-0466"/>
    <n v="45.7"/>
    <x v="0"/>
    <n v="23.9"/>
    <x v="1"/>
    <s v="Air Port"/>
    <s v="Top glove"/>
    <x v="0"/>
    <n v="377"/>
    <n v="400"/>
    <n v="557"/>
    <n v="708"/>
    <n v="10.4"/>
    <x v="1"/>
    <n v="934"/>
    <n v="120"/>
  </r>
  <r>
    <x v="0"/>
    <d v="2020-09-15T00:00:00"/>
    <n v="2020"/>
    <x v="2"/>
    <s v="Tue"/>
    <x v="0"/>
    <s v="Lee"/>
    <s v="72-1001 "/>
    <n v="22.1"/>
    <x v="2"/>
    <n v="54"/>
    <x v="0"/>
    <s v="Safeskin"/>
    <s v="Mina"/>
    <x v="0"/>
    <n v="465"/>
    <n v="400"/>
    <n v="343"/>
    <n v="406"/>
    <n v="38.700000000000003"/>
    <x v="1"/>
    <n v="808"/>
    <n v="120"/>
  </r>
  <r>
    <x v="12"/>
    <d v="2020-03-05T00:00:00"/>
    <n v="2020"/>
    <x v="5"/>
    <s v="Thu"/>
    <x v="1"/>
    <s v="Mike"/>
    <s v="72-1001 "/>
    <n v="23"/>
    <x v="0"/>
    <n v="9.1"/>
    <x v="0"/>
    <s v="Xunthai"/>
    <s v="Top glove"/>
    <x v="0"/>
    <n v="684"/>
    <n v="401"/>
    <n v="699"/>
    <n v="721"/>
    <n v="19.5"/>
    <x v="0"/>
    <n v="1383"/>
    <n v="120.3"/>
  </r>
  <r>
    <x v="22"/>
    <d v="2020-06-11T00:00:00"/>
    <n v="2020"/>
    <x v="10"/>
    <s v="Thu"/>
    <x v="0"/>
    <s v="Lee"/>
    <s v="72-1001 "/>
    <n v="10"/>
    <x v="2"/>
    <n v="107.2"/>
    <x v="0"/>
    <s v="Gidec"/>
    <s v="Top glove"/>
    <x v="1"/>
    <n v="398"/>
    <n v="400"/>
    <n v="371"/>
    <n v="383"/>
    <n v="20.9"/>
    <x v="0"/>
    <n v="769"/>
    <n v="120"/>
  </r>
  <r>
    <x v="7"/>
    <d v="2023-04-02T00:00:00"/>
    <n v="2023"/>
    <x v="0"/>
    <s v="Sun"/>
    <x v="1"/>
    <s v="Lee"/>
    <s v="72-0466"/>
    <n v="103.5"/>
    <x v="1"/>
    <n v="23.8"/>
    <x v="0"/>
    <s v="Gidec"/>
    <s v="Gidec"/>
    <x v="0"/>
    <n v="299"/>
    <n v="401"/>
    <n v="327"/>
    <n v="404"/>
    <n v="28.6"/>
    <x v="1"/>
    <n v="626"/>
    <n v="120.3"/>
  </r>
  <r>
    <x v="4"/>
    <d v="2020-02-08T00:00:00"/>
    <n v="2020"/>
    <x v="6"/>
    <s v="Sat"/>
    <x v="1"/>
    <s v="Lee"/>
    <s v="72-1001 "/>
    <n v="30.3"/>
    <x v="1"/>
    <n v="106.9"/>
    <x v="1"/>
    <s v="Xunthai"/>
    <s v="Safeskin"/>
    <x v="0"/>
    <n v="427"/>
    <n v="400"/>
    <n v="234"/>
    <n v="536"/>
    <n v="27.7"/>
    <x v="1"/>
    <n v="661"/>
    <n v="120"/>
  </r>
  <r>
    <x v="13"/>
    <d v="2021-10-26T00:00:00"/>
    <n v="2021"/>
    <x v="3"/>
    <s v="Tue"/>
    <x v="1"/>
    <s v="Lee"/>
    <s v="72-0466"/>
    <n v="99.5"/>
    <x v="2"/>
    <n v="104.3"/>
    <x v="1"/>
    <s v="Air Port"/>
    <s v="X1 Port"/>
    <x v="0"/>
    <n v="242"/>
    <n v="401"/>
    <n v="644"/>
    <n v="262"/>
    <n v="20.6"/>
    <x v="1"/>
    <n v="886"/>
    <n v="120.3"/>
  </r>
  <r>
    <x v="7"/>
    <d v="2020-11-15T00:00:00"/>
    <n v="2020"/>
    <x v="11"/>
    <s v="Sun"/>
    <x v="0"/>
    <s v="Lee"/>
    <s v="72-0466"/>
    <n v="55.4"/>
    <x v="0"/>
    <n v="56.9"/>
    <x v="0"/>
    <s v="Gidec"/>
    <s v="Safeskin"/>
    <x v="0"/>
    <n v="631"/>
    <n v="400"/>
    <n v="505"/>
    <n v="753"/>
    <n v="14.3"/>
    <x v="1"/>
    <n v="1136"/>
    <n v="120"/>
  </r>
  <r>
    <x v="12"/>
    <d v="2020-12-25T00:00:00"/>
    <n v="2020"/>
    <x v="4"/>
    <s v="Fri"/>
    <x v="0"/>
    <s v="Lee"/>
    <s v="72-1001"/>
    <n v="77.7"/>
    <x v="1"/>
    <n v="62.2"/>
    <x v="1"/>
    <s v="Safeskin"/>
    <s v="Safeskin"/>
    <x v="0"/>
    <n v="289"/>
    <n v="400"/>
    <n v="268"/>
    <n v="692"/>
    <n v="13.9"/>
    <x v="0"/>
    <n v="557"/>
    <n v="120"/>
  </r>
  <r>
    <x v="6"/>
    <d v="2020-09-25T00:00:00"/>
    <n v="2020"/>
    <x v="2"/>
    <s v="Fri"/>
    <x v="0"/>
    <s v="Mike"/>
    <s v="72-1001 "/>
    <n v="13.7"/>
    <x v="0"/>
    <n v="39.700000000000003"/>
    <x v="0"/>
    <s v="Alex"/>
    <s v="X1 Port"/>
    <x v="1"/>
    <n v="371"/>
    <n v="401"/>
    <n v="333"/>
    <n v="602"/>
    <n v="3.3"/>
    <x v="0"/>
    <n v="704"/>
    <n v="120.3"/>
  </r>
  <r>
    <x v="13"/>
    <d v="2020-11-19T00:00:00"/>
    <n v="2020"/>
    <x v="11"/>
    <s v="Thu"/>
    <x v="1"/>
    <s v="Mike"/>
    <s v="72-0466"/>
    <n v="72.099999999999994"/>
    <x v="2"/>
    <n v="119.6"/>
    <x v="0"/>
    <s v="Gidec"/>
    <s v="Suies "/>
    <x v="0"/>
    <n v="729"/>
    <n v="399"/>
    <n v="799"/>
    <n v="793"/>
    <n v="36.1"/>
    <x v="0"/>
    <n v="1528"/>
    <n v="119.69999999999999"/>
  </r>
  <r>
    <x v="23"/>
    <d v="2020-11-21T00:00:00"/>
    <n v="2020"/>
    <x v="11"/>
    <s v="Sat"/>
    <x v="1"/>
    <s v="Mike"/>
    <s v="72-0466"/>
    <n v="38.299999999999997"/>
    <x v="1"/>
    <n v="82.1"/>
    <x v="0"/>
    <s v="Xunthai"/>
    <s v="Mina"/>
    <x v="1"/>
    <n v="524"/>
    <n v="399"/>
    <n v="684"/>
    <n v="210"/>
    <n v="31"/>
    <x v="1"/>
    <n v="1208"/>
    <n v="119.69999999999999"/>
  </r>
  <r>
    <x v="24"/>
    <d v="2020-09-13T00:00:00"/>
    <n v="2020"/>
    <x v="2"/>
    <s v="Sun"/>
    <x v="0"/>
    <s v="Mike"/>
    <s v="72-0466"/>
    <n v="15.9"/>
    <x v="0"/>
    <n v="114.5"/>
    <x v="0"/>
    <s v="Safeskin"/>
    <s v="Mina"/>
    <x v="0"/>
    <n v="393"/>
    <n v="399"/>
    <n v="410"/>
    <n v="447"/>
    <n v="25.3"/>
    <x v="0"/>
    <n v="803"/>
    <n v="119.69999999999999"/>
  </r>
  <r>
    <x v="12"/>
    <d v="2020-07-18T00:00:00"/>
    <n v="2020"/>
    <x v="8"/>
    <s v="Sat"/>
    <x v="1"/>
    <s v="Lee"/>
    <s v="72-0466"/>
    <n v="109.4"/>
    <x v="0"/>
    <n v="52.7"/>
    <x v="0"/>
    <s v="Port Said"/>
    <s v="X1 Port"/>
    <x v="0"/>
    <n v="529"/>
    <n v="400"/>
    <n v="526"/>
    <n v="715"/>
    <n v="16.399999999999999"/>
    <x v="0"/>
    <n v="1055"/>
    <n v="120"/>
  </r>
  <r>
    <x v="20"/>
    <d v="2021-09-01T00:00:00"/>
    <n v="2021"/>
    <x v="2"/>
    <s v="Wed"/>
    <x v="0"/>
    <s v="Lee"/>
    <s v="72-0466"/>
    <n v="74.400000000000006"/>
    <x v="0"/>
    <n v="106.5"/>
    <x v="0"/>
    <s v="Port Said"/>
    <s v="Top glove "/>
    <x v="0"/>
    <n v="331"/>
    <n v="398"/>
    <n v="450"/>
    <n v="460"/>
    <n v="23.7"/>
    <x v="1"/>
    <n v="781"/>
    <n v="119.39999999999999"/>
  </r>
  <r>
    <x v="21"/>
    <d v="2023-02-01T00:00:00"/>
    <n v="2023"/>
    <x v="6"/>
    <s v="Wed"/>
    <x v="1"/>
    <s v="Mike"/>
    <s v="72-0466"/>
    <n v="32.799999999999997"/>
    <x v="2"/>
    <n v="56.5"/>
    <x v="0"/>
    <s v="Top glove"/>
    <s v="Gidec"/>
    <x v="0"/>
    <n v="215"/>
    <n v="400"/>
    <n v="222"/>
    <n v="203"/>
    <n v="19.899999999999999"/>
    <x v="1"/>
    <n v="437"/>
    <n v="120"/>
  </r>
  <r>
    <x v="17"/>
    <d v="2023-10-27T00:00:00"/>
    <n v="2023"/>
    <x v="3"/>
    <s v="Fri"/>
    <x v="0"/>
    <s v="Mike"/>
    <s v="72-0466"/>
    <n v="53.3"/>
    <x v="1"/>
    <n v="104.7"/>
    <x v="0"/>
    <s v="Safeskin"/>
    <s v="Top glove"/>
    <x v="0"/>
    <n v="562"/>
    <n v="400"/>
    <n v="667"/>
    <n v="295"/>
    <n v="11.7"/>
    <x v="0"/>
    <n v="1229"/>
    <n v="120"/>
  </r>
  <r>
    <x v="10"/>
    <d v="2022-06-23T00:00:00"/>
    <n v="2022"/>
    <x v="10"/>
    <s v="Thu"/>
    <x v="0"/>
    <s v="Lee"/>
    <s v="72-0466"/>
    <n v="46"/>
    <x v="1"/>
    <n v="20.100000000000001"/>
    <x v="0"/>
    <s v="Safeskin"/>
    <s v="Suies "/>
    <x v="1"/>
    <n v="628"/>
    <n v="401"/>
    <n v="630"/>
    <n v="460"/>
    <n v="12.6"/>
    <x v="1"/>
    <n v="1258"/>
    <n v="120.3"/>
  </r>
  <r>
    <x v="3"/>
    <d v="2020-06-12T00:00:00"/>
    <n v="2020"/>
    <x v="10"/>
    <s v="Fri"/>
    <x v="1"/>
    <s v="Lee"/>
    <s v="72-0466"/>
    <n v="85.6"/>
    <x v="1"/>
    <n v="78.2"/>
    <x v="0"/>
    <s v="Gidec"/>
    <s v="Top glove"/>
    <x v="0"/>
    <n v="728"/>
    <n v="399"/>
    <n v="445"/>
    <n v="601"/>
    <n v="35.1"/>
    <x v="1"/>
    <n v="1173"/>
    <n v="119.69999999999999"/>
  </r>
  <r>
    <x v="2"/>
    <d v="2023-02-10T00:00:00"/>
    <n v="2023"/>
    <x v="6"/>
    <s v="Fri"/>
    <x v="1"/>
    <s v="Lee"/>
    <s v="72-0466"/>
    <n v="74.900000000000006"/>
    <x v="2"/>
    <n v="83.1"/>
    <x v="1"/>
    <s v="Air Port"/>
    <s v="X1 Port"/>
    <x v="1"/>
    <n v="663"/>
    <n v="400"/>
    <n v="708"/>
    <n v="298"/>
    <n v="25.8"/>
    <x v="0"/>
    <n v="1371"/>
    <n v="120"/>
  </r>
  <r>
    <x v="1"/>
    <d v="2021-09-06T00:00:00"/>
    <n v="2021"/>
    <x v="2"/>
    <s v="Mon"/>
    <x v="1"/>
    <s v="Mike"/>
    <s v="72-1001 "/>
    <n v="7.3"/>
    <x v="1"/>
    <n v="80.5"/>
    <x v="1"/>
    <s v="Xunthai"/>
    <s v="Top glove"/>
    <x v="1"/>
    <n v="756"/>
    <n v="401"/>
    <n v="521"/>
    <n v="469"/>
    <n v="1.1000000000000001"/>
    <x v="1"/>
    <n v="1277"/>
    <n v="120.3"/>
  </r>
  <r>
    <x v="8"/>
    <d v="2020-04-15T00:00:00"/>
    <n v="2020"/>
    <x v="0"/>
    <s v="Wed"/>
    <x v="0"/>
    <s v="Mike"/>
    <s v="72-0466"/>
    <n v="27.8"/>
    <x v="1"/>
    <n v="56.4"/>
    <x v="1"/>
    <s v="Xunthai"/>
    <s v="X1 Port"/>
    <x v="0"/>
    <n v="792"/>
    <n v="401"/>
    <n v="239"/>
    <n v="208"/>
    <n v="13.7"/>
    <x v="0"/>
    <n v="1031"/>
    <n v="120.3"/>
  </r>
  <r>
    <x v="11"/>
    <d v="2021-11-29T00:00:00"/>
    <n v="2021"/>
    <x v="11"/>
    <s v="Mon"/>
    <x v="0"/>
    <s v="Mike"/>
    <s v="72-1001"/>
    <n v="60"/>
    <x v="2"/>
    <n v="83.7"/>
    <x v="0"/>
    <s v="PT"/>
    <s v="Suies"/>
    <x v="0"/>
    <n v="647"/>
    <n v="399"/>
    <n v="356"/>
    <n v="487"/>
    <n v="14.3"/>
    <x v="1"/>
    <n v="1003"/>
    <n v="119.69999999999999"/>
  </r>
  <r>
    <x v="25"/>
    <d v="2020-12-29T00:00:00"/>
    <n v="2020"/>
    <x v="4"/>
    <s v="Tue"/>
    <x v="1"/>
    <s v="Lee"/>
    <s v="72-1001 "/>
    <n v="56.2"/>
    <x v="1"/>
    <n v="32.5"/>
    <x v="1"/>
    <s v="Safeskin"/>
    <s v="Suies "/>
    <x v="0"/>
    <n v="721"/>
    <n v="400"/>
    <n v="477"/>
    <n v="738"/>
    <n v="28.5"/>
    <x v="0"/>
    <n v="1198"/>
    <n v="120"/>
  </r>
  <r>
    <x v="15"/>
    <d v="2022-11-10T00:00:00"/>
    <n v="2022"/>
    <x v="11"/>
    <s v="Thu"/>
    <x v="0"/>
    <s v="Mike"/>
    <s v="72-0466"/>
    <n v="64.400000000000006"/>
    <x v="1"/>
    <n v="73.5"/>
    <x v="0"/>
    <s v="Giza"/>
    <s v="Gidec"/>
    <x v="1"/>
    <n v="604"/>
    <n v="400"/>
    <n v="262"/>
    <n v="558"/>
    <n v="28.3"/>
    <x v="0"/>
    <n v="866"/>
    <n v="120"/>
  </r>
  <r>
    <x v="15"/>
    <d v="2021-10-21T00:00:00"/>
    <n v="2021"/>
    <x v="3"/>
    <s v="Thu"/>
    <x v="1"/>
    <s v="Lee"/>
    <s v="72-1001 "/>
    <n v="87.2"/>
    <x v="2"/>
    <n v="68.7"/>
    <x v="0"/>
    <s v="Gidec"/>
    <s v="Suies "/>
    <x v="0"/>
    <n v="303"/>
    <n v="400"/>
    <n v="543"/>
    <n v="464"/>
    <n v="19.100000000000001"/>
    <x v="1"/>
    <n v="846"/>
    <n v="120"/>
  </r>
  <r>
    <x v="6"/>
    <d v="2023-02-26T00:00:00"/>
    <n v="2023"/>
    <x v="6"/>
    <s v="Sun"/>
    <x v="1"/>
    <s v="Lee"/>
    <s v="72-0466"/>
    <n v="83.4"/>
    <x v="1"/>
    <n v="41.6"/>
    <x v="1"/>
    <s v="Port Said"/>
    <s v="Top glove"/>
    <x v="1"/>
    <n v="309"/>
    <n v="400"/>
    <n v="272"/>
    <n v="297"/>
    <n v="38.1"/>
    <x v="1"/>
    <n v="581"/>
    <n v="120"/>
  </r>
  <r>
    <x v="0"/>
    <d v="2021-11-29T00:00:00"/>
    <n v="2021"/>
    <x v="11"/>
    <s v="Mon"/>
    <x v="1"/>
    <s v="Lee"/>
    <s v="72-0466"/>
    <n v="47.9"/>
    <x v="2"/>
    <n v="94.6"/>
    <x v="1"/>
    <s v="Top glove"/>
    <s v="Gidec"/>
    <x v="1"/>
    <n v="266"/>
    <n v="401"/>
    <n v="320"/>
    <n v="321"/>
    <n v="35"/>
    <x v="1"/>
    <n v="586"/>
    <n v="120.3"/>
  </r>
  <r>
    <x v="8"/>
    <d v="2023-05-07T00:00:00"/>
    <n v="2023"/>
    <x v="1"/>
    <s v="Sun"/>
    <x v="1"/>
    <s v="Mike"/>
    <s v="72-0466"/>
    <n v="105.9"/>
    <x v="2"/>
    <n v="14.3"/>
    <x v="1"/>
    <s v="Xunthai"/>
    <s v="Top glove "/>
    <x v="1"/>
    <n v="766"/>
    <n v="398"/>
    <n v="736"/>
    <n v="246"/>
    <n v="34.799999999999997"/>
    <x v="0"/>
    <n v="1502"/>
    <n v="119.39999999999999"/>
  </r>
  <r>
    <x v="21"/>
    <d v="2022-01-16T00:00:00"/>
    <n v="2022"/>
    <x v="9"/>
    <s v="Sun"/>
    <x v="0"/>
    <s v="Lee"/>
    <s v="72-1001"/>
    <n v="12.2"/>
    <x v="0"/>
    <n v="24.7"/>
    <x v="0"/>
    <s v="PT"/>
    <s v="Gidec"/>
    <x v="1"/>
    <n v="604"/>
    <n v="400"/>
    <n v="800"/>
    <n v="645"/>
    <n v="14.6"/>
    <x v="1"/>
    <n v="1404"/>
    <n v="120"/>
  </r>
  <r>
    <x v="0"/>
    <d v="2022-08-18T00:00:00"/>
    <n v="2022"/>
    <x v="7"/>
    <s v="Thu"/>
    <x v="0"/>
    <s v="Mike"/>
    <s v="72-1001 "/>
    <n v="72.2"/>
    <x v="1"/>
    <n v="59.2"/>
    <x v="0"/>
    <s v="Xunthai"/>
    <s v="X1 Port"/>
    <x v="1"/>
    <n v="674"/>
    <n v="400"/>
    <n v="530"/>
    <n v="246"/>
    <n v="17.8"/>
    <x v="1"/>
    <n v="1204"/>
    <n v="120"/>
  </r>
  <r>
    <x v="20"/>
    <d v="2023-12-14T00:00:00"/>
    <n v="2023"/>
    <x v="4"/>
    <s v="Thu"/>
    <x v="0"/>
    <s v="Mike"/>
    <s v="72-0466"/>
    <n v="114.2"/>
    <x v="2"/>
    <n v="107.5"/>
    <x v="0"/>
    <s v="Gidec"/>
    <s v="Safeskin"/>
    <x v="1"/>
    <n v="399"/>
    <n v="400"/>
    <n v="572"/>
    <n v="430"/>
    <n v="17.3"/>
    <x v="1"/>
    <n v="971"/>
    <n v="120"/>
  </r>
  <r>
    <x v="24"/>
    <d v="2023-06-03T00:00:00"/>
    <n v="2023"/>
    <x v="10"/>
    <s v="Sat"/>
    <x v="0"/>
    <s v="Lee"/>
    <s v="72-1001 "/>
    <n v="68.099999999999994"/>
    <x v="1"/>
    <n v="71.099999999999994"/>
    <x v="0"/>
    <s v="Port Said"/>
    <s v="Suies "/>
    <x v="0"/>
    <n v="476"/>
    <n v="401"/>
    <n v="678"/>
    <n v="650"/>
    <n v="18.2"/>
    <x v="1"/>
    <n v="1154"/>
    <n v="120.3"/>
  </r>
  <r>
    <x v="5"/>
    <d v="2022-07-18T00:00:00"/>
    <n v="2022"/>
    <x v="8"/>
    <s v="Mon"/>
    <x v="1"/>
    <s v="Mike"/>
    <s v="72-0466"/>
    <n v="57.3"/>
    <x v="1"/>
    <n v="101.8"/>
    <x v="0"/>
    <s v="Gidec"/>
    <s v="Safeskin"/>
    <x v="0"/>
    <n v="224"/>
    <n v="401"/>
    <n v="618"/>
    <n v="628"/>
    <n v="35.700000000000003"/>
    <x v="0"/>
    <n v="842"/>
    <n v="120.3"/>
  </r>
  <r>
    <x v="7"/>
    <d v="2020-07-27T00:00:00"/>
    <n v="2020"/>
    <x v="8"/>
    <s v="Mon"/>
    <x v="1"/>
    <s v="Lee"/>
    <s v="72-1001"/>
    <n v="20.399999999999999"/>
    <x v="0"/>
    <n v="64.5"/>
    <x v="0"/>
    <s v="Gidec"/>
    <s v="Top glove "/>
    <x v="1"/>
    <n v="733"/>
    <n v="400"/>
    <n v="309"/>
    <n v="547"/>
    <n v="10.7"/>
    <x v="1"/>
    <n v="1042"/>
    <n v="120"/>
  </r>
  <r>
    <x v="13"/>
    <d v="2023-06-22T00:00:00"/>
    <n v="2023"/>
    <x v="10"/>
    <s v="Thu"/>
    <x v="0"/>
    <s v="Lee"/>
    <s v="72-1001 "/>
    <n v="98.2"/>
    <x v="1"/>
    <n v="95.3"/>
    <x v="0"/>
    <s v="Port Said"/>
    <s v="X1 Port"/>
    <x v="1"/>
    <n v="712"/>
    <n v="401"/>
    <n v="447"/>
    <n v="543"/>
    <n v="32.299999999999997"/>
    <x v="1"/>
    <n v="1159"/>
    <n v="120.3"/>
  </r>
  <r>
    <x v="1"/>
    <d v="2023-08-04T00:00:00"/>
    <n v="2023"/>
    <x v="7"/>
    <s v="Fri"/>
    <x v="0"/>
    <s v="Lee"/>
    <s v="72-1001 "/>
    <n v="48"/>
    <x v="2"/>
    <n v="42.5"/>
    <x v="0"/>
    <s v="PT"/>
    <s v="Suies"/>
    <x v="1"/>
    <n v="671"/>
    <n v="399"/>
    <n v="521"/>
    <n v="254"/>
    <n v="21"/>
    <x v="1"/>
    <n v="1192"/>
    <n v="119.69999999999999"/>
  </r>
  <r>
    <x v="15"/>
    <d v="2022-12-25T00:00:00"/>
    <n v="2022"/>
    <x v="4"/>
    <s v="Sun"/>
    <x v="1"/>
    <s v="Mike"/>
    <s v="72-0466"/>
    <n v="85.6"/>
    <x v="1"/>
    <n v="98.7"/>
    <x v="0"/>
    <s v="Port Said"/>
    <s v="Suies "/>
    <x v="1"/>
    <n v="235"/>
    <n v="401"/>
    <n v="416"/>
    <n v="305"/>
    <n v="10.7"/>
    <x v="0"/>
    <n v="651"/>
    <n v="120.3"/>
  </r>
  <r>
    <x v="22"/>
    <d v="2023-03-22T00:00:00"/>
    <n v="2023"/>
    <x v="5"/>
    <s v="Wed"/>
    <x v="0"/>
    <s v="Lee"/>
    <s v="72-1001"/>
    <n v="27.7"/>
    <x v="1"/>
    <n v="51.2"/>
    <x v="1"/>
    <s v="PT"/>
    <s v="X1 Port"/>
    <x v="0"/>
    <n v="305"/>
    <n v="402"/>
    <n v="306"/>
    <n v="521"/>
    <n v="21.6"/>
    <x v="0"/>
    <n v="611"/>
    <n v="120.6"/>
  </r>
  <r>
    <x v="9"/>
    <d v="2021-05-05T00:00:00"/>
    <n v="2021"/>
    <x v="1"/>
    <s v="Wed"/>
    <x v="1"/>
    <s v="Lee"/>
    <s v="72-1001"/>
    <n v="9.8000000000000007"/>
    <x v="0"/>
    <n v="69.3"/>
    <x v="1"/>
    <s v="Safeskin"/>
    <s v="Gidec"/>
    <x v="0"/>
    <n v="401"/>
    <n v="401"/>
    <n v="642"/>
    <n v="409"/>
    <n v="8.6"/>
    <x v="1"/>
    <n v="1043"/>
    <n v="120.3"/>
  </r>
  <r>
    <x v="3"/>
    <d v="2023-12-29T00:00:00"/>
    <n v="2023"/>
    <x v="4"/>
    <s v="Fri"/>
    <x v="1"/>
    <s v="Mike"/>
    <s v="72-0466"/>
    <n v="40.1"/>
    <x v="1"/>
    <n v="25.2"/>
    <x v="0"/>
    <s v="Air Port"/>
    <s v="Safeskin"/>
    <x v="0"/>
    <n v="358"/>
    <n v="400"/>
    <n v="319"/>
    <n v="211"/>
    <n v="5.2"/>
    <x v="1"/>
    <n v="677"/>
    <n v="120"/>
  </r>
  <r>
    <x v="4"/>
    <d v="2021-12-03T00:00:00"/>
    <n v="2021"/>
    <x v="4"/>
    <s v="Fri"/>
    <x v="1"/>
    <s v="Mike"/>
    <s v="72-0466"/>
    <n v="37.4"/>
    <x v="2"/>
    <n v="110.8"/>
    <x v="0"/>
    <s v="Xunthai"/>
    <s v="Suies "/>
    <x v="1"/>
    <n v="703"/>
    <n v="400"/>
    <n v="356"/>
    <n v="679"/>
    <n v="33.700000000000003"/>
    <x v="0"/>
    <n v="1059"/>
    <n v="120"/>
  </r>
  <r>
    <x v="7"/>
    <d v="2023-05-26T00:00:00"/>
    <n v="2023"/>
    <x v="1"/>
    <s v="Fri"/>
    <x v="1"/>
    <s v="Lee"/>
    <s v="72-1001 "/>
    <n v="105.4"/>
    <x v="1"/>
    <n v="85.7"/>
    <x v="0"/>
    <s v="Port Said"/>
    <s v="Top glove"/>
    <x v="0"/>
    <n v="317"/>
    <n v="398"/>
    <n v="372"/>
    <n v="592"/>
    <n v="28.3"/>
    <x v="1"/>
    <n v="689"/>
    <n v="119.39999999999999"/>
  </r>
  <r>
    <x v="11"/>
    <d v="2023-12-23T00:00:00"/>
    <n v="2023"/>
    <x v="4"/>
    <s v="Sat"/>
    <x v="1"/>
    <s v="Lee"/>
    <s v="72-0466"/>
    <n v="104.4"/>
    <x v="0"/>
    <n v="103.8"/>
    <x v="1"/>
    <s v="Xunthai"/>
    <s v="Top glove"/>
    <x v="0"/>
    <n v="519"/>
    <n v="400"/>
    <n v="297"/>
    <n v="395"/>
    <n v="9"/>
    <x v="1"/>
    <n v="816"/>
    <n v="120"/>
  </r>
  <r>
    <x v="9"/>
    <d v="2021-05-16T00:00:00"/>
    <n v="2021"/>
    <x v="1"/>
    <s v="Sun"/>
    <x v="1"/>
    <s v="Mike"/>
    <s v="72-0466"/>
    <n v="66.400000000000006"/>
    <x v="0"/>
    <n v="28.9"/>
    <x v="0"/>
    <s v="Gidec"/>
    <s v="Gidec"/>
    <x v="1"/>
    <n v="543"/>
    <n v="399"/>
    <n v="710"/>
    <n v="259"/>
    <n v="37.700000000000003"/>
    <x v="0"/>
    <n v="1253"/>
    <n v="119.69999999999999"/>
  </r>
  <r>
    <x v="6"/>
    <d v="2021-10-27T00:00:00"/>
    <n v="2021"/>
    <x v="3"/>
    <s v="Wed"/>
    <x v="1"/>
    <s v="Mike"/>
    <s v="72-1001 "/>
    <n v="7.2"/>
    <x v="1"/>
    <n v="12.8"/>
    <x v="1"/>
    <s v="Gidec"/>
    <s v="Safeskin"/>
    <x v="1"/>
    <n v="455"/>
    <n v="399"/>
    <n v="566"/>
    <n v="555"/>
    <n v="2"/>
    <x v="0"/>
    <n v="1021"/>
    <n v="119.69999999999999"/>
  </r>
  <r>
    <x v="15"/>
    <d v="2020-08-08T00:00:00"/>
    <n v="2020"/>
    <x v="7"/>
    <s v="Sat"/>
    <x v="0"/>
    <s v="Mike"/>
    <s v="72-0466"/>
    <n v="31.3"/>
    <x v="1"/>
    <n v="43.8"/>
    <x v="1"/>
    <s v="Air Port"/>
    <s v="X1 Port"/>
    <x v="1"/>
    <n v="344"/>
    <n v="399"/>
    <n v="701"/>
    <n v="409"/>
    <n v="14"/>
    <x v="0"/>
    <n v="1045"/>
    <n v="119.69999999999999"/>
  </r>
  <r>
    <x v="14"/>
    <d v="2021-03-10T00:00:00"/>
    <n v="2021"/>
    <x v="5"/>
    <s v="Wed"/>
    <x v="0"/>
    <s v="Mike"/>
    <s v="72-0466"/>
    <n v="78.5"/>
    <x v="1"/>
    <n v="64.400000000000006"/>
    <x v="0"/>
    <s v="Top glove"/>
    <s v="X1 Port"/>
    <x v="0"/>
    <n v="776"/>
    <n v="400"/>
    <n v="496"/>
    <n v="353"/>
    <n v="1.8"/>
    <x v="0"/>
    <n v="1272"/>
    <n v="120"/>
  </r>
  <r>
    <x v="14"/>
    <d v="2020-10-06T00:00:00"/>
    <n v="2020"/>
    <x v="3"/>
    <s v="Tue"/>
    <x v="0"/>
    <s v="Mike"/>
    <s v="72-0466"/>
    <n v="16.7"/>
    <x v="1"/>
    <n v="97.3"/>
    <x v="0"/>
    <s v="Alex"/>
    <s v="X1 Port"/>
    <x v="1"/>
    <n v="448"/>
    <n v="400"/>
    <n v="512"/>
    <n v="633"/>
    <n v="6.5"/>
    <x v="1"/>
    <n v="960"/>
    <n v="120"/>
  </r>
  <r>
    <x v="19"/>
    <d v="2023-01-20T00:00:00"/>
    <n v="2023"/>
    <x v="9"/>
    <s v="Fri"/>
    <x v="1"/>
    <s v="Mike"/>
    <s v="72-0466"/>
    <n v="85.6"/>
    <x v="1"/>
    <n v="50.7"/>
    <x v="0"/>
    <s v="Top glove"/>
    <s v="X1 Port"/>
    <x v="0"/>
    <n v="636"/>
    <n v="400"/>
    <n v="570"/>
    <n v="397"/>
    <n v="8"/>
    <x v="0"/>
    <n v="1206"/>
    <n v="120"/>
  </r>
  <r>
    <x v="5"/>
    <d v="2021-06-07T00:00:00"/>
    <n v="2021"/>
    <x v="10"/>
    <s v="Mon"/>
    <x v="1"/>
    <s v="Mike"/>
    <s v="72-1001 "/>
    <n v="6.4"/>
    <x v="1"/>
    <n v="36"/>
    <x v="0"/>
    <s v="Giza"/>
    <s v="Suies"/>
    <x v="0"/>
    <n v="310"/>
    <n v="399"/>
    <n v="423"/>
    <n v="282"/>
    <n v="32.6"/>
    <x v="1"/>
    <n v="733"/>
    <n v="119.69999999999999"/>
  </r>
  <r>
    <x v="4"/>
    <d v="2023-03-08T00:00:00"/>
    <n v="2023"/>
    <x v="5"/>
    <s v="Wed"/>
    <x v="1"/>
    <s v="Mike"/>
    <s v="72-0466"/>
    <n v="83.5"/>
    <x v="0"/>
    <n v="47.8"/>
    <x v="1"/>
    <s v="Safeskin"/>
    <s v="Top glove "/>
    <x v="0"/>
    <n v="694"/>
    <n v="401"/>
    <n v="498"/>
    <n v="489"/>
    <n v="39.700000000000003"/>
    <x v="0"/>
    <n v="1192"/>
    <n v="120.3"/>
  </r>
  <r>
    <x v="16"/>
    <d v="2021-10-28T00:00:00"/>
    <n v="2021"/>
    <x v="3"/>
    <s v="Thu"/>
    <x v="0"/>
    <s v="Lee"/>
    <s v="72-0466"/>
    <n v="102.1"/>
    <x v="1"/>
    <n v="85.9"/>
    <x v="0"/>
    <s v="Xunthai"/>
    <s v="Gidec"/>
    <x v="1"/>
    <n v="330"/>
    <n v="400"/>
    <n v="528"/>
    <n v="697"/>
    <n v="34.799999999999997"/>
    <x v="0"/>
    <n v="858"/>
    <n v="120"/>
  </r>
  <r>
    <x v="4"/>
    <d v="2022-11-12T00:00:00"/>
    <n v="2022"/>
    <x v="11"/>
    <s v="Sat"/>
    <x v="0"/>
    <s v="Lee"/>
    <s v="72-1001"/>
    <n v="59"/>
    <x v="1"/>
    <n v="43.7"/>
    <x v="1"/>
    <s v="Top glove"/>
    <s v="Top glove "/>
    <x v="1"/>
    <n v="605"/>
    <n v="399"/>
    <n v="772"/>
    <n v="710"/>
    <n v="25.8"/>
    <x v="1"/>
    <n v="1377"/>
    <n v="119.69999999999999"/>
  </r>
  <r>
    <x v="4"/>
    <d v="2023-12-11T00:00:00"/>
    <n v="2023"/>
    <x v="4"/>
    <s v="Mon"/>
    <x v="1"/>
    <s v="Lee"/>
    <s v="72-1001 "/>
    <n v="100.3"/>
    <x v="0"/>
    <n v="117.6"/>
    <x v="1"/>
    <s v="Top glove"/>
    <s v="X1 Port"/>
    <x v="1"/>
    <n v="504"/>
    <n v="400"/>
    <n v="730"/>
    <n v="710"/>
    <n v="29.2"/>
    <x v="0"/>
    <n v="1234"/>
    <n v="120"/>
  </r>
  <r>
    <x v="21"/>
    <d v="2022-01-01T00:00:00"/>
    <n v="2022"/>
    <x v="9"/>
    <s v="Sat"/>
    <x v="0"/>
    <s v="Lee"/>
    <s v="72-0466"/>
    <n v="94.9"/>
    <x v="2"/>
    <n v="25.1"/>
    <x v="0"/>
    <s v="Xunthai"/>
    <s v="Suies "/>
    <x v="1"/>
    <n v="288"/>
    <n v="402"/>
    <n v="278"/>
    <n v="453"/>
    <n v="21.4"/>
    <x v="0"/>
    <n v="566"/>
    <n v="120.6"/>
  </r>
  <r>
    <x v="1"/>
    <d v="2020-12-13T00:00:00"/>
    <n v="2020"/>
    <x v="4"/>
    <s v="Sun"/>
    <x v="1"/>
    <s v="Mike"/>
    <s v="72-1001 "/>
    <n v="82.2"/>
    <x v="2"/>
    <n v="91.6"/>
    <x v="0"/>
    <s v="Xunthai"/>
    <s v="Top glove "/>
    <x v="0"/>
    <n v="215"/>
    <n v="400"/>
    <n v="225"/>
    <n v="675"/>
    <n v="17.5"/>
    <x v="1"/>
    <n v="440"/>
    <n v="120"/>
  </r>
  <r>
    <x v="4"/>
    <d v="2023-06-14T00:00:00"/>
    <n v="2023"/>
    <x v="10"/>
    <s v="Wed"/>
    <x v="0"/>
    <s v="Lee"/>
    <s v="72-1001 "/>
    <n v="56.2"/>
    <x v="2"/>
    <n v="72.8"/>
    <x v="1"/>
    <s v="Port Said"/>
    <s v="X1 Port"/>
    <x v="0"/>
    <n v="758"/>
    <n v="400"/>
    <n v="608"/>
    <n v="710"/>
    <n v="28"/>
    <x v="0"/>
    <n v="1366"/>
    <n v="120"/>
  </r>
  <r>
    <x v="2"/>
    <d v="2022-02-03T00:00:00"/>
    <n v="2022"/>
    <x v="6"/>
    <s v="Thu"/>
    <x v="0"/>
    <s v="Lee"/>
    <s v="72-1001"/>
    <n v="36.299999999999997"/>
    <x v="2"/>
    <n v="31.8"/>
    <x v="1"/>
    <s v="Gidec"/>
    <s v="Safeskin"/>
    <x v="1"/>
    <n v="275"/>
    <n v="398"/>
    <n v="230"/>
    <n v="476"/>
    <n v="39"/>
    <x v="0"/>
    <n v="505"/>
    <n v="119.39999999999999"/>
  </r>
  <r>
    <x v="20"/>
    <d v="2022-07-22T00:00:00"/>
    <n v="2022"/>
    <x v="8"/>
    <s v="Fri"/>
    <x v="0"/>
    <s v="Mike"/>
    <s v="72-1001"/>
    <n v="104"/>
    <x v="2"/>
    <n v="91.7"/>
    <x v="1"/>
    <s v="Xunthai"/>
    <s v="Top glove "/>
    <x v="0"/>
    <n v="623"/>
    <n v="400"/>
    <n v="236"/>
    <n v="391"/>
    <n v="2.1"/>
    <x v="1"/>
    <n v="859"/>
    <n v="120"/>
  </r>
  <r>
    <x v="22"/>
    <d v="2020-07-01T00:00:00"/>
    <n v="2020"/>
    <x v="8"/>
    <s v="Wed"/>
    <x v="0"/>
    <s v="Mike"/>
    <s v="72-1001"/>
    <n v="79.599999999999994"/>
    <x v="0"/>
    <n v="56.5"/>
    <x v="0"/>
    <s v="Port Said"/>
    <s v="Safeskin"/>
    <x v="1"/>
    <n v="592"/>
    <n v="400"/>
    <n v="296"/>
    <n v="621"/>
    <n v="13.2"/>
    <x v="0"/>
    <n v="888"/>
    <n v="120"/>
  </r>
  <r>
    <x v="4"/>
    <d v="2021-05-22T00:00:00"/>
    <n v="2021"/>
    <x v="1"/>
    <s v="Sat"/>
    <x v="0"/>
    <s v="Mike"/>
    <s v="72-0466"/>
    <n v="96.8"/>
    <x v="2"/>
    <n v="83.5"/>
    <x v="0"/>
    <s v="Top glove"/>
    <s v="Safeskin"/>
    <x v="0"/>
    <n v="405"/>
    <n v="400"/>
    <n v="411"/>
    <n v="743"/>
    <n v="13.9"/>
    <x v="0"/>
    <n v="816"/>
    <n v="120"/>
  </r>
  <r>
    <x v="11"/>
    <d v="2020-07-16T00:00:00"/>
    <n v="2020"/>
    <x v="8"/>
    <s v="Thu"/>
    <x v="1"/>
    <s v="Lee"/>
    <s v="72-0466"/>
    <n v="68.5"/>
    <x v="1"/>
    <n v="81.2"/>
    <x v="0"/>
    <s v="Gidec"/>
    <s v="Safeskin"/>
    <x v="1"/>
    <n v="311"/>
    <n v="398"/>
    <n v="461"/>
    <n v="783"/>
    <n v="17.2"/>
    <x v="1"/>
    <n v="772"/>
    <n v="119.39999999999999"/>
  </r>
  <r>
    <x v="34"/>
    <d v="2023-02-20T00:00:00"/>
    <n v="2023"/>
    <x v="6"/>
    <s v="Mon"/>
    <x v="1"/>
    <s v="Mike"/>
    <s v="72-1001 "/>
    <n v="24.8"/>
    <x v="2"/>
    <n v="17.7"/>
    <x v="1"/>
    <s v="Port Said"/>
    <s v="Gidec"/>
    <x v="1"/>
    <n v="307"/>
    <n v="399"/>
    <n v="512"/>
    <n v="374"/>
    <n v="25.4"/>
    <x v="0"/>
    <n v="819"/>
    <n v="119.69999999999999"/>
  </r>
  <r>
    <x v="15"/>
    <d v="2021-01-15T00:00:00"/>
    <n v="2021"/>
    <x v="9"/>
    <s v="Fri"/>
    <x v="0"/>
    <s v="Mike"/>
    <s v="72-0466"/>
    <n v="117.6"/>
    <x v="0"/>
    <n v="101.6"/>
    <x v="0"/>
    <s v="Safeskin"/>
    <s v="Suies"/>
    <x v="1"/>
    <n v="551"/>
    <n v="401"/>
    <n v="795"/>
    <n v="774"/>
    <n v="21"/>
    <x v="1"/>
    <n v="1346"/>
    <n v="120.3"/>
  </r>
  <r>
    <x v="15"/>
    <d v="2022-04-04T00:00:00"/>
    <n v="2022"/>
    <x v="0"/>
    <s v="Mon"/>
    <x v="1"/>
    <s v="Lee"/>
    <s v="72-0466"/>
    <n v="26"/>
    <x v="1"/>
    <n v="83.4"/>
    <x v="0"/>
    <s v="Giza"/>
    <s v="Safeskin"/>
    <x v="1"/>
    <n v="528"/>
    <n v="401"/>
    <n v="431"/>
    <n v="500"/>
    <n v="1.7"/>
    <x v="0"/>
    <n v="959"/>
    <n v="120.3"/>
  </r>
  <r>
    <x v="1"/>
    <d v="2022-10-26T00:00:00"/>
    <n v="2022"/>
    <x v="3"/>
    <s v="Wed"/>
    <x v="1"/>
    <s v="Lee"/>
    <s v="72-0466"/>
    <n v="109.8"/>
    <x v="1"/>
    <n v="94.8"/>
    <x v="0"/>
    <s v="Port Said"/>
    <s v="Mina"/>
    <x v="1"/>
    <n v="726"/>
    <n v="399"/>
    <n v="346"/>
    <n v="384"/>
    <n v="17.100000000000001"/>
    <x v="1"/>
    <n v="1072"/>
    <n v="119.69999999999999"/>
  </r>
  <r>
    <x v="8"/>
    <d v="2023-08-20T00:00:00"/>
    <n v="2023"/>
    <x v="7"/>
    <s v="Sun"/>
    <x v="0"/>
    <s v="Lee"/>
    <s v="72-1001 "/>
    <n v="28.9"/>
    <x v="0"/>
    <n v="56.5"/>
    <x v="1"/>
    <s v="Top glove"/>
    <s v="Suies "/>
    <x v="1"/>
    <n v="584"/>
    <n v="401"/>
    <n v="545"/>
    <n v="793"/>
    <n v="25.2"/>
    <x v="1"/>
    <n v="1129"/>
    <n v="120.3"/>
  </r>
  <r>
    <x v="4"/>
    <d v="2020-07-10T00:00:00"/>
    <n v="2020"/>
    <x v="8"/>
    <s v="Fri"/>
    <x v="0"/>
    <s v="Mike"/>
    <s v="72-0466"/>
    <n v="48"/>
    <x v="1"/>
    <n v="27.4"/>
    <x v="1"/>
    <s v="Giza"/>
    <s v="Safeskin"/>
    <x v="0"/>
    <n v="692"/>
    <n v="399"/>
    <n v="329"/>
    <n v="727"/>
    <n v="20.7"/>
    <x v="0"/>
    <n v="1021"/>
    <n v="119.69999999999999"/>
  </r>
  <r>
    <x v="18"/>
    <d v="2023-10-31T00:00:00"/>
    <n v="2023"/>
    <x v="3"/>
    <s v="Tue"/>
    <x v="1"/>
    <s v="Lee"/>
    <s v="72-0466"/>
    <n v="55.6"/>
    <x v="1"/>
    <n v="42.5"/>
    <x v="0"/>
    <s v="Alex"/>
    <s v="Gidec"/>
    <x v="0"/>
    <n v="219"/>
    <n v="401"/>
    <n v="764"/>
    <n v="615"/>
    <n v="35"/>
    <x v="1"/>
    <n v="983"/>
    <n v="120.3"/>
  </r>
  <r>
    <x v="7"/>
    <d v="2021-06-08T00:00:00"/>
    <n v="2021"/>
    <x v="10"/>
    <s v="Tue"/>
    <x v="0"/>
    <s v="Lee"/>
    <s v="72-1001 "/>
    <n v="111"/>
    <x v="2"/>
    <n v="108.7"/>
    <x v="0"/>
    <s v="Top glove"/>
    <s v="Safeskin"/>
    <x v="1"/>
    <n v="603"/>
    <n v="400"/>
    <n v="356"/>
    <n v="737"/>
    <n v="16.5"/>
    <x v="1"/>
    <n v="959"/>
    <n v="120"/>
  </r>
  <r>
    <x v="1"/>
    <d v="2022-11-25T00:00:00"/>
    <n v="2022"/>
    <x v="11"/>
    <s v="Fri"/>
    <x v="1"/>
    <s v="Lee"/>
    <s v="72-1001 "/>
    <n v="107.1"/>
    <x v="0"/>
    <n v="112.9"/>
    <x v="0"/>
    <s v="Port Said"/>
    <s v="Safeskin"/>
    <x v="1"/>
    <n v="340"/>
    <n v="401"/>
    <n v="794"/>
    <n v="609"/>
    <n v="1.5"/>
    <x v="1"/>
    <n v="1134"/>
    <n v="120.3"/>
  </r>
  <r>
    <x v="7"/>
    <d v="2022-12-29T00:00:00"/>
    <n v="2022"/>
    <x v="4"/>
    <s v="Thu"/>
    <x v="1"/>
    <s v="Lee"/>
    <s v="72-0466"/>
    <n v="99.7"/>
    <x v="2"/>
    <n v="60.4"/>
    <x v="0"/>
    <s v="Air Port"/>
    <s v="X1 Port"/>
    <x v="0"/>
    <n v="352"/>
    <n v="398"/>
    <n v="451"/>
    <n v="464"/>
    <n v="12.1"/>
    <x v="0"/>
    <n v="803"/>
    <n v="119.39999999999999"/>
  </r>
  <r>
    <x v="21"/>
    <d v="2020-10-15T00:00:00"/>
    <n v="2020"/>
    <x v="3"/>
    <s v="Thu"/>
    <x v="1"/>
    <s v="Mike"/>
    <s v="72-1001"/>
    <n v="48.3"/>
    <x v="1"/>
    <n v="39.4"/>
    <x v="1"/>
    <s v="Xunthai"/>
    <s v="Gidec"/>
    <x v="0"/>
    <n v="632"/>
    <n v="401"/>
    <n v="688"/>
    <n v="769"/>
    <n v="6.3"/>
    <x v="0"/>
    <n v="1320"/>
    <n v="120.3"/>
  </r>
  <r>
    <x v="15"/>
    <d v="2020-04-14T00:00:00"/>
    <n v="2020"/>
    <x v="0"/>
    <s v="Tue"/>
    <x v="1"/>
    <s v="Lee"/>
    <s v="72-0466"/>
    <n v="5.5"/>
    <x v="0"/>
    <n v="89"/>
    <x v="0"/>
    <s v="Alex"/>
    <s v="Suies "/>
    <x v="0"/>
    <n v="676"/>
    <n v="400"/>
    <n v="589"/>
    <n v="778"/>
    <n v="10.8"/>
    <x v="0"/>
    <n v="1265"/>
    <n v="120"/>
  </r>
  <r>
    <x v="4"/>
    <d v="2020-11-08T00:00:00"/>
    <n v="2020"/>
    <x v="11"/>
    <s v="Sun"/>
    <x v="1"/>
    <s v="Lee"/>
    <s v="72-0466"/>
    <n v="83.4"/>
    <x v="1"/>
    <n v="93.1"/>
    <x v="1"/>
    <s v="Port Said"/>
    <s v="Safeskin"/>
    <x v="1"/>
    <n v="423"/>
    <n v="401"/>
    <n v="760"/>
    <n v="389"/>
    <n v="15.1"/>
    <x v="1"/>
    <n v="1183"/>
    <n v="120.3"/>
  </r>
  <r>
    <x v="3"/>
    <d v="2022-12-14T00:00:00"/>
    <n v="2022"/>
    <x v="4"/>
    <s v="Wed"/>
    <x v="0"/>
    <s v="Mike"/>
    <s v="72-1001"/>
    <n v="52.3"/>
    <x v="2"/>
    <n v="98.8"/>
    <x v="1"/>
    <s v="Xunthai"/>
    <s v="X1 Port"/>
    <x v="0"/>
    <n v="674"/>
    <n v="401"/>
    <n v="575"/>
    <n v="413"/>
    <n v="27.4"/>
    <x v="0"/>
    <n v="1249"/>
    <n v="120.3"/>
  </r>
  <r>
    <x v="13"/>
    <d v="2023-02-04T00:00:00"/>
    <n v="2023"/>
    <x v="6"/>
    <s v="Sat"/>
    <x v="0"/>
    <s v="Mike"/>
    <s v="72-0466"/>
    <n v="92.1"/>
    <x v="2"/>
    <n v="8.6"/>
    <x v="0"/>
    <s v="Gidec"/>
    <s v="Mina"/>
    <x v="0"/>
    <n v="466"/>
    <n v="400"/>
    <n v="549"/>
    <n v="430"/>
    <n v="13.6"/>
    <x v="1"/>
    <n v="1015"/>
    <n v="120"/>
  </r>
  <r>
    <x v="22"/>
    <d v="2020-11-02T00:00:00"/>
    <n v="2020"/>
    <x v="11"/>
    <s v="Mon"/>
    <x v="0"/>
    <s v="Lee"/>
    <s v="72-0466"/>
    <n v="96.4"/>
    <x v="2"/>
    <n v="6.1"/>
    <x v="1"/>
    <s v="Giza"/>
    <s v="Suies "/>
    <x v="1"/>
    <n v="715"/>
    <n v="399"/>
    <n v="592"/>
    <n v="693"/>
    <n v="35.5"/>
    <x v="0"/>
    <n v="1307"/>
    <n v="119.69999999999999"/>
  </r>
  <r>
    <x v="26"/>
    <d v="2022-03-31T00:00:00"/>
    <n v="2022"/>
    <x v="5"/>
    <s v="Thu"/>
    <x v="0"/>
    <s v="Lee"/>
    <s v="72-1001 "/>
    <n v="55.6"/>
    <x v="2"/>
    <n v="46.1"/>
    <x v="0"/>
    <s v="Top glove"/>
    <s v="Safeskin"/>
    <x v="1"/>
    <n v="215"/>
    <n v="401"/>
    <n v="672"/>
    <n v="675"/>
    <n v="12.7"/>
    <x v="1"/>
    <n v="887"/>
    <n v="120.3"/>
  </r>
  <r>
    <x v="16"/>
    <d v="2020-02-05T00:00:00"/>
    <n v="2020"/>
    <x v="6"/>
    <s v="Wed"/>
    <x v="1"/>
    <s v="Lee"/>
    <s v="72-1001 "/>
    <n v="91"/>
    <x v="0"/>
    <n v="22.5"/>
    <x v="1"/>
    <s v="Air Port"/>
    <s v="Gidec"/>
    <x v="0"/>
    <n v="250"/>
    <n v="400"/>
    <n v="739"/>
    <n v="790"/>
    <n v="6.3"/>
    <x v="1"/>
    <n v="989"/>
    <n v="120"/>
  </r>
  <r>
    <x v="19"/>
    <d v="2023-03-02T00:00:00"/>
    <n v="2023"/>
    <x v="5"/>
    <s v="Thu"/>
    <x v="1"/>
    <s v="Mike"/>
    <s v="72-0466"/>
    <n v="101.6"/>
    <x v="2"/>
    <n v="97.6"/>
    <x v="1"/>
    <s v="Xunthai"/>
    <s v="X1 Port"/>
    <x v="0"/>
    <n v="666"/>
    <n v="399"/>
    <n v="360"/>
    <n v="479"/>
    <n v="7.6"/>
    <x v="1"/>
    <n v="1026"/>
    <n v="119.69999999999999"/>
  </r>
  <r>
    <x v="19"/>
    <d v="2022-06-05T00:00:00"/>
    <n v="2022"/>
    <x v="10"/>
    <s v="Sun"/>
    <x v="0"/>
    <s v="Lee"/>
    <s v="72-0466"/>
    <n v="111.8"/>
    <x v="1"/>
    <n v="66.3"/>
    <x v="1"/>
    <s v="Port Said"/>
    <s v="Top glove"/>
    <x v="0"/>
    <n v="574"/>
    <n v="399"/>
    <n v="321"/>
    <n v="642"/>
    <n v="37.4"/>
    <x v="0"/>
    <n v="895"/>
    <n v="119.69999999999999"/>
  </r>
  <r>
    <x v="14"/>
    <d v="2022-11-14T00:00:00"/>
    <n v="2022"/>
    <x v="11"/>
    <s v="Mon"/>
    <x v="0"/>
    <s v="Mike"/>
    <s v="72-1001 "/>
    <n v="72"/>
    <x v="1"/>
    <n v="99.9"/>
    <x v="1"/>
    <s v="Xunthai"/>
    <s v="Mina"/>
    <x v="0"/>
    <n v="535"/>
    <n v="399"/>
    <n v="221"/>
    <n v="714"/>
    <n v="18.7"/>
    <x v="1"/>
    <n v="756"/>
    <n v="119.69999999999999"/>
  </r>
  <r>
    <x v="21"/>
    <d v="2022-11-26T00:00:00"/>
    <n v="2022"/>
    <x v="11"/>
    <s v="Sat"/>
    <x v="1"/>
    <s v="Mike"/>
    <s v="72-1001 "/>
    <n v="94.5"/>
    <x v="1"/>
    <n v="25.3"/>
    <x v="0"/>
    <s v="Safeskin"/>
    <s v="Gidec"/>
    <x v="0"/>
    <n v="568"/>
    <n v="399"/>
    <n v="422"/>
    <n v="333"/>
    <n v="16.7"/>
    <x v="1"/>
    <n v="990"/>
    <n v="119.69999999999999"/>
  </r>
  <r>
    <x v="11"/>
    <d v="2022-11-08T00:00:00"/>
    <n v="2022"/>
    <x v="11"/>
    <s v="Tue"/>
    <x v="1"/>
    <s v="Mike"/>
    <s v="72-0466"/>
    <n v="61.9"/>
    <x v="2"/>
    <n v="77.099999999999994"/>
    <x v="1"/>
    <s v="Safeskin"/>
    <s v="Suies "/>
    <x v="1"/>
    <n v="758"/>
    <n v="401"/>
    <n v="708"/>
    <n v="572"/>
    <n v="3.7"/>
    <x v="0"/>
    <n v="1466"/>
    <n v="120.3"/>
  </r>
  <r>
    <x v="31"/>
    <d v="2020-02-04T00:00:00"/>
    <n v="2020"/>
    <x v="6"/>
    <s v="Tue"/>
    <x v="1"/>
    <s v="Lee"/>
    <s v="72-0466"/>
    <n v="9.8000000000000007"/>
    <x v="2"/>
    <n v="71.7"/>
    <x v="0"/>
    <s v="Safeskin"/>
    <s v="Suies"/>
    <x v="1"/>
    <n v="593"/>
    <n v="400"/>
    <n v="242"/>
    <n v="529"/>
    <n v="29.6"/>
    <x v="0"/>
    <n v="835"/>
    <n v="120"/>
  </r>
  <r>
    <x v="23"/>
    <d v="2023-10-18T00:00:00"/>
    <n v="2023"/>
    <x v="3"/>
    <s v="Wed"/>
    <x v="0"/>
    <s v="Lee"/>
    <s v="72-1001"/>
    <n v="22.9"/>
    <x v="0"/>
    <n v="44.1"/>
    <x v="0"/>
    <s v="Port Said"/>
    <s v="Gidec"/>
    <x v="0"/>
    <n v="588"/>
    <n v="399"/>
    <n v="523"/>
    <n v="646"/>
    <n v="28.1"/>
    <x v="0"/>
    <n v="1111"/>
    <n v="119.69999999999999"/>
  </r>
  <r>
    <x v="26"/>
    <d v="2023-12-12T00:00:00"/>
    <n v="2023"/>
    <x v="4"/>
    <s v="Tue"/>
    <x v="0"/>
    <s v="Mike"/>
    <s v="72-0466"/>
    <n v="19.7"/>
    <x v="0"/>
    <n v="64.5"/>
    <x v="1"/>
    <s v="Safeskin"/>
    <s v="Top glove "/>
    <x v="1"/>
    <n v="656"/>
    <n v="401"/>
    <n v="617"/>
    <n v="617"/>
    <n v="15.7"/>
    <x v="0"/>
    <n v="1273"/>
    <n v="120.3"/>
  </r>
  <r>
    <x v="6"/>
    <d v="2023-12-24T00:00:00"/>
    <n v="2023"/>
    <x v="4"/>
    <s v="Sun"/>
    <x v="1"/>
    <s v="Mike"/>
    <s v="72-1001 "/>
    <n v="24.8"/>
    <x v="1"/>
    <n v="72.7"/>
    <x v="0"/>
    <s v="Port Said"/>
    <s v="Gidec"/>
    <x v="0"/>
    <n v="720"/>
    <n v="399"/>
    <n v="702"/>
    <n v="688"/>
    <n v="28"/>
    <x v="1"/>
    <n v="1422"/>
    <n v="119.69999999999999"/>
  </r>
  <r>
    <x v="11"/>
    <d v="2021-04-11T00:00:00"/>
    <n v="2021"/>
    <x v="0"/>
    <s v="Sun"/>
    <x v="1"/>
    <s v="Mike"/>
    <s v="72-1001 "/>
    <n v="6.2"/>
    <x v="2"/>
    <n v="107.3"/>
    <x v="1"/>
    <s v="Alex"/>
    <s v="Gidec"/>
    <x v="0"/>
    <n v="357"/>
    <n v="400"/>
    <n v="550"/>
    <n v="387"/>
    <n v="15.3"/>
    <x v="0"/>
    <n v="907"/>
    <n v="120"/>
  </r>
  <r>
    <x v="7"/>
    <d v="2022-06-15T00:00:00"/>
    <n v="2022"/>
    <x v="10"/>
    <s v="Wed"/>
    <x v="0"/>
    <s v="Lee"/>
    <s v="72-1001"/>
    <n v="103.8"/>
    <x v="0"/>
    <n v="11.4"/>
    <x v="1"/>
    <s v="Xunthai"/>
    <s v="Safeskin"/>
    <x v="1"/>
    <n v="570"/>
    <n v="400"/>
    <n v="312"/>
    <n v="330"/>
    <n v="3.9"/>
    <x v="0"/>
    <n v="882"/>
    <n v="120"/>
  </r>
  <r>
    <x v="0"/>
    <d v="2020-07-17T00:00:00"/>
    <n v="2020"/>
    <x v="8"/>
    <s v="Fri"/>
    <x v="0"/>
    <s v="Lee"/>
    <s v="72-0466"/>
    <n v="69.400000000000006"/>
    <x v="1"/>
    <n v="99.7"/>
    <x v="0"/>
    <s v="Xunthai"/>
    <s v="X1 Port"/>
    <x v="0"/>
    <n v="550"/>
    <n v="401"/>
    <n v="779"/>
    <n v="683"/>
    <n v="29.8"/>
    <x v="0"/>
    <n v="1329"/>
    <n v="120.3"/>
  </r>
  <r>
    <x v="17"/>
    <d v="2022-02-06T00:00:00"/>
    <n v="2022"/>
    <x v="6"/>
    <s v="Sun"/>
    <x v="0"/>
    <s v="Mike"/>
    <s v="72-0466"/>
    <n v="49.1"/>
    <x v="2"/>
    <n v="117.7"/>
    <x v="1"/>
    <s v="Xunthai"/>
    <s v="Gidec"/>
    <x v="0"/>
    <n v="281"/>
    <n v="398"/>
    <n v="257"/>
    <n v="416"/>
    <n v="38.6"/>
    <x v="0"/>
    <n v="538"/>
    <n v="119.39999999999999"/>
  </r>
  <r>
    <x v="6"/>
    <d v="2023-05-19T00:00:00"/>
    <n v="2023"/>
    <x v="1"/>
    <s v="Fri"/>
    <x v="0"/>
    <s v="Lee"/>
    <s v="72-0466"/>
    <n v="52.1"/>
    <x v="0"/>
    <n v="89.2"/>
    <x v="0"/>
    <s v="Air Port"/>
    <s v="X1 Port"/>
    <x v="0"/>
    <n v="512"/>
    <n v="399"/>
    <n v="661"/>
    <n v="373"/>
    <n v="26.3"/>
    <x v="0"/>
    <n v="1173"/>
    <n v="119.69999999999999"/>
  </r>
  <r>
    <x v="4"/>
    <d v="2020-08-28T00:00:00"/>
    <n v="2020"/>
    <x v="7"/>
    <s v="Fri"/>
    <x v="0"/>
    <s v="Mike"/>
    <s v="72-0466"/>
    <n v="58.3"/>
    <x v="0"/>
    <n v="89.8"/>
    <x v="0"/>
    <s v="Air Port"/>
    <s v="Safeskin"/>
    <x v="0"/>
    <n v="242"/>
    <n v="398"/>
    <n v="252"/>
    <n v="402"/>
    <n v="11.8"/>
    <x v="0"/>
    <n v="494"/>
    <n v="119.39999999999999"/>
  </r>
  <r>
    <x v="19"/>
    <d v="2023-04-08T00:00:00"/>
    <n v="2023"/>
    <x v="0"/>
    <s v="Sat"/>
    <x v="0"/>
    <s v="Mike"/>
    <s v="72-0466"/>
    <n v="13.5"/>
    <x v="0"/>
    <n v="30.1"/>
    <x v="1"/>
    <s v="Port Said"/>
    <s v="Gidec"/>
    <x v="1"/>
    <n v="311"/>
    <n v="400"/>
    <n v="286"/>
    <n v="240"/>
    <n v="11.5"/>
    <x v="0"/>
    <n v="597"/>
    <n v="120"/>
  </r>
  <r>
    <x v="6"/>
    <d v="2020-10-20T00:00:00"/>
    <n v="2020"/>
    <x v="3"/>
    <s v="Tue"/>
    <x v="1"/>
    <s v="Mike"/>
    <s v="72-1001 "/>
    <n v="36.6"/>
    <x v="0"/>
    <n v="65.2"/>
    <x v="1"/>
    <s v="PT"/>
    <s v="Gidec"/>
    <x v="0"/>
    <n v="748"/>
    <n v="401"/>
    <n v="739"/>
    <n v="664"/>
    <n v="37.200000000000003"/>
    <x v="0"/>
    <n v="1487"/>
    <n v="120.3"/>
  </r>
  <r>
    <x v="0"/>
    <d v="2022-07-10T00:00:00"/>
    <n v="2022"/>
    <x v="8"/>
    <s v="Sun"/>
    <x v="0"/>
    <s v="Mike"/>
    <s v="72-1001 "/>
    <n v="102.9"/>
    <x v="1"/>
    <n v="86.2"/>
    <x v="0"/>
    <s v="Safeskin"/>
    <s v="Suies "/>
    <x v="1"/>
    <n v="272"/>
    <n v="399"/>
    <n v="652"/>
    <n v="629"/>
    <n v="12.8"/>
    <x v="0"/>
    <n v="924"/>
    <n v="119.69999999999999"/>
  </r>
  <r>
    <x v="19"/>
    <d v="2023-08-31T00:00:00"/>
    <n v="2023"/>
    <x v="7"/>
    <s v="Thu"/>
    <x v="0"/>
    <s v="Lee"/>
    <s v="72-0466"/>
    <n v="90.5"/>
    <x v="2"/>
    <n v="74.3"/>
    <x v="1"/>
    <s v="Port Said"/>
    <s v="Mina"/>
    <x v="1"/>
    <n v="547"/>
    <n v="399"/>
    <n v="419"/>
    <n v="532"/>
    <n v="31"/>
    <x v="1"/>
    <n v="966"/>
    <n v="119.69999999999999"/>
  </r>
  <r>
    <x v="26"/>
    <d v="2023-02-24T00:00:00"/>
    <n v="2023"/>
    <x v="6"/>
    <s v="Fri"/>
    <x v="0"/>
    <s v="Mike"/>
    <s v="72-1001 "/>
    <n v="69.8"/>
    <x v="0"/>
    <n v="49.3"/>
    <x v="0"/>
    <s v="Port Said"/>
    <s v="X1 Port"/>
    <x v="1"/>
    <n v="394"/>
    <n v="401"/>
    <n v="583"/>
    <n v="630"/>
    <n v="26.1"/>
    <x v="0"/>
    <n v="977"/>
    <n v="120.3"/>
  </r>
  <r>
    <x v="11"/>
    <d v="2021-04-12T00:00:00"/>
    <n v="2021"/>
    <x v="0"/>
    <s v="Mon"/>
    <x v="1"/>
    <s v="Lee"/>
    <s v="72-0466"/>
    <n v="60.3"/>
    <x v="0"/>
    <n v="113.1"/>
    <x v="0"/>
    <s v="Top glove"/>
    <s v="Gidec"/>
    <x v="0"/>
    <n v="533"/>
    <n v="401"/>
    <n v="474"/>
    <n v="424"/>
    <n v="24.1"/>
    <x v="1"/>
    <n v="1007"/>
    <n v="120.3"/>
  </r>
  <r>
    <x v="2"/>
    <d v="2021-01-01T00:00:00"/>
    <n v="2021"/>
    <x v="9"/>
    <s v="Fri"/>
    <x v="1"/>
    <s v="Lee"/>
    <s v="72-1001 "/>
    <n v="34.799999999999997"/>
    <x v="2"/>
    <n v="64.099999999999994"/>
    <x v="0"/>
    <s v="PT"/>
    <s v="Suies "/>
    <x v="0"/>
    <n v="341"/>
    <n v="400"/>
    <n v="240"/>
    <n v="377"/>
    <n v="8.1"/>
    <x v="1"/>
    <n v="581"/>
    <n v="120"/>
  </r>
  <r>
    <x v="2"/>
    <d v="2022-11-10T00:00:00"/>
    <n v="2022"/>
    <x v="11"/>
    <s v="Thu"/>
    <x v="0"/>
    <s v="Lee"/>
    <s v="72-0466"/>
    <n v="59.2"/>
    <x v="1"/>
    <n v="116.5"/>
    <x v="1"/>
    <s v="Gidec"/>
    <s v="X1 Port"/>
    <x v="1"/>
    <n v="467"/>
    <n v="401"/>
    <n v="633"/>
    <n v="717"/>
    <n v="2.2999999999999998"/>
    <x v="1"/>
    <n v="1100"/>
    <n v="120.3"/>
  </r>
  <r>
    <x v="19"/>
    <d v="2020-11-11T00:00:00"/>
    <n v="2020"/>
    <x v="11"/>
    <s v="Wed"/>
    <x v="0"/>
    <s v="Mike"/>
    <s v="72-0466"/>
    <n v="73.8"/>
    <x v="1"/>
    <n v="69.8"/>
    <x v="1"/>
    <s v="Gidec"/>
    <s v="Safeskin"/>
    <x v="1"/>
    <n v="720"/>
    <n v="399"/>
    <n v="658"/>
    <n v="453"/>
    <n v="20.100000000000001"/>
    <x v="0"/>
    <n v="1378"/>
    <n v="119.69999999999999"/>
  </r>
  <r>
    <x v="12"/>
    <d v="2022-01-27T00:00:00"/>
    <n v="2022"/>
    <x v="9"/>
    <s v="Thu"/>
    <x v="1"/>
    <s v="Lee"/>
    <s v="72-1001 "/>
    <n v="87"/>
    <x v="1"/>
    <n v="96.2"/>
    <x v="1"/>
    <s v="Gidec"/>
    <s v="Top glove"/>
    <x v="1"/>
    <n v="426"/>
    <n v="401"/>
    <n v="729"/>
    <n v="318"/>
    <n v="39.5"/>
    <x v="1"/>
    <n v="1155"/>
    <n v="120.3"/>
  </r>
  <r>
    <x v="17"/>
    <d v="2023-01-18T00:00:00"/>
    <n v="2023"/>
    <x v="9"/>
    <s v="Wed"/>
    <x v="1"/>
    <s v="Lee"/>
    <s v="72-1001 "/>
    <n v="24.2"/>
    <x v="0"/>
    <n v="90.3"/>
    <x v="1"/>
    <s v="Safeskin"/>
    <s v="Top glove"/>
    <x v="0"/>
    <n v="412"/>
    <n v="402"/>
    <n v="524"/>
    <n v="649"/>
    <n v="8.6"/>
    <x v="1"/>
    <n v="936"/>
    <n v="120.6"/>
  </r>
  <r>
    <x v="23"/>
    <d v="2023-11-28T00:00:00"/>
    <n v="2023"/>
    <x v="11"/>
    <s v="Tue"/>
    <x v="0"/>
    <s v="Mike"/>
    <s v="72-0466"/>
    <n v="98.5"/>
    <x v="2"/>
    <n v="81"/>
    <x v="0"/>
    <s v="Gidec"/>
    <s v="Gidec"/>
    <x v="0"/>
    <n v="468"/>
    <n v="401"/>
    <n v="604"/>
    <n v="402"/>
    <n v="21.9"/>
    <x v="0"/>
    <n v="1072"/>
    <n v="120.3"/>
  </r>
  <r>
    <x v="4"/>
    <d v="2021-03-26T00:00:00"/>
    <n v="2021"/>
    <x v="5"/>
    <s v="Fri"/>
    <x v="1"/>
    <s v="Mike"/>
    <s v="72-1001 "/>
    <n v="44.8"/>
    <x v="1"/>
    <n v="6.7"/>
    <x v="1"/>
    <s v="Xunthai"/>
    <s v="Safeskin"/>
    <x v="0"/>
    <n v="260"/>
    <n v="398"/>
    <n v="463"/>
    <n v="327"/>
    <n v="27.2"/>
    <x v="0"/>
    <n v="723"/>
    <n v="119.39999999999999"/>
  </r>
  <r>
    <x v="7"/>
    <d v="2022-02-16T00:00:00"/>
    <n v="2022"/>
    <x v="6"/>
    <s v="Wed"/>
    <x v="0"/>
    <s v="Lee"/>
    <s v="72-0466"/>
    <n v="62.9"/>
    <x v="0"/>
    <n v="13.9"/>
    <x v="1"/>
    <s v="Xunthai"/>
    <s v="X1 Port"/>
    <x v="1"/>
    <n v="432"/>
    <n v="399"/>
    <n v="391"/>
    <n v="216"/>
    <n v="19.899999999999999"/>
    <x v="1"/>
    <n v="823"/>
    <n v="119.69999999999999"/>
  </r>
  <r>
    <x v="22"/>
    <d v="2022-06-26T00:00:00"/>
    <n v="2022"/>
    <x v="10"/>
    <s v="Sun"/>
    <x v="0"/>
    <s v="Lee"/>
    <s v="72-0466"/>
    <n v="74.900000000000006"/>
    <x v="1"/>
    <n v="71.900000000000006"/>
    <x v="0"/>
    <s v="Top glove"/>
    <s v="Safeskin"/>
    <x v="0"/>
    <n v="204"/>
    <n v="401"/>
    <n v="447"/>
    <n v="782"/>
    <n v="20.8"/>
    <x v="1"/>
    <n v="651"/>
    <n v="120.3"/>
  </r>
  <r>
    <x v="18"/>
    <d v="2023-03-19T00:00:00"/>
    <n v="2023"/>
    <x v="5"/>
    <s v="Sun"/>
    <x v="1"/>
    <s v="Lee"/>
    <s v="72-1001 "/>
    <n v="61.1"/>
    <x v="2"/>
    <n v="109.9"/>
    <x v="0"/>
    <s v="Top glove"/>
    <s v="Gidec"/>
    <x v="0"/>
    <n v="502"/>
    <n v="400"/>
    <n v="747"/>
    <n v="480"/>
    <n v="26.8"/>
    <x v="0"/>
    <n v="1249"/>
    <n v="120"/>
  </r>
  <r>
    <x v="14"/>
    <d v="2021-03-21T00:00:00"/>
    <n v="2021"/>
    <x v="5"/>
    <s v="Sun"/>
    <x v="0"/>
    <s v="Lee"/>
    <s v="72-1001 "/>
    <n v="70.8"/>
    <x v="2"/>
    <n v="74.099999999999994"/>
    <x v="0"/>
    <s v="Safeskin"/>
    <s v="Safeskin"/>
    <x v="1"/>
    <n v="709"/>
    <n v="401"/>
    <n v="299"/>
    <n v="297"/>
    <n v="32.799999999999997"/>
    <x v="1"/>
    <n v="1008"/>
    <n v="120.3"/>
  </r>
  <r>
    <x v="9"/>
    <d v="2022-08-14T00:00:00"/>
    <n v="2022"/>
    <x v="7"/>
    <s v="Sun"/>
    <x v="1"/>
    <s v="Lee"/>
    <s v="72-1001 "/>
    <n v="17.8"/>
    <x v="2"/>
    <n v="32.1"/>
    <x v="1"/>
    <s v="Top glove"/>
    <s v="X1 Port"/>
    <x v="0"/>
    <n v="531"/>
    <n v="401"/>
    <n v="349"/>
    <n v="655"/>
    <n v="14"/>
    <x v="0"/>
    <n v="880"/>
    <n v="120.3"/>
  </r>
  <r>
    <x v="2"/>
    <d v="2020-03-20T00:00:00"/>
    <n v="2020"/>
    <x v="5"/>
    <s v="Fri"/>
    <x v="0"/>
    <s v="Lee"/>
    <s v="72-0466"/>
    <n v="54.7"/>
    <x v="1"/>
    <n v="41.8"/>
    <x v="1"/>
    <s v="Port Said"/>
    <s v="Gidec"/>
    <x v="1"/>
    <n v="565"/>
    <n v="399"/>
    <n v="564"/>
    <n v="733"/>
    <n v="36.1"/>
    <x v="0"/>
    <n v="1129"/>
    <n v="119.69999999999999"/>
  </r>
  <r>
    <x v="14"/>
    <d v="2022-11-06T00:00:00"/>
    <n v="2022"/>
    <x v="11"/>
    <s v="Sun"/>
    <x v="1"/>
    <s v="Lee"/>
    <s v="72-0466"/>
    <n v="37.299999999999997"/>
    <x v="1"/>
    <n v="76.7"/>
    <x v="0"/>
    <s v="Giza"/>
    <s v="X1 Port"/>
    <x v="1"/>
    <n v="218"/>
    <n v="400"/>
    <n v="270"/>
    <n v="517"/>
    <n v="19.899999999999999"/>
    <x v="0"/>
    <n v="488"/>
    <n v="120"/>
  </r>
  <r>
    <x v="31"/>
    <d v="2020-05-17T00:00:00"/>
    <n v="2020"/>
    <x v="1"/>
    <s v="Sun"/>
    <x v="0"/>
    <s v="Lee"/>
    <s v="72-1001"/>
    <n v="14.9"/>
    <x v="2"/>
    <n v="73.7"/>
    <x v="0"/>
    <s v="Xunthai"/>
    <s v="X1 Port"/>
    <x v="0"/>
    <n v="716"/>
    <n v="399"/>
    <n v="735"/>
    <n v="217"/>
    <n v="26.8"/>
    <x v="0"/>
    <n v="1451"/>
    <n v="119.69999999999999"/>
  </r>
  <r>
    <x v="16"/>
    <d v="2021-10-13T00:00:00"/>
    <n v="2021"/>
    <x v="3"/>
    <s v="Wed"/>
    <x v="1"/>
    <s v="Lee"/>
    <s v="72-1001 "/>
    <n v="27"/>
    <x v="2"/>
    <n v="114.9"/>
    <x v="0"/>
    <s v="Xunthai"/>
    <s v="X1 Port"/>
    <x v="1"/>
    <n v="431"/>
    <n v="400"/>
    <n v="228"/>
    <n v="419"/>
    <n v="5.2"/>
    <x v="0"/>
    <n v="659"/>
    <n v="120"/>
  </r>
  <r>
    <x v="5"/>
    <d v="2022-04-30T00:00:00"/>
    <n v="2022"/>
    <x v="0"/>
    <s v="Sat"/>
    <x v="1"/>
    <s v="Mike"/>
    <s v="72-0466"/>
    <n v="74.3"/>
    <x v="0"/>
    <n v="65.8"/>
    <x v="1"/>
    <s v="Gidec"/>
    <s v="Safeskin"/>
    <x v="0"/>
    <n v="785"/>
    <n v="399"/>
    <n v="653"/>
    <n v="346"/>
    <n v="20.2"/>
    <x v="1"/>
    <n v="1438"/>
    <n v="119.69999999999999"/>
  </r>
  <r>
    <x v="8"/>
    <d v="2021-07-05T00:00:00"/>
    <n v="2021"/>
    <x v="8"/>
    <s v="Mon"/>
    <x v="0"/>
    <s v="Mike"/>
    <s v="72-1001"/>
    <n v="27.6"/>
    <x v="0"/>
    <n v="45.8"/>
    <x v="0"/>
    <s v="Safeskin"/>
    <s v="Gidec"/>
    <x v="0"/>
    <n v="272"/>
    <n v="401"/>
    <n v="424"/>
    <n v="582"/>
    <n v="1.6"/>
    <x v="0"/>
    <n v="696"/>
    <n v="120.3"/>
  </r>
  <r>
    <x v="1"/>
    <d v="2020-03-14T00:00:00"/>
    <n v="2020"/>
    <x v="5"/>
    <s v="Sat"/>
    <x v="1"/>
    <s v="Mike"/>
    <s v="72-0466"/>
    <n v="25.8"/>
    <x v="1"/>
    <n v="65.400000000000006"/>
    <x v="0"/>
    <s v="Xunthai"/>
    <s v="Top glove "/>
    <x v="0"/>
    <n v="767"/>
    <n v="402"/>
    <n v="231"/>
    <n v="511"/>
    <n v="16.2"/>
    <x v="1"/>
    <n v="998"/>
    <n v="120.6"/>
  </r>
  <r>
    <x v="7"/>
    <d v="2023-01-02T00:00:00"/>
    <n v="2023"/>
    <x v="9"/>
    <s v="Mon"/>
    <x v="1"/>
    <s v="Mike"/>
    <s v="72-0466"/>
    <n v="68.599999999999994"/>
    <x v="0"/>
    <n v="95.4"/>
    <x v="0"/>
    <s v="Xunthai"/>
    <s v="Safeskin"/>
    <x v="1"/>
    <n v="581"/>
    <n v="399"/>
    <n v="706"/>
    <n v="413"/>
    <n v="3.1"/>
    <x v="1"/>
    <n v="1287"/>
    <n v="119.69999999999999"/>
  </r>
  <r>
    <x v="12"/>
    <d v="2020-02-19T00:00:00"/>
    <n v="2020"/>
    <x v="6"/>
    <s v="Wed"/>
    <x v="1"/>
    <s v="Lee"/>
    <s v="72-1001 "/>
    <n v="109"/>
    <x v="2"/>
    <n v="67.099999999999994"/>
    <x v="0"/>
    <s v="PT"/>
    <s v="Gidec"/>
    <x v="1"/>
    <n v="231"/>
    <n v="398"/>
    <n v="584"/>
    <n v="589"/>
    <n v="36"/>
    <x v="1"/>
    <n v="815"/>
    <n v="119.39999999999999"/>
  </r>
  <r>
    <x v="1"/>
    <d v="2022-10-30T00:00:00"/>
    <n v="2022"/>
    <x v="3"/>
    <s v="Sun"/>
    <x v="1"/>
    <s v="Lee"/>
    <s v="72-1001"/>
    <n v="95.7"/>
    <x v="2"/>
    <n v="42.5"/>
    <x v="1"/>
    <s v="Gidec"/>
    <s v="X1 Port"/>
    <x v="1"/>
    <n v="783"/>
    <n v="400"/>
    <n v="205"/>
    <n v="551"/>
    <n v="27.2"/>
    <x v="0"/>
    <n v="988"/>
    <n v="120"/>
  </r>
  <r>
    <x v="22"/>
    <d v="2023-01-31T00:00:00"/>
    <n v="2023"/>
    <x v="9"/>
    <s v="Tue"/>
    <x v="1"/>
    <s v="Mike"/>
    <s v="72-0466"/>
    <n v="109.1"/>
    <x v="1"/>
    <n v="43.9"/>
    <x v="0"/>
    <s v="Giza"/>
    <s v="Safeskin"/>
    <x v="1"/>
    <n v="208"/>
    <n v="398"/>
    <n v="361"/>
    <n v="744"/>
    <n v="31.9"/>
    <x v="0"/>
    <n v="569"/>
    <n v="119.39999999999999"/>
  </r>
  <r>
    <x v="15"/>
    <d v="2021-01-22T00:00:00"/>
    <n v="2021"/>
    <x v="9"/>
    <s v="Fri"/>
    <x v="0"/>
    <s v="Mike"/>
    <s v="72-1001"/>
    <n v="72"/>
    <x v="2"/>
    <n v="92"/>
    <x v="0"/>
    <s v="Safeskin"/>
    <s v="Top glove"/>
    <x v="0"/>
    <n v="638"/>
    <n v="400"/>
    <n v="411"/>
    <n v="558"/>
    <n v="19.2"/>
    <x v="0"/>
    <n v="1049"/>
    <n v="120"/>
  </r>
  <r>
    <x v="8"/>
    <d v="2021-01-19T00:00:00"/>
    <n v="2021"/>
    <x v="9"/>
    <s v="Tue"/>
    <x v="1"/>
    <s v="Lee"/>
    <s v="72-0466"/>
    <n v="52.1"/>
    <x v="2"/>
    <n v="12.6"/>
    <x v="1"/>
    <s v="PT"/>
    <s v="Top glove"/>
    <x v="0"/>
    <n v="734"/>
    <n v="401"/>
    <n v="394"/>
    <n v="505"/>
    <n v="34.200000000000003"/>
    <x v="0"/>
    <n v="1128"/>
    <n v="120.3"/>
  </r>
  <r>
    <x v="19"/>
    <d v="2020-10-25T00:00:00"/>
    <n v="2020"/>
    <x v="3"/>
    <s v="Sun"/>
    <x v="1"/>
    <s v="Mike"/>
    <s v="72-0466"/>
    <n v="88.9"/>
    <x v="1"/>
    <n v="36.6"/>
    <x v="1"/>
    <s v="Top glove"/>
    <s v="Gidec"/>
    <x v="0"/>
    <n v="305"/>
    <n v="401"/>
    <n v="499"/>
    <n v="694"/>
    <n v="35"/>
    <x v="0"/>
    <n v="804"/>
    <n v="120.3"/>
  </r>
  <r>
    <x v="1"/>
    <d v="2020-12-04T00:00:00"/>
    <n v="2020"/>
    <x v="4"/>
    <s v="Fri"/>
    <x v="0"/>
    <s v="Mike"/>
    <s v="72-0466"/>
    <n v="35.1"/>
    <x v="0"/>
    <n v="22.6"/>
    <x v="0"/>
    <s v="Safeskin"/>
    <s v="Suies"/>
    <x v="0"/>
    <n v="406"/>
    <n v="400"/>
    <n v="516"/>
    <n v="321"/>
    <n v="14.9"/>
    <x v="1"/>
    <n v="922"/>
    <n v="120"/>
  </r>
  <r>
    <x v="12"/>
    <d v="2023-11-13T00:00:00"/>
    <n v="2023"/>
    <x v="11"/>
    <s v="Mon"/>
    <x v="0"/>
    <s v="Mike"/>
    <s v="72-0466"/>
    <n v="14"/>
    <x v="2"/>
    <n v="113.6"/>
    <x v="0"/>
    <s v="Port Said"/>
    <s v="X1 Port"/>
    <x v="1"/>
    <n v="537"/>
    <n v="400"/>
    <n v="438"/>
    <n v="346"/>
    <n v="15.7"/>
    <x v="0"/>
    <n v="975"/>
    <n v="120"/>
  </r>
  <r>
    <x v="10"/>
    <d v="2021-04-18T00:00:00"/>
    <n v="2021"/>
    <x v="0"/>
    <s v="Sun"/>
    <x v="0"/>
    <s v="Mike"/>
    <s v="72-1001 "/>
    <n v="44.6"/>
    <x v="2"/>
    <n v="15.4"/>
    <x v="0"/>
    <s v="Xunthai"/>
    <s v="X1 Port"/>
    <x v="1"/>
    <n v="608"/>
    <n v="398"/>
    <n v="399"/>
    <n v="670"/>
    <n v="20.8"/>
    <x v="0"/>
    <n v="1007"/>
    <n v="119.39999999999999"/>
  </r>
  <r>
    <x v="14"/>
    <d v="2021-09-07T00:00:00"/>
    <n v="2021"/>
    <x v="2"/>
    <s v="Tue"/>
    <x v="0"/>
    <s v="Lee"/>
    <s v="72-0466"/>
    <n v="39.4"/>
    <x v="0"/>
    <n v="92.2"/>
    <x v="0"/>
    <s v="Gidec"/>
    <s v="Mina"/>
    <x v="0"/>
    <n v="723"/>
    <n v="400"/>
    <n v="503"/>
    <n v="465"/>
    <n v="2.6"/>
    <x v="1"/>
    <n v="1226"/>
    <n v="120"/>
  </r>
  <r>
    <x v="6"/>
    <d v="2022-08-19T00:00:00"/>
    <n v="2022"/>
    <x v="7"/>
    <s v="Fri"/>
    <x v="0"/>
    <s v="Mike"/>
    <s v="72-0466"/>
    <n v="82.7"/>
    <x v="2"/>
    <n v="77.5"/>
    <x v="0"/>
    <s v="Gidec"/>
    <s v="Top glove "/>
    <x v="1"/>
    <n v="657"/>
    <n v="400"/>
    <n v="220"/>
    <n v="446"/>
    <n v="39.799999999999997"/>
    <x v="1"/>
    <n v="877"/>
    <n v="120"/>
  </r>
  <r>
    <x v="8"/>
    <d v="2022-03-02T00:00:00"/>
    <n v="2022"/>
    <x v="5"/>
    <s v="Wed"/>
    <x v="0"/>
    <s v="Mike"/>
    <s v="72-0466"/>
    <n v="68.400000000000006"/>
    <x v="1"/>
    <n v="77.8"/>
    <x v="1"/>
    <s v="Air Port"/>
    <s v="Suies"/>
    <x v="1"/>
    <n v="418"/>
    <n v="401"/>
    <n v="587"/>
    <n v="732"/>
    <n v="15"/>
    <x v="0"/>
    <n v="1005"/>
    <n v="120.3"/>
  </r>
  <r>
    <x v="4"/>
    <d v="2023-03-11T00:00:00"/>
    <n v="2023"/>
    <x v="5"/>
    <s v="Sat"/>
    <x v="1"/>
    <s v="Lee"/>
    <s v="72-0466"/>
    <n v="20.9"/>
    <x v="0"/>
    <n v="92.8"/>
    <x v="0"/>
    <s v="Gidec"/>
    <s v="Mina"/>
    <x v="0"/>
    <n v="693"/>
    <n v="399"/>
    <n v="564"/>
    <n v="566"/>
    <n v="19.399999999999999"/>
    <x v="1"/>
    <n v="1257"/>
    <n v="119.69999999999999"/>
  </r>
  <r>
    <x v="15"/>
    <d v="2023-04-08T00:00:00"/>
    <n v="2023"/>
    <x v="0"/>
    <s v="Sat"/>
    <x v="1"/>
    <s v="Lee"/>
    <s v="72-1001 "/>
    <n v="109.5"/>
    <x v="1"/>
    <n v="51.1"/>
    <x v="1"/>
    <s v="Top glove"/>
    <s v="Suies "/>
    <x v="1"/>
    <n v="780"/>
    <n v="400"/>
    <n v="368"/>
    <n v="682"/>
    <n v="30.4"/>
    <x v="1"/>
    <n v="1148"/>
    <n v="120"/>
  </r>
  <r>
    <x v="12"/>
    <d v="2020-01-13T00:00:00"/>
    <n v="2020"/>
    <x v="9"/>
    <s v="Mon"/>
    <x v="1"/>
    <s v="Mike"/>
    <s v="72-1001 "/>
    <n v="73.2"/>
    <x v="2"/>
    <n v="51.1"/>
    <x v="0"/>
    <s v="PT"/>
    <s v="Mina"/>
    <x v="1"/>
    <n v="336"/>
    <n v="399"/>
    <n v="308"/>
    <n v="686"/>
    <n v="12.6"/>
    <x v="1"/>
    <n v="644"/>
    <n v="119.69999999999999"/>
  </r>
  <r>
    <x v="7"/>
    <d v="2021-03-24T00:00:00"/>
    <n v="2021"/>
    <x v="5"/>
    <s v="Wed"/>
    <x v="0"/>
    <s v="Mike"/>
    <s v="72-0466"/>
    <n v="57.6"/>
    <x v="1"/>
    <n v="38.200000000000003"/>
    <x v="0"/>
    <s v="Safeskin"/>
    <s v="Safeskin"/>
    <x v="0"/>
    <n v="244"/>
    <n v="398"/>
    <n v="244"/>
    <n v="272"/>
    <n v="8.9"/>
    <x v="0"/>
    <n v="488"/>
    <n v="119.39999999999999"/>
  </r>
  <r>
    <x v="21"/>
    <d v="2020-06-22T00:00:00"/>
    <n v="2020"/>
    <x v="10"/>
    <s v="Mon"/>
    <x v="1"/>
    <s v="Lee"/>
    <s v="72-1001 "/>
    <n v="112.8"/>
    <x v="2"/>
    <n v="73.7"/>
    <x v="0"/>
    <s v="Xunthai"/>
    <s v="X1 Port"/>
    <x v="1"/>
    <n v="456"/>
    <n v="399"/>
    <n v="552"/>
    <n v="592"/>
    <n v="6"/>
    <x v="1"/>
    <n v="1008"/>
    <n v="119.69999999999999"/>
  </r>
  <r>
    <x v="8"/>
    <d v="2023-03-01T00:00:00"/>
    <n v="2023"/>
    <x v="5"/>
    <s v="Wed"/>
    <x v="0"/>
    <s v="Mike"/>
    <s v="72-1001"/>
    <n v="16.2"/>
    <x v="1"/>
    <n v="111.9"/>
    <x v="0"/>
    <s v="Top glove"/>
    <s v="Safeskin"/>
    <x v="1"/>
    <n v="729"/>
    <n v="398"/>
    <n v="541"/>
    <n v="772"/>
    <n v="21.6"/>
    <x v="0"/>
    <n v="1270"/>
    <n v="119.39999999999999"/>
  </r>
  <r>
    <x v="13"/>
    <d v="2021-08-17T00:00:00"/>
    <n v="2021"/>
    <x v="7"/>
    <s v="Tue"/>
    <x v="0"/>
    <s v="Lee"/>
    <s v="72-1001 "/>
    <n v="95.8"/>
    <x v="2"/>
    <n v="111.3"/>
    <x v="1"/>
    <s v="Safeskin"/>
    <s v="Safeskin"/>
    <x v="1"/>
    <n v="290"/>
    <n v="400"/>
    <n v="520"/>
    <n v="488"/>
    <n v="1.2"/>
    <x v="1"/>
    <n v="810"/>
    <n v="120"/>
  </r>
  <r>
    <x v="12"/>
    <d v="2022-07-20T00:00:00"/>
    <n v="2022"/>
    <x v="8"/>
    <s v="Wed"/>
    <x v="1"/>
    <s v="Mike"/>
    <s v="72-1001"/>
    <n v="46.9"/>
    <x v="2"/>
    <n v="85.8"/>
    <x v="0"/>
    <s v="Air Port"/>
    <s v="Safeskin"/>
    <x v="1"/>
    <n v="731"/>
    <n v="399"/>
    <n v="791"/>
    <n v="639"/>
    <n v="28.7"/>
    <x v="1"/>
    <n v="1522"/>
    <n v="119.69999999999999"/>
  </r>
  <r>
    <x v="10"/>
    <d v="2020-09-25T00:00:00"/>
    <n v="2020"/>
    <x v="2"/>
    <s v="Fri"/>
    <x v="0"/>
    <s v="Lee"/>
    <s v="72-0466"/>
    <n v="85"/>
    <x v="1"/>
    <n v="109.2"/>
    <x v="0"/>
    <s v="Port Said"/>
    <s v="Safeskin"/>
    <x v="0"/>
    <n v="795"/>
    <n v="399"/>
    <n v="519"/>
    <n v="540"/>
    <n v="19"/>
    <x v="1"/>
    <n v="1314"/>
    <n v="119.69999999999999"/>
  </r>
  <r>
    <x v="22"/>
    <d v="2023-06-28T00:00:00"/>
    <n v="2023"/>
    <x v="10"/>
    <s v="Wed"/>
    <x v="0"/>
    <s v="Lee"/>
    <s v="72-1001 "/>
    <n v="112"/>
    <x v="2"/>
    <n v="115.8"/>
    <x v="0"/>
    <s v="Xunthai"/>
    <s v="X1 Port"/>
    <x v="0"/>
    <n v="232"/>
    <n v="399"/>
    <n v="633"/>
    <n v="323"/>
    <n v="21.7"/>
    <x v="0"/>
    <n v="865"/>
    <n v="119.69999999999999"/>
  </r>
  <r>
    <x v="0"/>
    <d v="2023-10-25T00:00:00"/>
    <n v="2023"/>
    <x v="3"/>
    <s v="Wed"/>
    <x v="0"/>
    <s v="Mike"/>
    <s v="72-1001"/>
    <n v="64.5"/>
    <x v="2"/>
    <n v="96.4"/>
    <x v="1"/>
    <s v="Safeskin"/>
    <s v="X1 Port"/>
    <x v="1"/>
    <n v="497"/>
    <n v="397"/>
    <n v="268"/>
    <n v="317"/>
    <n v="11.3"/>
    <x v="0"/>
    <n v="765"/>
    <n v="119.1"/>
  </r>
  <r>
    <x v="8"/>
    <d v="2021-09-09T00:00:00"/>
    <n v="2021"/>
    <x v="2"/>
    <s v="Thu"/>
    <x v="0"/>
    <s v="Mike"/>
    <s v="72-1001 "/>
    <n v="7.6"/>
    <x v="2"/>
    <n v="51.9"/>
    <x v="0"/>
    <s v="Port Said"/>
    <s v="X1 Port"/>
    <x v="0"/>
    <n v="397"/>
    <n v="402"/>
    <n v="379"/>
    <n v="460"/>
    <n v="8"/>
    <x v="0"/>
    <n v="776"/>
    <n v="120.6"/>
  </r>
  <r>
    <x v="23"/>
    <d v="2022-02-11T00:00:00"/>
    <n v="2022"/>
    <x v="6"/>
    <s v="Fri"/>
    <x v="1"/>
    <s v="Lee"/>
    <s v="72-0466"/>
    <n v="8.3000000000000007"/>
    <x v="2"/>
    <n v="60.6"/>
    <x v="0"/>
    <s v="Port Said"/>
    <s v="Gidec"/>
    <x v="1"/>
    <n v="436"/>
    <n v="399"/>
    <n v="365"/>
    <n v="490"/>
    <n v="28.3"/>
    <x v="0"/>
    <n v="801"/>
    <n v="119.69999999999999"/>
  </r>
  <r>
    <x v="5"/>
    <d v="2022-05-14T00:00:00"/>
    <n v="2022"/>
    <x v="1"/>
    <s v="Sat"/>
    <x v="1"/>
    <s v="Lee"/>
    <s v="72-0466"/>
    <n v="43"/>
    <x v="0"/>
    <n v="112.1"/>
    <x v="0"/>
    <s v="Top glove"/>
    <s v="Suies"/>
    <x v="1"/>
    <n v="471"/>
    <n v="400"/>
    <n v="546"/>
    <n v="502"/>
    <n v="9.1999999999999993"/>
    <x v="1"/>
    <n v="1017"/>
    <n v="120"/>
  </r>
  <r>
    <x v="22"/>
    <d v="2021-06-09T00:00:00"/>
    <n v="2021"/>
    <x v="10"/>
    <s v="Wed"/>
    <x v="0"/>
    <s v="Lee"/>
    <s v="72-1001 "/>
    <n v="94.9"/>
    <x v="2"/>
    <n v="82.1"/>
    <x v="0"/>
    <s v="Safeskin"/>
    <s v="Top glove "/>
    <x v="0"/>
    <n v="644"/>
    <n v="399"/>
    <n v="398"/>
    <n v="773"/>
    <n v="31.4"/>
    <x v="1"/>
    <n v="1042"/>
    <n v="119.69999999999999"/>
  </r>
  <r>
    <x v="9"/>
    <d v="2022-06-06T00:00:00"/>
    <n v="2022"/>
    <x v="10"/>
    <s v="Mon"/>
    <x v="0"/>
    <s v="Mike"/>
    <s v="72-0466"/>
    <n v="38.200000000000003"/>
    <x v="0"/>
    <n v="99.4"/>
    <x v="1"/>
    <s v="Gidec"/>
    <s v="Gidec"/>
    <x v="0"/>
    <n v="555"/>
    <n v="401"/>
    <n v="585"/>
    <n v="260"/>
    <n v="8.9"/>
    <x v="1"/>
    <n v="1140"/>
    <n v="120.3"/>
  </r>
  <r>
    <x v="14"/>
    <d v="2021-11-02T00:00:00"/>
    <n v="2021"/>
    <x v="11"/>
    <s v="Tue"/>
    <x v="0"/>
    <s v="Lee"/>
    <s v="72-0466"/>
    <n v="43.5"/>
    <x v="0"/>
    <n v="18.399999999999999"/>
    <x v="1"/>
    <s v="Air Port"/>
    <s v="Top glove"/>
    <x v="1"/>
    <n v="777"/>
    <n v="400"/>
    <n v="614"/>
    <n v="428"/>
    <n v="24.9"/>
    <x v="1"/>
    <n v="1391"/>
    <n v="120"/>
  </r>
  <r>
    <x v="18"/>
    <d v="2020-06-26T00:00:00"/>
    <n v="2020"/>
    <x v="10"/>
    <s v="Fri"/>
    <x v="1"/>
    <s v="Lee"/>
    <s v="72-1001 "/>
    <n v="95.2"/>
    <x v="0"/>
    <n v="27.3"/>
    <x v="0"/>
    <s v="Top glove"/>
    <s v="Safeskin"/>
    <x v="1"/>
    <n v="400"/>
    <n v="399"/>
    <n v="220"/>
    <n v="509"/>
    <n v="26.1"/>
    <x v="1"/>
    <n v="620"/>
    <n v="119.69999999999999"/>
  </r>
  <r>
    <x v="15"/>
    <d v="2020-09-15T00:00:00"/>
    <n v="2020"/>
    <x v="2"/>
    <s v="Tue"/>
    <x v="1"/>
    <s v="Mike"/>
    <s v="72-1001 "/>
    <n v="18.399999999999999"/>
    <x v="2"/>
    <n v="44.6"/>
    <x v="1"/>
    <s v="Xunthai"/>
    <s v="Top glove "/>
    <x v="1"/>
    <n v="525"/>
    <n v="400"/>
    <n v="584"/>
    <n v="778"/>
    <n v="20.7"/>
    <x v="0"/>
    <n v="1109"/>
    <n v="120"/>
  </r>
  <r>
    <x v="0"/>
    <d v="2020-09-16T00:00:00"/>
    <n v="2020"/>
    <x v="2"/>
    <s v="Wed"/>
    <x v="1"/>
    <s v="Mike"/>
    <s v="72-1001 "/>
    <n v="102.4"/>
    <x v="2"/>
    <n v="26.6"/>
    <x v="0"/>
    <s v="Port Said"/>
    <s v="Top glove "/>
    <x v="1"/>
    <n v="688"/>
    <n v="402"/>
    <n v="270"/>
    <n v="503"/>
    <n v="39.9"/>
    <x v="0"/>
    <n v="958"/>
    <n v="120.6"/>
  </r>
  <r>
    <x v="21"/>
    <d v="2023-03-04T00:00:00"/>
    <n v="2023"/>
    <x v="5"/>
    <s v="Sat"/>
    <x v="1"/>
    <s v="Lee"/>
    <s v="72-0466"/>
    <n v="35.6"/>
    <x v="2"/>
    <n v="109.2"/>
    <x v="1"/>
    <s v="Air Port"/>
    <s v="X1 Port"/>
    <x v="1"/>
    <n v="424"/>
    <n v="400"/>
    <n v="479"/>
    <n v="665"/>
    <n v="15.7"/>
    <x v="1"/>
    <n v="903"/>
    <n v="120"/>
  </r>
  <r>
    <x v="8"/>
    <d v="2021-10-04T00:00:00"/>
    <n v="2021"/>
    <x v="3"/>
    <s v="Mon"/>
    <x v="1"/>
    <s v="Mike"/>
    <s v="72-0466"/>
    <n v="10.9"/>
    <x v="1"/>
    <n v="29.9"/>
    <x v="0"/>
    <s v="Gidec"/>
    <s v="X1 Port"/>
    <x v="0"/>
    <n v="479"/>
    <n v="400"/>
    <n v="636"/>
    <n v="650"/>
    <n v="35.4"/>
    <x v="1"/>
    <n v="1115"/>
    <n v="120"/>
  </r>
  <r>
    <x v="21"/>
    <d v="2020-03-21T00:00:00"/>
    <n v="2020"/>
    <x v="5"/>
    <s v="Sat"/>
    <x v="0"/>
    <s v="Lee"/>
    <s v="72-1001 "/>
    <n v="18.5"/>
    <x v="2"/>
    <n v="69.099999999999994"/>
    <x v="0"/>
    <s v="Port Said"/>
    <s v="Gidec"/>
    <x v="1"/>
    <n v="611"/>
    <n v="399"/>
    <n v="622"/>
    <n v="540"/>
    <n v="7.6"/>
    <x v="0"/>
    <n v="1233"/>
    <n v="119.69999999999999"/>
  </r>
  <r>
    <x v="18"/>
    <d v="2023-10-22T00:00:00"/>
    <n v="2023"/>
    <x v="3"/>
    <s v="Sun"/>
    <x v="0"/>
    <s v="Lee"/>
    <s v="72-1001 "/>
    <n v="114.5"/>
    <x v="0"/>
    <n v="14.8"/>
    <x v="1"/>
    <s v="Safeskin"/>
    <s v="Safeskin"/>
    <x v="0"/>
    <n v="716"/>
    <n v="398"/>
    <n v="380"/>
    <n v="278"/>
    <n v="14.2"/>
    <x v="1"/>
    <n v="1096"/>
    <n v="119.39999999999999"/>
  </r>
  <r>
    <x v="14"/>
    <d v="2022-12-18T00:00:00"/>
    <n v="2022"/>
    <x v="4"/>
    <s v="Sun"/>
    <x v="0"/>
    <s v="Lee"/>
    <s v="72-0466"/>
    <n v="56.9"/>
    <x v="1"/>
    <n v="22.8"/>
    <x v="0"/>
    <s v="Top glove"/>
    <s v="X1 Port"/>
    <x v="0"/>
    <n v="449"/>
    <n v="400"/>
    <n v="363"/>
    <n v="331"/>
    <n v="6.7"/>
    <x v="0"/>
    <n v="812"/>
    <n v="120"/>
  </r>
  <r>
    <x v="13"/>
    <d v="2023-01-02T00:00:00"/>
    <n v="2023"/>
    <x v="9"/>
    <s v="Mon"/>
    <x v="1"/>
    <s v="Mike"/>
    <s v="72-1001"/>
    <n v="34.5"/>
    <x v="0"/>
    <n v="33.5"/>
    <x v="0"/>
    <s v="Safeskin"/>
    <s v="Mina"/>
    <x v="1"/>
    <n v="519"/>
    <n v="400"/>
    <n v="464"/>
    <n v="344"/>
    <n v="24.5"/>
    <x v="0"/>
    <n v="983"/>
    <n v="120"/>
  </r>
  <r>
    <x v="14"/>
    <d v="2023-06-16T00:00:00"/>
    <n v="2023"/>
    <x v="10"/>
    <s v="Fri"/>
    <x v="0"/>
    <s v="Mike"/>
    <s v="72-0466"/>
    <n v="64.900000000000006"/>
    <x v="1"/>
    <n v="118"/>
    <x v="0"/>
    <s v="Xunthai"/>
    <s v="Suies"/>
    <x v="0"/>
    <n v="785"/>
    <n v="401"/>
    <n v="313"/>
    <n v="223"/>
    <n v="25.9"/>
    <x v="0"/>
    <n v="1098"/>
    <n v="120.3"/>
  </r>
  <r>
    <x v="13"/>
    <d v="2020-05-08T00:00:00"/>
    <n v="2020"/>
    <x v="1"/>
    <s v="Fri"/>
    <x v="0"/>
    <s v="Mike"/>
    <s v="72-1001"/>
    <n v="83.5"/>
    <x v="2"/>
    <n v="96.7"/>
    <x v="0"/>
    <s v="Xunthai"/>
    <s v="Suies"/>
    <x v="1"/>
    <n v="225"/>
    <n v="398"/>
    <n v="785"/>
    <n v="428"/>
    <n v="18.7"/>
    <x v="0"/>
    <n v="1010"/>
    <n v="119.39999999999999"/>
  </r>
  <r>
    <x v="22"/>
    <d v="2021-02-15T00:00:00"/>
    <n v="2021"/>
    <x v="6"/>
    <s v="Mon"/>
    <x v="1"/>
    <s v="Lee"/>
    <s v="72-1001 "/>
    <n v="41.7"/>
    <x v="0"/>
    <n v="82.5"/>
    <x v="0"/>
    <s v="Top glove"/>
    <s v="Gidec"/>
    <x v="0"/>
    <n v="469"/>
    <n v="399"/>
    <n v="407"/>
    <n v="566"/>
    <n v="29.1"/>
    <x v="1"/>
    <n v="876"/>
    <n v="119.69999999999999"/>
  </r>
  <r>
    <x v="13"/>
    <d v="2020-11-10T00:00:00"/>
    <n v="2020"/>
    <x v="11"/>
    <s v="Tue"/>
    <x v="0"/>
    <s v="Mike"/>
    <s v="72-0466"/>
    <n v="88.4"/>
    <x v="0"/>
    <n v="110.4"/>
    <x v="1"/>
    <s v="Gidec"/>
    <s v="X1 Port"/>
    <x v="1"/>
    <n v="582"/>
    <n v="399"/>
    <n v="754"/>
    <n v="287"/>
    <n v="34.799999999999997"/>
    <x v="1"/>
    <n v="1336"/>
    <n v="119.69999999999999"/>
  </r>
  <r>
    <x v="34"/>
    <d v="2023-10-29T00:00:00"/>
    <n v="2023"/>
    <x v="3"/>
    <s v="Sun"/>
    <x v="1"/>
    <s v="Mike"/>
    <s v="72-0466"/>
    <n v="34"/>
    <x v="0"/>
    <n v="115"/>
    <x v="0"/>
    <s v="Safeskin"/>
    <s v="Suies "/>
    <x v="1"/>
    <n v="205"/>
    <n v="400"/>
    <n v="745"/>
    <n v="305"/>
    <n v="31.3"/>
    <x v="0"/>
    <n v="950"/>
    <n v="120"/>
  </r>
  <r>
    <x v="0"/>
    <d v="2023-03-07T00:00:00"/>
    <n v="2023"/>
    <x v="5"/>
    <s v="Tue"/>
    <x v="1"/>
    <s v="Mike"/>
    <s v="72-0466"/>
    <n v="17.899999999999999"/>
    <x v="2"/>
    <n v="57.2"/>
    <x v="0"/>
    <s v="Top glove"/>
    <s v="Top glove"/>
    <x v="0"/>
    <n v="558"/>
    <n v="400"/>
    <n v="419"/>
    <n v="624"/>
    <n v="10.4"/>
    <x v="0"/>
    <n v="977"/>
    <n v="120"/>
  </r>
  <r>
    <x v="8"/>
    <d v="2021-03-30T00:00:00"/>
    <n v="2021"/>
    <x v="5"/>
    <s v="Tue"/>
    <x v="0"/>
    <s v="Mike"/>
    <s v="72-0466"/>
    <n v="68.2"/>
    <x v="1"/>
    <n v="42.7"/>
    <x v="1"/>
    <s v="Alex"/>
    <s v="Top glove"/>
    <x v="0"/>
    <n v="234"/>
    <n v="400"/>
    <n v="352"/>
    <n v="302"/>
    <n v="13.5"/>
    <x v="1"/>
    <n v="586"/>
    <n v="120"/>
  </r>
  <r>
    <x v="13"/>
    <d v="2021-09-06T00:00:00"/>
    <n v="2021"/>
    <x v="2"/>
    <s v="Mon"/>
    <x v="1"/>
    <s v="Mike"/>
    <s v="72-0466"/>
    <n v="22.4"/>
    <x v="0"/>
    <n v="41.3"/>
    <x v="0"/>
    <s v="Giza"/>
    <s v="Top glove"/>
    <x v="1"/>
    <n v="715"/>
    <n v="400"/>
    <n v="663"/>
    <n v="281"/>
    <n v="15.8"/>
    <x v="0"/>
    <n v="1378"/>
    <n v="120"/>
  </r>
  <r>
    <x v="2"/>
    <d v="2022-06-17T00:00:00"/>
    <n v="2022"/>
    <x v="10"/>
    <s v="Fri"/>
    <x v="0"/>
    <s v="Mike"/>
    <s v="72-1001"/>
    <n v="113.2"/>
    <x v="0"/>
    <n v="9.1"/>
    <x v="1"/>
    <s v="Safeskin"/>
    <s v="Safeskin"/>
    <x v="0"/>
    <n v="684"/>
    <n v="399"/>
    <n v="338"/>
    <n v="787"/>
    <n v="8.9"/>
    <x v="0"/>
    <n v="1022"/>
    <n v="119.69999999999999"/>
  </r>
  <r>
    <x v="18"/>
    <d v="2022-06-21T00:00:00"/>
    <n v="2022"/>
    <x v="10"/>
    <s v="Tue"/>
    <x v="1"/>
    <s v="Lee"/>
    <s v="72-0466"/>
    <n v="5.0999999999999996"/>
    <x v="0"/>
    <n v="37.200000000000003"/>
    <x v="0"/>
    <s v="Top glove"/>
    <s v="Gidec"/>
    <x v="0"/>
    <n v="219"/>
    <n v="401"/>
    <n v="513"/>
    <n v="209"/>
    <n v="15.1"/>
    <x v="0"/>
    <n v="732"/>
    <n v="120.3"/>
  </r>
  <r>
    <x v="15"/>
    <d v="2022-10-29T00:00:00"/>
    <n v="2022"/>
    <x v="3"/>
    <s v="Sat"/>
    <x v="0"/>
    <s v="Lee"/>
    <s v="72-1001"/>
    <n v="91.9"/>
    <x v="2"/>
    <n v="45.8"/>
    <x v="1"/>
    <s v="Air Port"/>
    <s v="Gidec"/>
    <x v="0"/>
    <n v="229"/>
    <n v="400"/>
    <n v="266"/>
    <n v="395"/>
    <n v="10.3"/>
    <x v="1"/>
    <n v="495"/>
    <n v="120"/>
  </r>
  <r>
    <x v="34"/>
    <d v="2020-08-19T00:00:00"/>
    <n v="2020"/>
    <x v="7"/>
    <s v="Wed"/>
    <x v="0"/>
    <s v="Lee"/>
    <s v="72-1001"/>
    <n v="37.1"/>
    <x v="0"/>
    <n v="9.1999999999999993"/>
    <x v="1"/>
    <s v="Gidec"/>
    <s v="Suies "/>
    <x v="0"/>
    <n v="652"/>
    <n v="400"/>
    <n v="432"/>
    <n v="221"/>
    <n v="39.799999999999997"/>
    <x v="1"/>
    <n v="1084"/>
    <n v="120"/>
  </r>
  <r>
    <x v="1"/>
    <d v="2021-09-02T00:00:00"/>
    <n v="2021"/>
    <x v="2"/>
    <s v="Thu"/>
    <x v="1"/>
    <s v="Lee"/>
    <s v="72-1001 "/>
    <n v="102.3"/>
    <x v="0"/>
    <n v="106.5"/>
    <x v="0"/>
    <s v="Top glove"/>
    <s v="Safeskin"/>
    <x v="0"/>
    <n v="422"/>
    <n v="402"/>
    <n v="247"/>
    <n v="703"/>
    <n v="31.5"/>
    <x v="0"/>
    <n v="669"/>
    <n v="120.6"/>
  </r>
  <r>
    <x v="26"/>
    <d v="2021-12-30T00:00:00"/>
    <n v="2021"/>
    <x v="4"/>
    <s v="Thu"/>
    <x v="1"/>
    <s v="Lee"/>
    <s v="72-1001"/>
    <n v="11.9"/>
    <x v="1"/>
    <n v="102.5"/>
    <x v="0"/>
    <s v="Port Said"/>
    <s v="Gidec"/>
    <x v="1"/>
    <n v="545"/>
    <n v="402"/>
    <n v="370"/>
    <n v="550"/>
    <n v="34.5"/>
    <x v="1"/>
    <n v="915"/>
    <n v="120.6"/>
  </r>
  <r>
    <x v="18"/>
    <d v="2022-08-22T00:00:00"/>
    <n v="2022"/>
    <x v="7"/>
    <s v="Mon"/>
    <x v="0"/>
    <s v="Lee"/>
    <s v="72-1001"/>
    <n v="114.6"/>
    <x v="1"/>
    <n v="33.9"/>
    <x v="0"/>
    <s v="Safeskin"/>
    <s v="Top glove"/>
    <x v="0"/>
    <n v="362"/>
    <n v="401"/>
    <n v="599"/>
    <n v="229"/>
    <n v="37"/>
    <x v="0"/>
    <n v="961"/>
    <n v="120.3"/>
  </r>
  <r>
    <x v="1"/>
    <d v="2023-11-21T00:00:00"/>
    <n v="2023"/>
    <x v="11"/>
    <s v="Tue"/>
    <x v="1"/>
    <s v="Lee"/>
    <s v="72-1001 "/>
    <n v="16.7"/>
    <x v="0"/>
    <n v="97.3"/>
    <x v="0"/>
    <s v="Safeskin"/>
    <s v="Suies "/>
    <x v="1"/>
    <n v="304"/>
    <n v="397"/>
    <n v="795"/>
    <n v="569"/>
    <n v="26.9"/>
    <x v="1"/>
    <n v="1099"/>
    <n v="119.1"/>
  </r>
  <r>
    <x v="31"/>
    <d v="2022-05-31T00:00:00"/>
    <n v="2022"/>
    <x v="1"/>
    <s v="Tue"/>
    <x v="1"/>
    <s v="Mike"/>
    <s v="72-1001 "/>
    <n v="95.6"/>
    <x v="0"/>
    <n v="96.6"/>
    <x v="1"/>
    <s v="Top glove"/>
    <s v="Safeskin"/>
    <x v="1"/>
    <n v="378"/>
    <n v="402"/>
    <n v="353"/>
    <n v="274"/>
    <n v="7.9"/>
    <x v="0"/>
    <n v="731"/>
    <n v="120.6"/>
  </r>
  <r>
    <x v="18"/>
    <d v="2020-11-13T00:00:00"/>
    <n v="2020"/>
    <x v="11"/>
    <s v="Fri"/>
    <x v="0"/>
    <s v="Lee"/>
    <s v="72-1001 "/>
    <n v="64.5"/>
    <x v="2"/>
    <n v="43.5"/>
    <x v="0"/>
    <s v="Air Port"/>
    <s v="Mina"/>
    <x v="1"/>
    <n v="348"/>
    <n v="401"/>
    <n v="484"/>
    <n v="497"/>
    <n v="30.6"/>
    <x v="1"/>
    <n v="832"/>
    <n v="120.3"/>
  </r>
  <r>
    <x v="31"/>
    <d v="2021-06-05T00:00:00"/>
    <n v="2021"/>
    <x v="10"/>
    <s v="Sat"/>
    <x v="1"/>
    <s v="Mike"/>
    <s v="72-1001 "/>
    <n v="54.5"/>
    <x v="0"/>
    <n v="85.2"/>
    <x v="0"/>
    <s v="Port Said"/>
    <s v="Suies "/>
    <x v="1"/>
    <n v="469"/>
    <n v="402"/>
    <n v="469"/>
    <n v="602"/>
    <n v="1.6"/>
    <x v="1"/>
    <n v="938"/>
    <n v="120.6"/>
  </r>
  <r>
    <x v="6"/>
    <d v="2023-01-15T00:00:00"/>
    <n v="2023"/>
    <x v="9"/>
    <s v="Sun"/>
    <x v="1"/>
    <s v="Lee"/>
    <s v="72-1001 "/>
    <n v="37.200000000000003"/>
    <x v="0"/>
    <n v="38.299999999999997"/>
    <x v="1"/>
    <s v="Safeskin"/>
    <s v="Top glove"/>
    <x v="1"/>
    <n v="648"/>
    <n v="401"/>
    <n v="310"/>
    <n v="289"/>
    <n v="5.4"/>
    <x v="0"/>
    <n v="958"/>
    <n v="120.3"/>
  </r>
  <r>
    <x v="7"/>
    <d v="2021-12-16T00:00:00"/>
    <n v="2021"/>
    <x v="4"/>
    <s v="Thu"/>
    <x v="0"/>
    <s v="Lee"/>
    <s v="72-1001 "/>
    <n v="101.8"/>
    <x v="1"/>
    <n v="13.1"/>
    <x v="1"/>
    <s v="PT"/>
    <s v="Gidec"/>
    <x v="1"/>
    <n v="532"/>
    <n v="402"/>
    <n v="566"/>
    <n v="498"/>
    <n v="2.2000000000000002"/>
    <x v="1"/>
    <n v="1098"/>
    <n v="120.6"/>
  </r>
  <r>
    <x v="2"/>
    <d v="2023-09-03T00:00:00"/>
    <n v="2023"/>
    <x v="2"/>
    <s v="Sun"/>
    <x v="0"/>
    <s v="Lee"/>
    <s v="72-1001 "/>
    <n v="28"/>
    <x v="1"/>
    <n v="63.1"/>
    <x v="0"/>
    <s v="Gidec"/>
    <s v="Safeskin"/>
    <x v="0"/>
    <n v="566"/>
    <n v="401"/>
    <n v="635"/>
    <n v="474"/>
    <n v="6.3"/>
    <x v="1"/>
    <n v="1201"/>
    <n v="120.3"/>
  </r>
  <r>
    <x v="23"/>
    <d v="2023-09-18T00:00:00"/>
    <n v="2023"/>
    <x v="2"/>
    <s v="Mon"/>
    <x v="1"/>
    <s v="Lee"/>
    <s v="72-1001 "/>
    <n v="87.9"/>
    <x v="2"/>
    <n v="55.4"/>
    <x v="1"/>
    <s v="Xunthai"/>
    <s v="X1 Port"/>
    <x v="1"/>
    <n v="482"/>
    <n v="401"/>
    <n v="288"/>
    <n v="749"/>
    <n v="30.3"/>
    <x v="0"/>
    <n v="770"/>
    <n v="120.3"/>
  </r>
  <r>
    <x v="2"/>
    <d v="2023-10-15T00:00:00"/>
    <n v="2023"/>
    <x v="3"/>
    <s v="Sun"/>
    <x v="0"/>
    <s v="Lee"/>
    <s v="72-0466"/>
    <n v="56.3"/>
    <x v="0"/>
    <n v="20.9"/>
    <x v="0"/>
    <s v="Xunthai"/>
    <s v="X1 Port"/>
    <x v="0"/>
    <n v="395"/>
    <n v="402"/>
    <n v="654"/>
    <n v="797"/>
    <n v="35.5"/>
    <x v="1"/>
    <n v="1049"/>
    <n v="120.6"/>
  </r>
  <r>
    <x v="9"/>
    <d v="2023-06-18T00:00:00"/>
    <n v="2023"/>
    <x v="10"/>
    <s v="Sun"/>
    <x v="1"/>
    <s v="Lee"/>
    <s v="72-0466"/>
    <n v="119.8"/>
    <x v="0"/>
    <n v="61.4"/>
    <x v="0"/>
    <s v="Top glove"/>
    <s v="Top glove"/>
    <x v="0"/>
    <n v="286"/>
    <n v="400"/>
    <n v="620"/>
    <n v="593"/>
    <n v="11.9"/>
    <x v="1"/>
    <n v="906"/>
    <n v="120"/>
  </r>
  <r>
    <x v="21"/>
    <d v="2022-12-15T00:00:00"/>
    <n v="2022"/>
    <x v="4"/>
    <s v="Thu"/>
    <x v="0"/>
    <s v="Mike"/>
    <s v="72-0466"/>
    <n v="75.3"/>
    <x v="2"/>
    <n v="114.2"/>
    <x v="0"/>
    <s v="Port Said"/>
    <s v="Safeskin"/>
    <x v="0"/>
    <n v="413"/>
    <n v="398"/>
    <n v="318"/>
    <n v="713"/>
    <n v="5.6"/>
    <x v="0"/>
    <n v="731"/>
    <n v="119.39999999999999"/>
  </r>
  <r>
    <x v="4"/>
    <d v="2023-02-07T00:00:00"/>
    <n v="2023"/>
    <x v="6"/>
    <s v="Tue"/>
    <x v="1"/>
    <s v="Mike"/>
    <s v="72-0466"/>
    <n v="17"/>
    <x v="2"/>
    <n v="89.1"/>
    <x v="1"/>
    <s v="Xunthai"/>
    <s v="Suies"/>
    <x v="0"/>
    <n v="599"/>
    <n v="400"/>
    <n v="589"/>
    <n v="588"/>
    <n v="11.6"/>
    <x v="0"/>
    <n v="1188"/>
    <n v="120"/>
  </r>
  <r>
    <x v="1"/>
    <d v="2022-12-08T00:00:00"/>
    <n v="2022"/>
    <x v="4"/>
    <s v="Thu"/>
    <x v="0"/>
    <s v="Lee"/>
    <s v="72-0466"/>
    <n v="53.2"/>
    <x v="2"/>
    <n v="90"/>
    <x v="0"/>
    <s v="Top glove"/>
    <s v="Gidec"/>
    <x v="0"/>
    <n v="640"/>
    <n v="400"/>
    <n v="436"/>
    <n v="726"/>
    <n v="26.2"/>
    <x v="0"/>
    <n v="1076"/>
    <n v="120"/>
  </r>
  <r>
    <x v="2"/>
    <d v="2022-11-05T00:00:00"/>
    <n v="2022"/>
    <x v="11"/>
    <s v="Sat"/>
    <x v="0"/>
    <s v="Lee"/>
    <s v="72-1001"/>
    <n v="12.6"/>
    <x v="1"/>
    <n v="92.1"/>
    <x v="0"/>
    <s v="Gidec"/>
    <s v="Mina"/>
    <x v="1"/>
    <n v="482"/>
    <n v="400"/>
    <n v="609"/>
    <n v="460"/>
    <n v="14.7"/>
    <x v="1"/>
    <n v="1091"/>
    <n v="120"/>
  </r>
  <r>
    <x v="8"/>
    <d v="2023-01-01T00:00:00"/>
    <n v="2023"/>
    <x v="9"/>
    <s v="Sun"/>
    <x v="1"/>
    <s v="Lee"/>
    <s v="72-0466"/>
    <n v="37.9"/>
    <x v="0"/>
    <n v="90.6"/>
    <x v="1"/>
    <s v="Xunthai"/>
    <s v="Gidec"/>
    <x v="0"/>
    <n v="587"/>
    <n v="399"/>
    <n v="498"/>
    <n v="565"/>
    <n v="38.5"/>
    <x v="1"/>
    <n v="1085"/>
    <n v="119.69999999999999"/>
  </r>
  <r>
    <x v="14"/>
    <d v="2022-06-02T00:00:00"/>
    <n v="2022"/>
    <x v="10"/>
    <s v="Thu"/>
    <x v="1"/>
    <s v="Mike"/>
    <s v="72-0466"/>
    <n v="44.5"/>
    <x v="2"/>
    <n v="7.3"/>
    <x v="1"/>
    <s v="PT"/>
    <s v="Suies "/>
    <x v="0"/>
    <n v="326"/>
    <n v="398"/>
    <n v="229"/>
    <n v="707"/>
    <n v="6.1"/>
    <x v="0"/>
    <n v="555"/>
    <n v="119.39999999999999"/>
  </r>
  <r>
    <x v="12"/>
    <d v="2020-07-20T00:00:00"/>
    <n v="2020"/>
    <x v="8"/>
    <s v="Mon"/>
    <x v="0"/>
    <s v="Mike"/>
    <s v="72-0466"/>
    <n v="103.1"/>
    <x v="0"/>
    <n v="111.3"/>
    <x v="0"/>
    <s v="Giza"/>
    <s v="Top glove"/>
    <x v="0"/>
    <n v="716"/>
    <n v="399"/>
    <n v="672"/>
    <n v="751"/>
    <n v="39.6"/>
    <x v="1"/>
    <n v="1388"/>
    <n v="119.69999999999999"/>
  </r>
  <r>
    <x v="2"/>
    <d v="2020-04-02T00:00:00"/>
    <n v="2020"/>
    <x v="0"/>
    <s v="Thu"/>
    <x v="0"/>
    <s v="Lee"/>
    <s v="72-0466"/>
    <n v="101.4"/>
    <x v="2"/>
    <n v="100.5"/>
    <x v="1"/>
    <s v="Top glove"/>
    <s v="Gidec"/>
    <x v="1"/>
    <n v="720"/>
    <n v="401"/>
    <n v="533"/>
    <n v="215"/>
    <n v="1.5"/>
    <x v="1"/>
    <n v="1253"/>
    <n v="120.3"/>
  </r>
  <r>
    <x v="0"/>
    <d v="2022-11-22T00:00:00"/>
    <n v="2022"/>
    <x v="11"/>
    <s v="Tue"/>
    <x v="1"/>
    <s v="Mike"/>
    <s v="72-1001 "/>
    <n v="6.3"/>
    <x v="1"/>
    <n v="36.6"/>
    <x v="1"/>
    <s v="Safeskin"/>
    <s v="Top glove"/>
    <x v="0"/>
    <n v="392"/>
    <n v="402"/>
    <n v="635"/>
    <n v="262"/>
    <n v="18.600000000000001"/>
    <x v="1"/>
    <n v="1027"/>
    <n v="120.6"/>
  </r>
  <r>
    <x v="22"/>
    <d v="2021-02-22T00:00:00"/>
    <n v="2021"/>
    <x v="6"/>
    <s v="Mon"/>
    <x v="1"/>
    <s v="Mike"/>
    <s v="72-0466"/>
    <n v="66.2"/>
    <x v="2"/>
    <n v="68.599999999999994"/>
    <x v="1"/>
    <s v="Top glove"/>
    <s v="Suies"/>
    <x v="0"/>
    <n v="529"/>
    <n v="401"/>
    <n v="276"/>
    <n v="759"/>
    <n v="10.8"/>
    <x v="0"/>
    <n v="805"/>
    <n v="120.3"/>
  </r>
  <r>
    <x v="6"/>
    <d v="2023-05-11T00:00:00"/>
    <n v="2023"/>
    <x v="1"/>
    <s v="Thu"/>
    <x v="1"/>
    <s v="Lee"/>
    <s v="72-1001"/>
    <n v="30.7"/>
    <x v="2"/>
    <n v="75.7"/>
    <x v="0"/>
    <s v="Safeskin"/>
    <s v="Gidec"/>
    <x v="0"/>
    <n v="564"/>
    <n v="401"/>
    <n v="633"/>
    <n v="541"/>
    <n v="23.1"/>
    <x v="1"/>
    <n v="1197"/>
    <n v="120.3"/>
  </r>
  <r>
    <x v="0"/>
    <d v="2021-07-04T00:00:00"/>
    <n v="2021"/>
    <x v="8"/>
    <s v="Sun"/>
    <x v="1"/>
    <s v="Lee"/>
    <s v="72-0466"/>
    <n v="41.8"/>
    <x v="1"/>
    <n v="20.2"/>
    <x v="1"/>
    <s v="Xunthai"/>
    <s v="Safeskin"/>
    <x v="1"/>
    <n v="483"/>
    <n v="400"/>
    <n v="448"/>
    <n v="794"/>
    <n v="4.8"/>
    <x v="0"/>
    <n v="931"/>
    <n v="120"/>
  </r>
  <r>
    <x v="1"/>
    <d v="2021-09-17T00:00:00"/>
    <n v="2021"/>
    <x v="2"/>
    <s v="Fri"/>
    <x v="1"/>
    <s v="Lee"/>
    <s v="72-1001 "/>
    <n v="7.5"/>
    <x v="1"/>
    <n v="34.200000000000003"/>
    <x v="1"/>
    <s v="Air Port"/>
    <s v="Mina"/>
    <x v="0"/>
    <n v="747"/>
    <n v="398"/>
    <n v="680"/>
    <n v="676"/>
    <n v="35.200000000000003"/>
    <x v="0"/>
    <n v="1427"/>
    <n v="119.39999999999999"/>
  </r>
  <r>
    <x v="9"/>
    <d v="2022-04-24T00:00:00"/>
    <n v="2022"/>
    <x v="0"/>
    <s v="Sun"/>
    <x v="1"/>
    <s v="Mike"/>
    <s v="72-1001 "/>
    <n v="91.2"/>
    <x v="1"/>
    <n v="7.7"/>
    <x v="0"/>
    <s v="Xunthai"/>
    <s v="Top glove"/>
    <x v="1"/>
    <n v="644"/>
    <n v="400"/>
    <n v="559"/>
    <n v="691"/>
    <n v="6.3"/>
    <x v="1"/>
    <n v="1203"/>
    <n v="120"/>
  </r>
  <r>
    <x v="0"/>
    <d v="2022-05-31T00:00:00"/>
    <n v="2022"/>
    <x v="1"/>
    <s v="Tue"/>
    <x v="0"/>
    <s v="Mike"/>
    <s v="72-0466"/>
    <n v="114.3"/>
    <x v="0"/>
    <n v="104.4"/>
    <x v="0"/>
    <s v="Gidec"/>
    <s v="Suies "/>
    <x v="1"/>
    <n v="604"/>
    <n v="400"/>
    <n v="413"/>
    <n v="432"/>
    <n v="23.9"/>
    <x v="0"/>
    <n v="1017"/>
    <n v="120"/>
  </r>
  <r>
    <x v="8"/>
    <d v="2021-12-20T00:00:00"/>
    <n v="2021"/>
    <x v="4"/>
    <s v="Mon"/>
    <x v="1"/>
    <s v="Mike"/>
    <s v="72-1001"/>
    <n v="30.2"/>
    <x v="2"/>
    <n v="7.9"/>
    <x v="0"/>
    <s v="Safeskin"/>
    <s v="Safeskin"/>
    <x v="1"/>
    <n v="512"/>
    <n v="400"/>
    <n v="321"/>
    <n v="355"/>
    <n v="2.2999999999999998"/>
    <x v="0"/>
    <n v="833"/>
    <n v="120"/>
  </r>
  <r>
    <x v="8"/>
    <d v="2023-08-28T00:00:00"/>
    <n v="2023"/>
    <x v="7"/>
    <s v="Mon"/>
    <x v="1"/>
    <s v="Lee"/>
    <s v="72-1001 "/>
    <n v="44.3"/>
    <x v="1"/>
    <n v="41.7"/>
    <x v="0"/>
    <s v="Safeskin"/>
    <s v="X1 Port"/>
    <x v="0"/>
    <n v="251"/>
    <n v="400"/>
    <n v="690"/>
    <n v="559"/>
    <n v="13.1"/>
    <x v="0"/>
    <n v="941"/>
    <n v="120"/>
  </r>
  <r>
    <x v="14"/>
    <d v="2022-08-01T00:00:00"/>
    <n v="2022"/>
    <x v="7"/>
    <s v="Mon"/>
    <x v="1"/>
    <s v="Mike"/>
    <s v="72-0466"/>
    <n v="28.7"/>
    <x v="1"/>
    <n v="14"/>
    <x v="0"/>
    <s v="Top glove"/>
    <s v="Suies"/>
    <x v="1"/>
    <n v="265"/>
    <n v="400"/>
    <n v="536"/>
    <n v="727"/>
    <n v="6.8"/>
    <x v="1"/>
    <n v="801"/>
    <n v="120"/>
  </r>
  <r>
    <x v="11"/>
    <d v="2021-01-28T00:00:00"/>
    <n v="2021"/>
    <x v="9"/>
    <s v="Thu"/>
    <x v="0"/>
    <s v="Mike"/>
    <s v="72-0466"/>
    <n v="112"/>
    <x v="0"/>
    <n v="94.9"/>
    <x v="0"/>
    <s v="Gidec"/>
    <s v="X1 Port"/>
    <x v="0"/>
    <n v="379"/>
    <n v="401"/>
    <n v="792"/>
    <n v="635"/>
    <n v="39.1"/>
    <x v="0"/>
    <n v="1171"/>
    <n v="120.3"/>
  </r>
  <r>
    <x v="22"/>
    <d v="2022-03-19T00:00:00"/>
    <n v="2022"/>
    <x v="5"/>
    <s v="Sat"/>
    <x v="1"/>
    <s v="Mike"/>
    <s v="72-1001 "/>
    <n v="6.1"/>
    <x v="1"/>
    <n v="111.4"/>
    <x v="0"/>
    <s v="Safeskin"/>
    <s v="Gidec"/>
    <x v="1"/>
    <n v="327"/>
    <n v="400"/>
    <n v="424"/>
    <n v="483"/>
    <n v="1.5"/>
    <x v="0"/>
    <n v="751"/>
    <n v="120"/>
  </r>
  <r>
    <x v="1"/>
    <d v="2022-05-21T00:00:00"/>
    <n v="2022"/>
    <x v="1"/>
    <s v="Sat"/>
    <x v="1"/>
    <s v="Lee"/>
    <s v="72-0466"/>
    <n v="72.099999999999994"/>
    <x v="2"/>
    <n v="69.7"/>
    <x v="1"/>
    <s v="Gidec"/>
    <s v="Mina"/>
    <x v="1"/>
    <n v="772"/>
    <n v="398"/>
    <n v="611"/>
    <n v="652"/>
    <n v="14.7"/>
    <x v="0"/>
    <n v="1383"/>
    <n v="119.39999999999999"/>
  </r>
  <r>
    <x v="2"/>
    <d v="2023-05-19T00:00:00"/>
    <n v="2023"/>
    <x v="1"/>
    <s v="Fri"/>
    <x v="0"/>
    <s v="Mike"/>
    <s v="72-1001"/>
    <n v="105.1"/>
    <x v="0"/>
    <n v="21.1"/>
    <x v="1"/>
    <s v="Gidec"/>
    <s v="Suies "/>
    <x v="1"/>
    <n v="446"/>
    <n v="400"/>
    <n v="574"/>
    <n v="614"/>
    <n v="12.8"/>
    <x v="1"/>
    <n v="1020"/>
    <n v="120"/>
  </r>
  <r>
    <x v="15"/>
    <d v="2022-05-16T00:00:00"/>
    <n v="2022"/>
    <x v="1"/>
    <s v="Mon"/>
    <x v="1"/>
    <s v="Lee"/>
    <s v="72-1001"/>
    <n v="26.4"/>
    <x v="1"/>
    <n v="69.2"/>
    <x v="1"/>
    <s v="Port Said"/>
    <s v="Suies "/>
    <x v="0"/>
    <n v="726"/>
    <n v="400"/>
    <n v="583"/>
    <n v="748"/>
    <n v="26.6"/>
    <x v="0"/>
    <n v="1309"/>
    <n v="120"/>
  </r>
  <r>
    <x v="15"/>
    <d v="2021-07-24T00:00:00"/>
    <n v="2021"/>
    <x v="8"/>
    <s v="Sat"/>
    <x v="1"/>
    <s v="Lee"/>
    <s v="72-1001 "/>
    <n v="72.8"/>
    <x v="1"/>
    <n v="93.6"/>
    <x v="1"/>
    <s v="Top glove"/>
    <s v="Safeskin"/>
    <x v="1"/>
    <n v="691"/>
    <n v="401"/>
    <n v="642"/>
    <n v="358"/>
    <n v="3.2"/>
    <x v="0"/>
    <n v="1333"/>
    <n v="120.3"/>
  </r>
  <r>
    <x v="23"/>
    <d v="2023-03-25T00:00:00"/>
    <n v="2023"/>
    <x v="5"/>
    <s v="Sat"/>
    <x v="1"/>
    <s v="Mike"/>
    <s v="72-1001"/>
    <n v="10.8"/>
    <x v="2"/>
    <n v="87.6"/>
    <x v="1"/>
    <s v="Xunthai"/>
    <s v="Top glove"/>
    <x v="0"/>
    <n v="688"/>
    <n v="399"/>
    <n v="283"/>
    <n v="272"/>
    <n v="32.6"/>
    <x v="1"/>
    <n v="971"/>
    <n v="119.69999999999999"/>
  </r>
  <r>
    <x v="7"/>
    <d v="2021-09-25T00:00:00"/>
    <n v="2021"/>
    <x v="2"/>
    <s v="Sat"/>
    <x v="1"/>
    <s v="Mike"/>
    <s v="72-1001 "/>
    <n v="98.7"/>
    <x v="1"/>
    <n v="90.3"/>
    <x v="0"/>
    <s v="Alex"/>
    <s v="X1 Port"/>
    <x v="1"/>
    <n v="329"/>
    <n v="401"/>
    <n v="530"/>
    <n v="482"/>
    <n v="19.2"/>
    <x v="1"/>
    <n v="859"/>
    <n v="120.3"/>
  </r>
  <r>
    <x v="15"/>
    <d v="2021-09-23T00:00:00"/>
    <n v="2021"/>
    <x v="2"/>
    <s v="Thu"/>
    <x v="0"/>
    <s v="Mike"/>
    <s v="72-1001"/>
    <n v="36.6"/>
    <x v="1"/>
    <n v="37.1"/>
    <x v="0"/>
    <s v="Safeskin"/>
    <s v="Gidec"/>
    <x v="1"/>
    <n v="468"/>
    <n v="400"/>
    <n v="505"/>
    <n v="417"/>
    <n v="18.7"/>
    <x v="1"/>
    <n v="973"/>
    <n v="120"/>
  </r>
  <r>
    <x v="7"/>
    <d v="2022-03-19T00:00:00"/>
    <n v="2022"/>
    <x v="5"/>
    <s v="Sat"/>
    <x v="0"/>
    <s v="Mike"/>
    <s v="72-0466"/>
    <n v="118.7"/>
    <x v="0"/>
    <n v="13.5"/>
    <x v="0"/>
    <s v="Safeskin"/>
    <s v="Gidec"/>
    <x v="0"/>
    <n v="391"/>
    <n v="400"/>
    <n v="406"/>
    <n v="785"/>
    <n v="9.8000000000000007"/>
    <x v="1"/>
    <n v="797"/>
    <n v="120"/>
  </r>
  <r>
    <x v="7"/>
    <d v="2020-11-17T00:00:00"/>
    <n v="2020"/>
    <x v="11"/>
    <s v="Tue"/>
    <x v="0"/>
    <s v="Lee"/>
    <s v="72-1001"/>
    <n v="111"/>
    <x v="0"/>
    <n v="22.1"/>
    <x v="0"/>
    <s v="Alex"/>
    <s v="X1 Port"/>
    <x v="1"/>
    <n v="782"/>
    <n v="401"/>
    <n v="462"/>
    <n v="205"/>
    <n v="20.100000000000001"/>
    <x v="1"/>
    <n v="1244"/>
    <n v="120.3"/>
  </r>
  <r>
    <x v="19"/>
    <d v="2023-12-29T00:00:00"/>
    <n v="2023"/>
    <x v="4"/>
    <s v="Fri"/>
    <x v="0"/>
    <s v="Mike"/>
    <s v="72-1001"/>
    <n v="89.2"/>
    <x v="0"/>
    <n v="114.9"/>
    <x v="0"/>
    <s v="Giza"/>
    <s v="Gidec"/>
    <x v="0"/>
    <n v="726"/>
    <n v="399"/>
    <n v="511"/>
    <n v="760"/>
    <n v="15.2"/>
    <x v="0"/>
    <n v="1237"/>
    <n v="119.69999999999999"/>
  </r>
  <r>
    <x v="8"/>
    <d v="2021-07-27T00:00:00"/>
    <n v="2021"/>
    <x v="8"/>
    <s v="Tue"/>
    <x v="1"/>
    <s v="Lee"/>
    <s v="72-1001"/>
    <n v="62.1"/>
    <x v="2"/>
    <n v="75.599999999999994"/>
    <x v="0"/>
    <s v="Gidec"/>
    <s v="Safeskin"/>
    <x v="1"/>
    <n v="350"/>
    <n v="399"/>
    <n v="393"/>
    <n v="773"/>
    <n v="10.6"/>
    <x v="1"/>
    <n v="743"/>
    <n v="119.69999999999999"/>
  </r>
  <r>
    <x v="7"/>
    <d v="2022-11-29T00:00:00"/>
    <n v="2022"/>
    <x v="11"/>
    <s v="Tue"/>
    <x v="1"/>
    <s v="Mike"/>
    <s v="72-0466"/>
    <n v="93.2"/>
    <x v="1"/>
    <n v="88.7"/>
    <x v="0"/>
    <s v="Safeskin"/>
    <s v="X1 Port"/>
    <x v="1"/>
    <n v="388"/>
    <n v="400"/>
    <n v="376"/>
    <n v="231"/>
    <n v="7.6"/>
    <x v="1"/>
    <n v="764"/>
    <n v="120"/>
  </r>
  <r>
    <x v="26"/>
    <d v="2022-11-29T00:00:00"/>
    <n v="2022"/>
    <x v="11"/>
    <s v="Tue"/>
    <x v="1"/>
    <s v="Lee"/>
    <s v="72-0466"/>
    <n v="20"/>
    <x v="0"/>
    <n v="108.4"/>
    <x v="1"/>
    <s v="Port Said"/>
    <s v="X1 Port"/>
    <x v="0"/>
    <n v="517"/>
    <n v="399"/>
    <n v="643"/>
    <n v="734"/>
    <n v="29.4"/>
    <x v="1"/>
    <n v="1160"/>
    <n v="119.69999999999999"/>
  </r>
  <r>
    <x v="13"/>
    <d v="2022-05-19T00:00:00"/>
    <n v="2022"/>
    <x v="1"/>
    <s v="Thu"/>
    <x v="0"/>
    <s v="Lee"/>
    <s v="72-1001 "/>
    <n v="40.700000000000003"/>
    <x v="0"/>
    <n v="103.1"/>
    <x v="0"/>
    <s v="Gidec"/>
    <s v="Gidec"/>
    <x v="1"/>
    <n v="367"/>
    <n v="401"/>
    <n v="240"/>
    <n v="482"/>
    <n v="6.5"/>
    <x v="0"/>
    <n v="607"/>
    <n v="120.3"/>
  </r>
  <r>
    <x v="4"/>
    <d v="2023-04-28T00:00:00"/>
    <n v="2023"/>
    <x v="0"/>
    <s v="Fri"/>
    <x v="1"/>
    <s v="Mike"/>
    <s v="72-0466"/>
    <n v="8.1"/>
    <x v="2"/>
    <n v="30.1"/>
    <x v="1"/>
    <s v="Safeskin"/>
    <s v="Safeskin"/>
    <x v="1"/>
    <n v="695"/>
    <n v="399"/>
    <n v="388"/>
    <n v="660"/>
    <n v="7.6"/>
    <x v="0"/>
    <n v="1083"/>
    <n v="119.69999999999999"/>
  </r>
  <r>
    <x v="7"/>
    <d v="2022-01-15T00:00:00"/>
    <n v="2022"/>
    <x v="9"/>
    <s v="Sat"/>
    <x v="0"/>
    <s v="Mike"/>
    <s v="72-0466"/>
    <n v="79.2"/>
    <x v="0"/>
    <n v="11.7"/>
    <x v="1"/>
    <s v="Alex"/>
    <s v="Suies"/>
    <x v="1"/>
    <n v="692"/>
    <n v="400"/>
    <n v="592"/>
    <n v="248"/>
    <n v="23.5"/>
    <x v="0"/>
    <n v="1284"/>
    <n v="120"/>
  </r>
  <r>
    <x v="3"/>
    <d v="2022-11-04T00:00:00"/>
    <n v="2022"/>
    <x v="11"/>
    <s v="Fri"/>
    <x v="1"/>
    <s v="Mike"/>
    <s v="72-0466"/>
    <n v="97.6"/>
    <x v="0"/>
    <n v="111.4"/>
    <x v="1"/>
    <s v="Safeskin"/>
    <s v="Gidec"/>
    <x v="1"/>
    <n v="635"/>
    <n v="400"/>
    <n v="325"/>
    <n v="773"/>
    <n v="9.8000000000000007"/>
    <x v="0"/>
    <n v="960"/>
    <n v="120"/>
  </r>
  <r>
    <x v="8"/>
    <d v="2023-02-21T00:00:00"/>
    <n v="2023"/>
    <x v="6"/>
    <s v="Tue"/>
    <x v="1"/>
    <s v="Lee"/>
    <s v="72-0466"/>
    <n v="113.8"/>
    <x v="0"/>
    <n v="117.9"/>
    <x v="0"/>
    <s v="Safeskin"/>
    <s v="Top glove "/>
    <x v="0"/>
    <n v="614"/>
    <n v="400"/>
    <n v="543"/>
    <n v="565"/>
    <n v="18.899999999999999"/>
    <x v="1"/>
    <n v="1157"/>
    <n v="120"/>
  </r>
  <r>
    <x v="22"/>
    <d v="2023-07-27T00:00:00"/>
    <n v="2023"/>
    <x v="8"/>
    <s v="Thu"/>
    <x v="1"/>
    <s v="Lee"/>
    <s v="72-0466"/>
    <n v="83.9"/>
    <x v="0"/>
    <n v="70.2"/>
    <x v="0"/>
    <s v="Top glove"/>
    <s v="X1 Port"/>
    <x v="1"/>
    <n v="528"/>
    <n v="400"/>
    <n v="381"/>
    <n v="739"/>
    <n v="22.6"/>
    <x v="0"/>
    <n v="909"/>
    <n v="120"/>
  </r>
  <r>
    <x v="16"/>
    <d v="2022-07-25T00:00:00"/>
    <n v="2022"/>
    <x v="8"/>
    <s v="Mon"/>
    <x v="0"/>
    <s v="Mike"/>
    <s v="72-0466"/>
    <n v="89.2"/>
    <x v="2"/>
    <n v="107.2"/>
    <x v="0"/>
    <s v="Top glove"/>
    <s v="Safeskin"/>
    <x v="0"/>
    <n v="408"/>
    <n v="400"/>
    <n v="706"/>
    <n v="604"/>
    <n v="11.7"/>
    <x v="0"/>
    <n v="1114"/>
    <n v="120"/>
  </r>
  <r>
    <x v="8"/>
    <d v="2022-08-16T00:00:00"/>
    <n v="2022"/>
    <x v="7"/>
    <s v="Tue"/>
    <x v="1"/>
    <s v="Lee"/>
    <s v="72-1001"/>
    <n v="108"/>
    <x v="0"/>
    <n v="31.7"/>
    <x v="0"/>
    <s v="Gidec"/>
    <s v="X1 Port"/>
    <x v="0"/>
    <n v="702"/>
    <n v="400"/>
    <n v="410"/>
    <n v="522"/>
    <n v="14.4"/>
    <x v="0"/>
    <n v="1112"/>
    <n v="120"/>
  </r>
  <r>
    <x v="23"/>
    <d v="2020-02-17T00:00:00"/>
    <n v="2020"/>
    <x v="6"/>
    <s v="Mon"/>
    <x v="1"/>
    <s v="Lee"/>
    <s v="72-0466"/>
    <n v="112.7"/>
    <x v="2"/>
    <n v="17.8"/>
    <x v="1"/>
    <s v="Port Said"/>
    <s v="Top glove"/>
    <x v="0"/>
    <n v="715"/>
    <n v="400"/>
    <n v="338"/>
    <n v="303"/>
    <n v="9.1999999999999993"/>
    <x v="0"/>
    <n v="1053"/>
    <n v="120"/>
  </r>
  <r>
    <x v="15"/>
    <d v="2020-07-07T00:00:00"/>
    <n v="2020"/>
    <x v="8"/>
    <s v="Tue"/>
    <x v="1"/>
    <s v="Lee"/>
    <s v="72-0466"/>
    <n v="61.5"/>
    <x v="1"/>
    <n v="62.5"/>
    <x v="0"/>
    <s v="Xunthai"/>
    <s v="Gidec"/>
    <x v="1"/>
    <n v="230"/>
    <n v="400"/>
    <n v="518"/>
    <n v="307"/>
    <n v="19"/>
    <x v="0"/>
    <n v="748"/>
    <n v="120"/>
  </r>
  <r>
    <x v="22"/>
    <d v="2020-10-30T00:00:00"/>
    <n v="2020"/>
    <x v="3"/>
    <s v="Fri"/>
    <x v="1"/>
    <s v="Mike"/>
    <s v="72-1001 "/>
    <n v="17.600000000000001"/>
    <x v="1"/>
    <n v="98.3"/>
    <x v="1"/>
    <s v="Xunthai"/>
    <s v="Top glove "/>
    <x v="0"/>
    <n v="439"/>
    <n v="402"/>
    <n v="281"/>
    <n v="484"/>
    <n v="39.700000000000003"/>
    <x v="1"/>
    <n v="720"/>
    <n v="120.6"/>
  </r>
  <r>
    <x v="7"/>
    <d v="2023-02-02T00:00:00"/>
    <n v="2023"/>
    <x v="6"/>
    <s v="Thu"/>
    <x v="1"/>
    <s v="Lee"/>
    <s v="72-1001 "/>
    <n v="58.6"/>
    <x v="1"/>
    <n v="80.3"/>
    <x v="1"/>
    <s v="Safeskin"/>
    <s v="Safeskin"/>
    <x v="0"/>
    <n v="216"/>
    <n v="399"/>
    <n v="678"/>
    <n v="722"/>
    <n v="15.1"/>
    <x v="1"/>
    <n v="894"/>
    <n v="119.69999999999999"/>
  </r>
  <r>
    <x v="24"/>
    <d v="2021-01-03T00:00:00"/>
    <n v="2021"/>
    <x v="9"/>
    <s v="Sun"/>
    <x v="1"/>
    <s v="Lee"/>
    <s v="72-1001 "/>
    <n v="68.900000000000006"/>
    <x v="1"/>
    <n v="78.3"/>
    <x v="0"/>
    <s v="Gidec"/>
    <s v="Suies "/>
    <x v="1"/>
    <n v="704"/>
    <n v="400"/>
    <n v="608"/>
    <n v="269"/>
    <n v="26.5"/>
    <x v="1"/>
    <n v="1312"/>
    <n v="120"/>
  </r>
  <r>
    <x v="30"/>
    <d v="2021-04-04T00:00:00"/>
    <n v="2021"/>
    <x v="0"/>
    <s v="Sun"/>
    <x v="0"/>
    <s v="Mike"/>
    <s v="72-0466"/>
    <n v="77.599999999999994"/>
    <x v="0"/>
    <n v="7"/>
    <x v="1"/>
    <s v="Xunthai"/>
    <s v="Top glove"/>
    <x v="1"/>
    <n v="306"/>
    <n v="398"/>
    <n v="662"/>
    <n v="799"/>
    <n v="25.8"/>
    <x v="1"/>
    <n v="968"/>
    <n v="119.39999999999999"/>
  </r>
  <r>
    <x v="19"/>
    <d v="2020-09-03T00:00:00"/>
    <n v="2020"/>
    <x v="2"/>
    <s v="Thu"/>
    <x v="1"/>
    <s v="Mike"/>
    <s v="72-0466"/>
    <n v="118.8"/>
    <x v="0"/>
    <n v="41.5"/>
    <x v="0"/>
    <s v="PT"/>
    <s v="Top glove "/>
    <x v="0"/>
    <n v="604"/>
    <n v="400"/>
    <n v="439"/>
    <n v="726"/>
    <n v="31.7"/>
    <x v="0"/>
    <n v="1043"/>
    <n v="120"/>
  </r>
  <r>
    <x v="7"/>
    <d v="2020-09-20T00:00:00"/>
    <n v="2020"/>
    <x v="2"/>
    <s v="Sun"/>
    <x v="1"/>
    <s v="Lee"/>
    <s v="72-0466"/>
    <n v="110.5"/>
    <x v="2"/>
    <n v="113"/>
    <x v="1"/>
    <s v="Safeskin"/>
    <s v="Top glove"/>
    <x v="0"/>
    <n v="414"/>
    <n v="399"/>
    <n v="701"/>
    <n v="436"/>
    <n v="28.8"/>
    <x v="1"/>
    <n v="1115"/>
    <n v="119.69999999999999"/>
  </r>
  <r>
    <x v="3"/>
    <d v="2023-05-14T00:00:00"/>
    <n v="2023"/>
    <x v="1"/>
    <s v="Sun"/>
    <x v="0"/>
    <s v="Lee"/>
    <s v="72-0466"/>
    <n v="50.6"/>
    <x v="1"/>
    <n v="20.399999999999999"/>
    <x v="0"/>
    <s v="Xunthai"/>
    <s v="Top glove"/>
    <x v="0"/>
    <n v="690"/>
    <n v="400"/>
    <n v="496"/>
    <n v="352"/>
    <n v="1.5"/>
    <x v="1"/>
    <n v="1186"/>
    <n v="120"/>
  </r>
  <r>
    <x v="5"/>
    <d v="2021-06-13T00:00:00"/>
    <n v="2021"/>
    <x v="10"/>
    <s v="Sun"/>
    <x v="0"/>
    <s v="Mike"/>
    <s v="72-0466"/>
    <n v="18"/>
    <x v="2"/>
    <n v="88.5"/>
    <x v="1"/>
    <s v="Port Said"/>
    <s v="Suies "/>
    <x v="1"/>
    <n v="506"/>
    <n v="400"/>
    <n v="257"/>
    <n v="753"/>
    <n v="13.1"/>
    <x v="1"/>
    <n v="763"/>
    <n v="120"/>
  </r>
  <r>
    <x v="7"/>
    <d v="2023-10-19T00:00:00"/>
    <n v="2023"/>
    <x v="3"/>
    <s v="Thu"/>
    <x v="1"/>
    <s v="Mike"/>
    <s v="72-0466"/>
    <n v="29.7"/>
    <x v="0"/>
    <n v="92.3"/>
    <x v="1"/>
    <s v="Top glove"/>
    <s v="Gidec"/>
    <x v="1"/>
    <n v="395"/>
    <n v="400"/>
    <n v="334"/>
    <n v="274"/>
    <n v="34.9"/>
    <x v="1"/>
    <n v="729"/>
    <n v="120"/>
  </r>
  <r>
    <x v="19"/>
    <d v="2022-01-19T00:00:00"/>
    <n v="2022"/>
    <x v="9"/>
    <s v="Wed"/>
    <x v="0"/>
    <s v="Mike"/>
    <s v="72-0466"/>
    <n v="25"/>
    <x v="0"/>
    <n v="89.3"/>
    <x v="1"/>
    <s v="Alex"/>
    <s v="Top glove"/>
    <x v="0"/>
    <n v="394"/>
    <n v="399"/>
    <n v="627"/>
    <n v="408"/>
    <n v="22"/>
    <x v="0"/>
    <n v="1021"/>
    <n v="119.69999999999999"/>
  </r>
  <r>
    <x v="4"/>
    <d v="2023-09-25T00:00:00"/>
    <n v="2023"/>
    <x v="2"/>
    <s v="Mon"/>
    <x v="0"/>
    <s v="Mike"/>
    <s v="72-1001 "/>
    <n v="45.9"/>
    <x v="2"/>
    <n v="118.8"/>
    <x v="0"/>
    <s v="Top glove"/>
    <s v="Safeskin"/>
    <x v="1"/>
    <n v="396"/>
    <n v="399"/>
    <n v="738"/>
    <n v="250"/>
    <n v="5.0999999999999996"/>
    <x v="0"/>
    <n v="1134"/>
    <n v="119.69999999999999"/>
  </r>
  <r>
    <x v="14"/>
    <d v="2021-02-10T00:00:00"/>
    <n v="2021"/>
    <x v="6"/>
    <s v="Wed"/>
    <x v="0"/>
    <s v="Lee"/>
    <s v="72-0466"/>
    <n v="105.8"/>
    <x v="1"/>
    <n v="52.1"/>
    <x v="1"/>
    <s v="Xunthai"/>
    <s v="Mina"/>
    <x v="0"/>
    <n v="673"/>
    <n v="401"/>
    <n v="257"/>
    <n v="772"/>
    <n v="11.8"/>
    <x v="0"/>
    <n v="930"/>
    <n v="120.3"/>
  </r>
  <r>
    <x v="13"/>
    <d v="2021-03-28T00:00:00"/>
    <n v="2021"/>
    <x v="5"/>
    <s v="Sun"/>
    <x v="1"/>
    <s v="Lee"/>
    <s v="72-0466"/>
    <n v="55.4"/>
    <x v="1"/>
    <n v="83.5"/>
    <x v="1"/>
    <s v="Safeskin"/>
    <s v="X1 Port"/>
    <x v="1"/>
    <n v="627"/>
    <n v="400"/>
    <n v="719"/>
    <n v="571"/>
    <n v="12.1"/>
    <x v="0"/>
    <n v="1346"/>
    <n v="120"/>
  </r>
  <r>
    <x v="11"/>
    <d v="2022-03-24T00:00:00"/>
    <n v="2022"/>
    <x v="5"/>
    <s v="Thu"/>
    <x v="0"/>
    <s v="Mike"/>
    <s v="72-0466"/>
    <n v="70.2"/>
    <x v="2"/>
    <n v="27.3"/>
    <x v="1"/>
    <s v="Giza"/>
    <s v="Safeskin"/>
    <x v="0"/>
    <n v="392"/>
    <n v="399"/>
    <n v="679"/>
    <n v="402"/>
    <n v="35.1"/>
    <x v="1"/>
    <n v="1071"/>
    <n v="119.69999999999999"/>
  </r>
  <r>
    <x v="21"/>
    <d v="2021-07-31T00:00:00"/>
    <n v="2021"/>
    <x v="8"/>
    <s v="Sat"/>
    <x v="1"/>
    <s v="Mike"/>
    <s v="72-1001 "/>
    <n v="25.6"/>
    <x v="2"/>
    <n v="51"/>
    <x v="0"/>
    <s v="Port Said"/>
    <s v="Mina"/>
    <x v="1"/>
    <n v="494"/>
    <n v="400"/>
    <n v="414"/>
    <n v="365"/>
    <n v="22.6"/>
    <x v="1"/>
    <n v="908"/>
    <n v="120"/>
  </r>
  <r>
    <x v="1"/>
    <d v="2022-08-22T00:00:00"/>
    <n v="2022"/>
    <x v="7"/>
    <s v="Mon"/>
    <x v="1"/>
    <s v="Lee"/>
    <s v="72-1001"/>
    <n v="61.7"/>
    <x v="1"/>
    <n v="61.5"/>
    <x v="0"/>
    <s v="Safeskin"/>
    <s v="Suies "/>
    <x v="0"/>
    <n v="246"/>
    <n v="402"/>
    <n v="614"/>
    <n v="466"/>
    <n v="24.7"/>
    <x v="1"/>
    <n v="860"/>
    <n v="120.6"/>
  </r>
  <r>
    <x v="8"/>
    <d v="2023-03-19T00:00:00"/>
    <n v="2023"/>
    <x v="5"/>
    <s v="Sun"/>
    <x v="0"/>
    <s v="Mike"/>
    <s v="72-1001 "/>
    <n v="105.5"/>
    <x v="1"/>
    <n v="29.7"/>
    <x v="0"/>
    <s v="PT"/>
    <s v="Gidec"/>
    <x v="1"/>
    <n v="697"/>
    <n v="400"/>
    <n v="312"/>
    <n v="255"/>
    <n v="15.3"/>
    <x v="0"/>
    <n v="1009"/>
    <n v="120"/>
  </r>
  <r>
    <x v="3"/>
    <d v="2023-05-01T00:00:00"/>
    <n v="2023"/>
    <x v="1"/>
    <s v="Mon"/>
    <x v="1"/>
    <s v="Mike"/>
    <s v="72-1001"/>
    <n v="93.9"/>
    <x v="2"/>
    <n v="109.3"/>
    <x v="0"/>
    <s v="Safeskin"/>
    <s v="X1 Port"/>
    <x v="1"/>
    <n v="360"/>
    <n v="399"/>
    <n v="688"/>
    <n v="734"/>
    <n v="3.4"/>
    <x v="0"/>
    <n v="1048"/>
    <n v="119.69999999999999"/>
  </r>
  <r>
    <x v="11"/>
    <d v="2020-05-26T00:00:00"/>
    <n v="2020"/>
    <x v="1"/>
    <s v="Tue"/>
    <x v="0"/>
    <s v="Lee"/>
    <s v="72-1001"/>
    <n v="14.3"/>
    <x v="0"/>
    <n v="87.4"/>
    <x v="1"/>
    <s v="Gidec"/>
    <s v="Safeskin"/>
    <x v="1"/>
    <n v="734"/>
    <n v="399"/>
    <n v="594"/>
    <n v="507"/>
    <n v="3.9"/>
    <x v="1"/>
    <n v="1328"/>
    <n v="119.69999999999999"/>
  </r>
  <r>
    <x v="23"/>
    <d v="2021-02-09T00:00:00"/>
    <n v="2021"/>
    <x v="6"/>
    <s v="Tue"/>
    <x v="0"/>
    <s v="Mike"/>
    <s v="72-1001 "/>
    <n v="104.1"/>
    <x v="1"/>
    <n v="37.6"/>
    <x v="1"/>
    <s v="Giza"/>
    <s v="Top glove"/>
    <x v="1"/>
    <n v="558"/>
    <n v="399"/>
    <n v="463"/>
    <n v="635"/>
    <n v="17.399999999999999"/>
    <x v="1"/>
    <n v="1021"/>
    <n v="119.69999999999999"/>
  </r>
  <r>
    <x v="4"/>
    <d v="2020-07-01T00:00:00"/>
    <n v="2020"/>
    <x v="8"/>
    <s v="Wed"/>
    <x v="1"/>
    <s v="Lee"/>
    <s v="72-0466"/>
    <n v="36.5"/>
    <x v="2"/>
    <n v="20.5"/>
    <x v="0"/>
    <s v="Xunthai"/>
    <s v="Safeskin"/>
    <x v="1"/>
    <n v="541"/>
    <n v="399"/>
    <n v="719"/>
    <n v="340"/>
    <n v="7.9"/>
    <x v="1"/>
    <n v="1260"/>
    <n v="119.69999999999999"/>
  </r>
  <r>
    <x v="1"/>
    <d v="2023-02-03T00:00:00"/>
    <n v="2023"/>
    <x v="6"/>
    <s v="Fri"/>
    <x v="0"/>
    <s v="Lee"/>
    <s v="72-0466"/>
    <n v="81.599999999999994"/>
    <x v="1"/>
    <n v="38.1"/>
    <x v="1"/>
    <s v="Top glove"/>
    <s v="Top glove"/>
    <x v="1"/>
    <n v="298"/>
    <n v="399"/>
    <n v="284"/>
    <n v="502"/>
    <n v="5.0999999999999996"/>
    <x v="0"/>
    <n v="582"/>
    <n v="119.69999999999999"/>
  </r>
  <r>
    <x v="2"/>
    <d v="2020-08-23T00:00:00"/>
    <n v="2020"/>
    <x v="7"/>
    <s v="Sun"/>
    <x v="0"/>
    <s v="Mike"/>
    <s v="72-0466"/>
    <n v="21.8"/>
    <x v="2"/>
    <n v="76.599999999999994"/>
    <x v="0"/>
    <s v="Alex"/>
    <s v="X1 Port"/>
    <x v="0"/>
    <n v="242"/>
    <n v="399"/>
    <n v="707"/>
    <n v="327"/>
    <n v="11.2"/>
    <x v="1"/>
    <n v="949"/>
    <n v="119.69999999999999"/>
  </r>
  <r>
    <x v="11"/>
    <d v="2021-09-29T00:00:00"/>
    <n v="2021"/>
    <x v="2"/>
    <s v="Wed"/>
    <x v="1"/>
    <s v="Mike"/>
    <s v="72-1001"/>
    <n v="82.6"/>
    <x v="2"/>
    <n v="100"/>
    <x v="0"/>
    <s v="Safeskin"/>
    <s v="Gidec"/>
    <x v="0"/>
    <n v="532"/>
    <n v="399"/>
    <n v="214"/>
    <n v="690"/>
    <n v="29.9"/>
    <x v="0"/>
    <n v="746"/>
    <n v="119.69999999999999"/>
  </r>
  <r>
    <x v="12"/>
    <d v="2022-08-15T00:00:00"/>
    <n v="2022"/>
    <x v="7"/>
    <s v="Mon"/>
    <x v="1"/>
    <s v="Lee"/>
    <s v="72-1001 "/>
    <n v="9.1"/>
    <x v="1"/>
    <n v="62.9"/>
    <x v="0"/>
    <s v="Safeskin"/>
    <s v="X1 Port"/>
    <x v="0"/>
    <n v="481"/>
    <n v="401"/>
    <n v="652"/>
    <n v="665"/>
    <n v="3.8"/>
    <x v="1"/>
    <n v="1133"/>
    <n v="120.3"/>
  </r>
  <r>
    <x v="8"/>
    <d v="2020-06-27T00:00:00"/>
    <n v="2020"/>
    <x v="10"/>
    <s v="Sat"/>
    <x v="0"/>
    <s v="Mike"/>
    <s v="72-0466"/>
    <n v="74.099999999999994"/>
    <x v="2"/>
    <n v="16.8"/>
    <x v="1"/>
    <s v="Xunthai"/>
    <s v="Top glove"/>
    <x v="1"/>
    <n v="272"/>
    <n v="400"/>
    <n v="544"/>
    <n v="289"/>
    <n v="18.5"/>
    <x v="1"/>
    <n v="816"/>
    <n v="120"/>
  </r>
  <r>
    <x v="0"/>
    <d v="2021-03-07T00:00:00"/>
    <n v="2021"/>
    <x v="5"/>
    <s v="Sun"/>
    <x v="1"/>
    <s v="Mike"/>
    <s v="72-1001 "/>
    <n v="79.3"/>
    <x v="2"/>
    <n v="33.700000000000003"/>
    <x v="0"/>
    <s v="Xunthai"/>
    <s v="Suies "/>
    <x v="1"/>
    <n v="701"/>
    <n v="400"/>
    <n v="618"/>
    <n v="245"/>
    <n v="33.200000000000003"/>
    <x v="0"/>
    <n v="1319"/>
    <n v="120"/>
  </r>
  <r>
    <x v="12"/>
    <d v="2023-11-25T00:00:00"/>
    <n v="2023"/>
    <x v="11"/>
    <s v="Sat"/>
    <x v="0"/>
    <s v="Mike"/>
    <s v="72-0466"/>
    <n v="33.1"/>
    <x v="2"/>
    <n v="44.7"/>
    <x v="0"/>
    <s v="Gidec"/>
    <s v="Gidec"/>
    <x v="0"/>
    <n v="450"/>
    <n v="401"/>
    <n v="447"/>
    <n v="695"/>
    <n v="11.4"/>
    <x v="0"/>
    <n v="897"/>
    <n v="120.3"/>
  </r>
  <r>
    <x v="25"/>
    <d v="2021-06-08T00:00:00"/>
    <n v="2021"/>
    <x v="10"/>
    <s v="Tue"/>
    <x v="0"/>
    <s v="Lee"/>
    <s v="72-0466"/>
    <n v="112.8"/>
    <x v="2"/>
    <n v="78.2"/>
    <x v="1"/>
    <s v="Alex"/>
    <s v="X1 Port"/>
    <x v="1"/>
    <n v="356"/>
    <n v="401"/>
    <n v="719"/>
    <n v="266"/>
    <n v="12.8"/>
    <x v="1"/>
    <n v="1075"/>
    <n v="120.3"/>
  </r>
  <r>
    <x v="18"/>
    <d v="2022-01-12T00:00:00"/>
    <n v="2022"/>
    <x v="9"/>
    <s v="Wed"/>
    <x v="0"/>
    <s v="Mike"/>
    <s v="72-1001"/>
    <n v="10.3"/>
    <x v="1"/>
    <n v="33.4"/>
    <x v="0"/>
    <s v="Top glove"/>
    <s v="X1 Port"/>
    <x v="1"/>
    <n v="673"/>
    <n v="400"/>
    <n v="388"/>
    <n v="529"/>
    <n v="35.5"/>
    <x v="0"/>
    <n v="1061"/>
    <n v="120"/>
  </r>
  <r>
    <x v="7"/>
    <d v="2020-11-18T00:00:00"/>
    <n v="2020"/>
    <x v="11"/>
    <s v="Wed"/>
    <x v="1"/>
    <s v="Lee"/>
    <s v="72-1001 "/>
    <n v="107.5"/>
    <x v="0"/>
    <n v="31.9"/>
    <x v="0"/>
    <s v="Safeskin"/>
    <s v="X1 Port"/>
    <x v="1"/>
    <n v="748"/>
    <n v="399"/>
    <n v="365"/>
    <n v="521"/>
    <n v="26.4"/>
    <x v="1"/>
    <n v="1113"/>
    <n v="119.69999999999999"/>
  </r>
  <r>
    <x v="18"/>
    <d v="2023-07-08T00:00:00"/>
    <n v="2023"/>
    <x v="8"/>
    <s v="Sat"/>
    <x v="1"/>
    <s v="Lee"/>
    <s v="72-1001 "/>
    <n v="48.9"/>
    <x v="1"/>
    <n v="37.9"/>
    <x v="0"/>
    <s v="Gidec"/>
    <s v="Top glove"/>
    <x v="1"/>
    <n v="384"/>
    <n v="399"/>
    <n v="381"/>
    <n v="322"/>
    <n v="32.1"/>
    <x v="0"/>
    <n v="765"/>
    <n v="119.69999999999999"/>
  </r>
  <r>
    <x v="7"/>
    <d v="2021-02-02T00:00:00"/>
    <n v="2021"/>
    <x v="6"/>
    <s v="Tue"/>
    <x v="1"/>
    <s v="Mike"/>
    <s v="72-1001 "/>
    <n v="87.1"/>
    <x v="0"/>
    <n v="73.099999999999994"/>
    <x v="0"/>
    <s v="Xunthai"/>
    <s v="Top glove"/>
    <x v="0"/>
    <n v="666"/>
    <n v="401"/>
    <n v="665"/>
    <n v="555"/>
    <n v="12.3"/>
    <x v="1"/>
    <n v="1331"/>
    <n v="120.3"/>
  </r>
  <r>
    <x v="18"/>
    <d v="2020-12-02T00:00:00"/>
    <n v="2020"/>
    <x v="4"/>
    <s v="Wed"/>
    <x v="1"/>
    <s v="Mike"/>
    <s v="72-1001"/>
    <n v="79.900000000000006"/>
    <x v="0"/>
    <n v="61.7"/>
    <x v="0"/>
    <s v="Xunthai"/>
    <s v="Top glove"/>
    <x v="1"/>
    <n v="592"/>
    <n v="400"/>
    <n v="497"/>
    <n v="502"/>
    <n v="39.9"/>
    <x v="0"/>
    <n v="1089"/>
    <n v="120"/>
  </r>
  <r>
    <x v="26"/>
    <d v="2023-08-16T00:00:00"/>
    <n v="2023"/>
    <x v="7"/>
    <s v="Wed"/>
    <x v="1"/>
    <s v="Lee"/>
    <s v="72-1001 "/>
    <n v="24.3"/>
    <x v="2"/>
    <n v="101.8"/>
    <x v="0"/>
    <s v="Giza"/>
    <s v="X1 Port"/>
    <x v="1"/>
    <n v="794"/>
    <n v="400"/>
    <n v="522"/>
    <n v="506"/>
    <n v="6.5"/>
    <x v="1"/>
    <n v="1316"/>
    <n v="120"/>
  </r>
  <r>
    <x v="3"/>
    <d v="2020-04-28T00:00:00"/>
    <n v="2020"/>
    <x v="0"/>
    <s v="Tue"/>
    <x v="1"/>
    <s v="Lee"/>
    <s v="72-1001 "/>
    <n v="41.7"/>
    <x v="0"/>
    <n v="85.3"/>
    <x v="1"/>
    <s v="Giza"/>
    <s v="Top glove"/>
    <x v="1"/>
    <n v="322"/>
    <n v="399"/>
    <n v="699"/>
    <n v="416"/>
    <n v="38.5"/>
    <x v="1"/>
    <n v="1021"/>
    <n v="119.69999999999999"/>
  </r>
  <r>
    <x v="18"/>
    <d v="2021-02-16T00:00:00"/>
    <n v="2021"/>
    <x v="6"/>
    <s v="Tue"/>
    <x v="1"/>
    <s v="Mike"/>
    <s v="72-0466"/>
    <n v="65.900000000000006"/>
    <x v="1"/>
    <n v="81.7"/>
    <x v="0"/>
    <s v="Safeskin"/>
    <s v="Suies "/>
    <x v="1"/>
    <n v="776"/>
    <n v="399"/>
    <n v="700"/>
    <n v="703"/>
    <n v="36.200000000000003"/>
    <x v="0"/>
    <n v="1476"/>
    <n v="119.69999999999999"/>
  </r>
  <r>
    <x v="21"/>
    <d v="2021-08-02T00:00:00"/>
    <n v="2021"/>
    <x v="7"/>
    <s v="Mon"/>
    <x v="1"/>
    <s v="Lee"/>
    <s v="72-0466"/>
    <n v="102.3"/>
    <x v="0"/>
    <n v="22.8"/>
    <x v="1"/>
    <s v="Top glove"/>
    <s v="Suies "/>
    <x v="0"/>
    <n v="389"/>
    <n v="400"/>
    <n v="297"/>
    <n v="251"/>
    <n v="22.5"/>
    <x v="1"/>
    <n v="686"/>
    <n v="120"/>
  </r>
  <r>
    <x v="0"/>
    <d v="2023-11-08T00:00:00"/>
    <n v="2023"/>
    <x v="11"/>
    <s v="Wed"/>
    <x v="0"/>
    <s v="Mike"/>
    <s v="72-1001 "/>
    <n v="114.8"/>
    <x v="1"/>
    <n v="11.4"/>
    <x v="0"/>
    <s v="Gidec"/>
    <s v="Suies "/>
    <x v="1"/>
    <n v="447"/>
    <n v="399"/>
    <n v="530"/>
    <n v="463"/>
    <n v="23.8"/>
    <x v="0"/>
    <n v="977"/>
    <n v="119.69999999999999"/>
  </r>
  <r>
    <x v="7"/>
    <d v="2020-10-31T00:00:00"/>
    <n v="2020"/>
    <x v="3"/>
    <s v="Sat"/>
    <x v="1"/>
    <s v="Lee"/>
    <s v="72-0466"/>
    <n v="7.4"/>
    <x v="1"/>
    <n v="63.6"/>
    <x v="0"/>
    <s v="Xunthai"/>
    <s v="X1 Port"/>
    <x v="1"/>
    <n v="415"/>
    <n v="401"/>
    <n v="276"/>
    <n v="356"/>
    <n v="31.2"/>
    <x v="1"/>
    <n v="691"/>
    <n v="120.3"/>
  </r>
  <r>
    <x v="2"/>
    <d v="2020-07-14T00:00:00"/>
    <n v="2020"/>
    <x v="8"/>
    <s v="Tue"/>
    <x v="1"/>
    <s v="Lee"/>
    <s v="72-1001 "/>
    <n v="45.5"/>
    <x v="0"/>
    <n v="13.2"/>
    <x v="0"/>
    <s v="Safeskin"/>
    <s v="Top glove"/>
    <x v="1"/>
    <n v="361"/>
    <n v="399"/>
    <n v="721"/>
    <n v="709"/>
    <n v="13"/>
    <x v="1"/>
    <n v="1082"/>
    <n v="119.69999999999999"/>
  </r>
  <r>
    <x v="8"/>
    <d v="2020-11-28T00:00:00"/>
    <n v="2020"/>
    <x v="11"/>
    <s v="Sat"/>
    <x v="0"/>
    <s v="Lee"/>
    <s v="72-1001"/>
    <n v="81.8"/>
    <x v="2"/>
    <n v="46.9"/>
    <x v="0"/>
    <s v="Port Said"/>
    <s v="Gidec"/>
    <x v="1"/>
    <n v="616"/>
    <n v="400"/>
    <n v="702"/>
    <n v="335"/>
    <n v="21.6"/>
    <x v="1"/>
    <n v="1318"/>
    <n v="120"/>
  </r>
  <r>
    <x v="16"/>
    <d v="2022-11-09T00:00:00"/>
    <n v="2022"/>
    <x v="11"/>
    <s v="Wed"/>
    <x v="0"/>
    <s v="Lee"/>
    <s v="72-1001 "/>
    <n v="65.7"/>
    <x v="0"/>
    <n v="8"/>
    <x v="1"/>
    <s v="Gidec"/>
    <s v="Gidec"/>
    <x v="1"/>
    <n v="553"/>
    <n v="399"/>
    <n v="710"/>
    <n v="660"/>
    <n v="36.200000000000003"/>
    <x v="1"/>
    <n v="1263"/>
    <n v="119.69999999999999"/>
  </r>
  <r>
    <x v="3"/>
    <d v="2021-09-14T00:00:00"/>
    <n v="2021"/>
    <x v="2"/>
    <s v="Tue"/>
    <x v="0"/>
    <s v="Lee"/>
    <s v="72-1001"/>
    <n v="113.4"/>
    <x v="1"/>
    <n v="25.3"/>
    <x v="0"/>
    <s v="Alex"/>
    <s v="Gidec"/>
    <x v="1"/>
    <n v="383"/>
    <n v="400"/>
    <n v="623"/>
    <n v="567"/>
    <n v="3.7"/>
    <x v="0"/>
    <n v="1006"/>
    <n v="120"/>
  </r>
  <r>
    <x v="31"/>
    <d v="2021-10-19T00:00:00"/>
    <n v="2021"/>
    <x v="3"/>
    <s v="Tue"/>
    <x v="0"/>
    <s v="Lee"/>
    <s v="72-0466"/>
    <n v="7"/>
    <x v="1"/>
    <n v="17.7"/>
    <x v="0"/>
    <s v="Gidec"/>
    <s v="Gidec"/>
    <x v="0"/>
    <n v="279"/>
    <n v="400"/>
    <n v="480"/>
    <n v="725"/>
    <n v="36.299999999999997"/>
    <x v="0"/>
    <n v="759"/>
    <n v="120"/>
  </r>
  <r>
    <x v="18"/>
    <d v="2021-12-04T00:00:00"/>
    <n v="2021"/>
    <x v="4"/>
    <s v="Sat"/>
    <x v="0"/>
    <s v="Mike"/>
    <s v="72-1001"/>
    <n v="55.3"/>
    <x v="2"/>
    <n v="97.1"/>
    <x v="1"/>
    <s v="Port Said"/>
    <s v="Gidec"/>
    <x v="0"/>
    <n v="390"/>
    <n v="400"/>
    <n v="443"/>
    <n v="556"/>
    <n v="29.4"/>
    <x v="1"/>
    <n v="833"/>
    <n v="120"/>
  </r>
  <r>
    <x v="19"/>
    <d v="2023-12-27T00:00:00"/>
    <n v="2023"/>
    <x v="4"/>
    <s v="Wed"/>
    <x v="0"/>
    <s v="Lee"/>
    <s v="72-1001 "/>
    <n v="81.900000000000006"/>
    <x v="2"/>
    <n v="44.8"/>
    <x v="1"/>
    <s v="Top glove"/>
    <s v="Suies "/>
    <x v="1"/>
    <n v="429"/>
    <n v="401"/>
    <n v="437"/>
    <n v="534"/>
    <n v="31"/>
    <x v="0"/>
    <n v="866"/>
    <n v="120.3"/>
  </r>
  <r>
    <x v="12"/>
    <d v="2022-06-01T00:00:00"/>
    <n v="2022"/>
    <x v="10"/>
    <s v="Wed"/>
    <x v="0"/>
    <s v="Lee"/>
    <s v="72-0466"/>
    <n v="30"/>
    <x v="2"/>
    <n v="14.1"/>
    <x v="1"/>
    <s v="Air Port"/>
    <s v="Top glove"/>
    <x v="0"/>
    <n v="428"/>
    <n v="400"/>
    <n v="240"/>
    <n v="681"/>
    <n v="3.5"/>
    <x v="1"/>
    <n v="668"/>
    <n v="120"/>
  </r>
  <r>
    <x v="12"/>
    <d v="2023-12-20T00:00:00"/>
    <n v="2023"/>
    <x v="4"/>
    <s v="Wed"/>
    <x v="0"/>
    <s v="Lee"/>
    <s v="72-1001 "/>
    <n v="88.5"/>
    <x v="2"/>
    <n v="35.5"/>
    <x v="0"/>
    <s v="Port Said"/>
    <s v="X1 Port"/>
    <x v="0"/>
    <n v="414"/>
    <n v="399"/>
    <n v="769"/>
    <n v="537"/>
    <n v="8.3000000000000007"/>
    <x v="1"/>
    <n v="1183"/>
    <n v="119.69999999999999"/>
  </r>
  <r>
    <x v="2"/>
    <d v="2023-06-06T00:00:00"/>
    <n v="2023"/>
    <x v="10"/>
    <s v="Tue"/>
    <x v="0"/>
    <s v="Mike"/>
    <s v="72-0466"/>
    <n v="14.3"/>
    <x v="1"/>
    <n v="83.5"/>
    <x v="0"/>
    <s v="Xunthai"/>
    <s v="Suies "/>
    <x v="0"/>
    <n v="229"/>
    <n v="399"/>
    <n v="470"/>
    <n v="707"/>
    <n v="37.1"/>
    <x v="1"/>
    <n v="699"/>
    <n v="119.69999999999999"/>
  </r>
  <r>
    <x v="32"/>
    <d v="2021-06-07T00:00:00"/>
    <n v="2021"/>
    <x v="10"/>
    <s v="Mon"/>
    <x v="1"/>
    <s v="Mike"/>
    <s v="72-1001"/>
    <n v="56.9"/>
    <x v="2"/>
    <n v="90.7"/>
    <x v="1"/>
    <s v="Giza"/>
    <s v="Safeskin"/>
    <x v="0"/>
    <n v="478"/>
    <n v="401"/>
    <n v="758"/>
    <n v="230"/>
    <n v="5.8"/>
    <x v="1"/>
    <n v="1236"/>
    <n v="120.3"/>
  </r>
  <r>
    <x v="4"/>
    <d v="2020-08-04T00:00:00"/>
    <n v="2020"/>
    <x v="7"/>
    <s v="Tue"/>
    <x v="0"/>
    <s v="Lee"/>
    <s v="72-1001 "/>
    <n v="82.8"/>
    <x v="1"/>
    <n v="18.8"/>
    <x v="0"/>
    <s v="PT"/>
    <s v="Gidec"/>
    <x v="1"/>
    <n v="702"/>
    <n v="401"/>
    <n v="728"/>
    <n v="497"/>
    <n v="25.6"/>
    <x v="1"/>
    <n v="1430"/>
    <n v="120.3"/>
  </r>
  <r>
    <x v="21"/>
    <d v="2022-09-16T00:00:00"/>
    <n v="2022"/>
    <x v="2"/>
    <s v="Fri"/>
    <x v="0"/>
    <s v="Mike"/>
    <s v="72-1001 "/>
    <n v="35.700000000000003"/>
    <x v="1"/>
    <n v="94.5"/>
    <x v="0"/>
    <s v="Xunthai"/>
    <s v="X1 Port"/>
    <x v="1"/>
    <n v="308"/>
    <n v="400"/>
    <n v="697"/>
    <n v="688"/>
    <n v="31.5"/>
    <x v="0"/>
    <n v="1005"/>
    <n v="120"/>
  </r>
  <r>
    <x v="14"/>
    <d v="2021-01-09T00:00:00"/>
    <n v="2021"/>
    <x v="9"/>
    <s v="Sat"/>
    <x v="0"/>
    <s v="Mike"/>
    <s v="72-0466"/>
    <n v="13.5"/>
    <x v="0"/>
    <n v="47.6"/>
    <x v="0"/>
    <s v="Gidec"/>
    <s v="Top glove"/>
    <x v="1"/>
    <n v="287"/>
    <n v="401"/>
    <n v="553"/>
    <n v="709"/>
    <n v="10"/>
    <x v="1"/>
    <n v="840"/>
    <n v="120.3"/>
  </r>
  <r>
    <x v="21"/>
    <d v="2020-02-05T00:00:00"/>
    <n v="2020"/>
    <x v="6"/>
    <s v="Wed"/>
    <x v="0"/>
    <s v="Lee"/>
    <s v="72-0466"/>
    <n v="115.1"/>
    <x v="2"/>
    <n v="83.1"/>
    <x v="1"/>
    <s v="Top glove"/>
    <s v="Top glove "/>
    <x v="1"/>
    <n v="483"/>
    <n v="401"/>
    <n v="261"/>
    <n v="700"/>
    <n v="28.3"/>
    <x v="1"/>
    <n v="744"/>
    <n v="120.3"/>
  </r>
  <r>
    <x v="1"/>
    <d v="2022-02-14T00:00:00"/>
    <n v="2022"/>
    <x v="6"/>
    <s v="Mon"/>
    <x v="0"/>
    <s v="Lee"/>
    <s v="72-1001 "/>
    <n v="110.1"/>
    <x v="1"/>
    <n v="82.2"/>
    <x v="0"/>
    <s v="Xunthai"/>
    <s v="X1 Port"/>
    <x v="1"/>
    <n v="422"/>
    <n v="401"/>
    <n v="394"/>
    <n v="563"/>
    <n v="3.6"/>
    <x v="1"/>
    <n v="816"/>
    <n v="120.3"/>
  </r>
  <r>
    <x v="31"/>
    <d v="2020-01-28T00:00:00"/>
    <n v="2020"/>
    <x v="9"/>
    <s v="Tue"/>
    <x v="1"/>
    <s v="Lee"/>
    <s v="72-1001 "/>
    <n v="111.5"/>
    <x v="2"/>
    <n v="96.3"/>
    <x v="0"/>
    <s v="Port Said"/>
    <s v="Top glove"/>
    <x v="1"/>
    <n v="537"/>
    <n v="398"/>
    <n v="562"/>
    <n v="796"/>
    <n v="20.5"/>
    <x v="0"/>
    <n v="1099"/>
    <n v="119.39999999999999"/>
  </r>
  <r>
    <x v="7"/>
    <d v="2023-10-27T00:00:00"/>
    <n v="2023"/>
    <x v="3"/>
    <s v="Fri"/>
    <x v="1"/>
    <s v="Lee"/>
    <s v="72-1001"/>
    <n v="117.5"/>
    <x v="2"/>
    <n v="85.2"/>
    <x v="0"/>
    <s v="Port Said"/>
    <s v="Safeskin"/>
    <x v="1"/>
    <n v="768"/>
    <n v="401"/>
    <n v="208"/>
    <n v="309"/>
    <n v="14"/>
    <x v="1"/>
    <n v="976"/>
    <n v="120.3"/>
  </r>
  <r>
    <x v="8"/>
    <d v="2020-03-26T00:00:00"/>
    <n v="2020"/>
    <x v="5"/>
    <s v="Thu"/>
    <x v="0"/>
    <s v="Lee"/>
    <s v="72-0466"/>
    <n v="26.2"/>
    <x v="2"/>
    <n v="9.5"/>
    <x v="1"/>
    <s v="PT"/>
    <s v="X1 Port"/>
    <x v="1"/>
    <n v="657"/>
    <n v="401"/>
    <n v="226"/>
    <n v="305"/>
    <n v="26.2"/>
    <x v="1"/>
    <n v="883"/>
    <n v="120.3"/>
  </r>
  <r>
    <x v="1"/>
    <d v="2020-07-06T00:00:00"/>
    <n v="2020"/>
    <x v="8"/>
    <s v="Mon"/>
    <x v="0"/>
    <s v="Lee"/>
    <s v="72-1001 "/>
    <n v="23.1"/>
    <x v="2"/>
    <n v="64.7"/>
    <x v="1"/>
    <s v="Top glove"/>
    <s v="Safeskin"/>
    <x v="0"/>
    <n v="612"/>
    <n v="399"/>
    <n v="607"/>
    <n v="220"/>
    <n v="35.700000000000003"/>
    <x v="1"/>
    <n v="1219"/>
    <n v="119.69999999999999"/>
  </r>
  <r>
    <x v="26"/>
    <d v="2020-10-31T00:00:00"/>
    <n v="2020"/>
    <x v="3"/>
    <s v="Sat"/>
    <x v="0"/>
    <s v="Lee"/>
    <s v="72-0466"/>
    <n v="8.9"/>
    <x v="1"/>
    <n v="24.1"/>
    <x v="0"/>
    <s v="Top glove"/>
    <s v="Gidec"/>
    <x v="0"/>
    <n v="450"/>
    <n v="399"/>
    <n v="733"/>
    <n v="794"/>
    <n v="5.9"/>
    <x v="1"/>
    <n v="1183"/>
    <n v="119.69999999999999"/>
  </r>
  <r>
    <x v="25"/>
    <d v="2022-02-04T00:00:00"/>
    <n v="2022"/>
    <x v="6"/>
    <s v="Fri"/>
    <x v="1"/>
    <s v="Lee"/>
    <s v="72-1001"/>
    <n v="107.6"/>
    <x v="2"/>
    <n v="116.5"/>
    <x v="1"/>
    <s v="Giza"/>
    <s v="Gidec"/>
    <x v="0"/>
    <n v="372"/>
    <n v="399"/>
    <n v="713"/>
    <n v="409"/>
    <n v="18.600000000000001"/>
    <x v="1"/>
    <n v="1085"/>
    <n v="119.69999999999999"/>
  </r>
  <r>
    <x v="7"/>
    <d v="2023-12-16T00:00:00"/>
    <n v="2023"/>
    <x v="4"/>
    <s v="Sat"/>
    <x v="1"/>
    <s v="Lee"/>
    <s v="72-0466"/>
    <n v="91.6"/>
    <x v="1"/>
    <n v="34.4"/>
    <x v="0"/>
    <s v="Gidec"/>
    <s v="Suies "/>
    <x v="0"/>
    <n v="524"/>
    <n v="399"/>
    <n v="301"/>
    <n v="657"/>
    <n v="17.5"/>
    <x v="0"/>
    <n v="825"/>
    <n v="119.69999999999999"/>
  </r>
  <r>
    <x v="7"/>
    <d v="2020-03-20T00:00:00"/>
    <n v="2020"/>
    <x v="5"/>
    <s v="Fri"/>
    <x v="0"/>
    <s v="Lee"/>
    <s v="72-0466"/>
    <n v="77.8"/>
    <x v="0"/>
    <n v="53.3"/>
    <x v="1"/>
    <s v="Top glove"/>
    <s v="Mina"/>
    <x v="1"/>
    <n v="731"/>
    <n v="400"/>
    <n v="747"/>
    <n v="236"/>
    <n v="13.6"/>
    <x v="1"/>
    <n v="1478"/>
    <n v="120"/>
  </r>
  <r>
    <x v="22"/>
    <d v="2020-07-04T00:00:00"/>
    <n v="2020"/>
    <x v="8"/>
    <s v="Sat"/>
    <x v="0"/>
    <s v="Mike"/>
    <s v="72-0466"/>
    <n v="111.7"/>
    <x v="0"/>
    <n v="27.6"/>
    <x v="0"/>
    <s v="Top glove"/>
    <s v="X1 Port"/>
    <x v="0"/>
    <n v="726"/>
    <n v="400"/>
    <n v="618"/>
    <n v="379"/>
    <n v="19.7"/>
    <x v="0"/>
    <n v="1344"/>
    <n v="120"/>
  </r>
  <r>
    <x v="2"/>
    <d v="2022-10-25T00:00:00"/>
    <n v="2022"/>
    <x v="3"/>
    <s v="Tue"/>
    <x v="0"/>
    <s v="Lee"/>
    <s v="72-1001"/>
    <n v="71.099999999999994"/>
    <x v="2"/>
    <n v="20.5"/>
    <x v="1"/>
    <s v="Safeskin"/>
    <s v="X1 Port"/>
    <x v="1"/>
    <n v="467"/>
    <n v="401"/>
    <n v="630"/>
    <n v="574"/>
    <n v="35.299999999999997"/>
    <x v="1"/>
    <n v="1097"/>
    <n v="120.3"/>
  </r>
  <r>
    <x v="20"/>
    <d v="2021-07-11T00:00:00"/>
    <n v="2021"/>
    <x v="8"/>
    <s v="Sun"/>
    <x v="1"/>
    <s v="Lee"/>
    <s v="72-1001 "/>
    <n v="19.899999999999999"/>
    <x v="1"/>
    <n v="74.099999999999994"/>
    <x v="0"/>
    <s v="Giza"/>
    <s v="Mina"/>
    <x v="1"/>
    <n v="348"/>
    <n v="401"/>
    <n v="382"/>
    <n v="515"/>
    <n v="39"/>
    <x v="0"/>
    <n v="730"/>
    <n v="120.3"/>
  </r>
  <r>
    <x v="2"/>
    <d v="2021-05-23T00:00:00"/>
    <n v="2021"/>
    <x v="1"/>
    <s v="Sun"/>
    <x v="0"/>
    <s v="Lee"/>
    <s v="72-1001"/>
    <n v="25.3"/>
    <x v="1"/>
    <n v="61.7"/>
    <x v="0"/>
    <s v="PT"/>
    <s v="Top glove"/>
    <x v="1"/>
    <n v="335"/>
    <n v="399"/>
    <n v="630"/>
    <n v="325"/>
    <n v="1.1000000000000001"/>
    <x v="0"/>
    <n v="965"/>
    <n v="119.69999999999999"/>
  </r>
  <r>
    <x v="19"/>
    <d v="2022-08-28T00:00:00"/>
    <n v="2022"/>
    <x v="7"/>
    <s v="Sun"/>
    <x v="0"/>
    <s v="Lee"/>
    <s v="72-0466"/>
    <n v="20.2"/>
    <x v="2"/>
    <n v="48.1"/>
    <x v="0"/>
    <s v="Alex"/>
    <s v="Gidec"/>
    <x v="0"/>
    <n v="220"/>
    <n v="399"/>
    <n v="626"/>
    <n v="477"/>
    <n v="29.8"/>
    <x v="0"/>
    <n v="846"/>
    <n v="119.69999999999999"/>
  </r>
  <r>
    <x v="2"/>
    <d v="2022-10-22T00:00:00"/>
    <n v="2022"/>
    <x v="3"/>
    <s v="Sat"/>
    <x v="0"/>
    <s v="Mike"/>
    <s v="72-0466"/>
    <n v="40.4"/>
    <x v="2"/>
    <n v="14.8"/>
    <x v="0"/>
    <s v="PT"/>
    <s v="Gidec"/>
    <x v="0"/>
    <n v="706"/>
    <n v="401"/>
    <n v="557"/>
    <n v="265"/>
    <n v="25"/>
    <x v="1"/>
    <n v="1263"/>
    <n v="120.3"/>
  </r>
  <r>
    <x v="22"/>
    <d v="2020-08-04T00:00:00"/>
    <n v="2020"/>
    <x v="7"/>
    <s v="Tue"/>
    <x v="1"/>
    <s v="Lee"/>
    <s v="72-0466"/>
    <n v="48.6"/>
    <x v="1"/>
    <n v="89.6"/>
    <x v="0"/>
    <s v="Top glove"/>
    <s v="X1 Port"/>
    <x v="1"/>
    <n v="359"/>
    <n v="401"/>
    <n v="414"/>
    <n v="526"/>
    <n v="39.799999999999997"/>
    <x v="0"/>
    <n v="773"/>
    <n v="120.3"/>
  </r>
  <r>
    <x v="6"/>
    <d v="2020-09-13T00:00:00"/>
    <n v="2020"/>
    <x v="2"/>
    <s v="Sun"/>
    <x v="1"/>
    <s v="Lee"/>
    <s v="72-0466"/>
    <n v="96.6"/>
    <x v="2"/>
    <n v="5.7"/>
    <x v="1"/>
    <s v="Safeskin"/>
    <s v="Mina"/>
    <x v="0"/>
    <n v="415"/>
    <n v="400"/>
    <n v="687"/>
    <n v="258"/>
    <n v="4.5"/>
    <x v="0"/>
    <n v="1102"/>
    <n v="120"/>
  </r>
  <r>
    <x v="0"/>
    <d v="2023-12-18T00:00:00"/>
    <n v="2023"/>
    <x v="4"/>
    <s v="Mon"/>
    <x v="0"/>
    <s v="Lee"/>
    <s v="72-0466"/>
    <n v="27"/>
    <x v="2"/>
    <n v="57.6"/>
    <x v="0"/>
    <s v="Top glove"/>
    <s v="Safeskin"/>
    <x v="0"/>
    <n v="686"/>
    <n v="400"/>
    <n v="763"/>
    <n v="582"/>
    <n v="32.6"/>
    <x v="1"/>
    <n v="1449"/>
    <n v="120"/>
  </r>
  <r>
    <x v="22"/>
    <d v="2020-11-19T00:00:00"/>
    <n v="2020"/>
    <x v="11"/>
    <s v="Thu"/>
    <x v="0"/>
    <s v="Lee"/>
    <s v="72-0466"/>
    <n v="88.4"/>
    <x v="1"/>
    <n v="77.7"/>
    <x v="1"/>
    <s v="Safeskin"/>
    <s v="Top glove"/>
    <x v="0"/>
    <n v="272"/>
    <n v="400"/>
    <n v="722"/>
    <n v="293"/>
    <n v="37.4"/>
    <x v="1"/>
    <n v="994"/>
    <n v="120"/>
  </r>
  <r>
    <x v="26"/>
    <d v="2020-07-15T00:00:00"/>
    <n v="2020"/>
    <x v="8"/>
    <s v="Wed"/>
    <x v="0"/>
    <s v="Mike"/>
    <s v="72-1001 "/>
    <n v="61.5"/>
    <x v="0"/>
    <n v="54.5"/>
    <x v="1"/>
    <s v="Top glove"/>
    <s v="X1 Port"/>
    <x v="0"/>
    <n v="477"/>
    <n v="401"/>
    <n v="346"/>
    <n v="528"/>
    <n v="36.6"/>
    <x v="0"/>
    <n v="823"/>
    <n v="120.3"/>
  </r>
  <r>
    <x v="24"/>
    <d v="2021-05-18T00:00:00"/>
    <n v="2021"/>
    <x v="1"/>
    <s v="Tue"/>
    <x v="1"/>
    <s v="Mike"/>
    <s v="72-1001"/>
    <n v="120"/>
    <x v="0"/>
    <n v="19.5"/>
    <x v="0"/>
    <s v="Port Said"/>
    <s v="Gidec"/>
    <x v="0"/>
    <n v="273"/>
    <n v="400"/>
    <n v="467"/>
    <n v="277"/>
    <n v="22.9"/>
    <x v="0"/>
    <n v="740"/>
    <n v="120"/>
  </r>
  <r>
    <x v="2"/>
    <d v="2023-07-19T00:00:00"/>
    <n v="2023"/>
    <x v="8"/>
    <s v="Wed"/>
    <x v="1"/>
    <s v="Lee"/>
    <s v="72-0466"/>
    <n v="94.3"/>
    <x v="2"/>
    <n v="94.5"/>
    <x v="0"/>
    <s v="Xunthai"/>
    <s v="Top glove"/>
    <x v="1"/>
    <n v="465"/>
    <n v="400"/>
    <n v="405"/>
    <n v="440"/>
    <n v="13.8"/>
    <x v="0"/>
    <n v="870"/>
    <n v="120"/>
  </r>
  <r>
    <x v="4"/>
    <d v="2021-11-24T00:00:00"/>
    <n v="2021"/>
    <x v="11"/>
    <s v="Wed"/>
    <x v="0"/>
    <s v="Lee"/>
    <s v="72-0466"/>
    <n v="116.4"/>
    <x v="1"/>
    <n v="42.3"/>
    <x v="1"/>
    <s v="Top glove"/>
    <s v="X1 Port"/>
    <x v="0"/>
    <n v="228"/>
    <n v="398"/>
    <n v="624"/>
    <n v="411"/>
    <n v="26"/>
    <x v="1"/>
    <n v="852"/>
    <n v="119.39999999999999"/>
  </r>
  <r>
    <x v="8"/>
    <d v="2022-08-16T00:00:00"/>
    <n v="2022"/>
    <x v="7"/>
    <s v="Tue"/>
    <x v="1"/>
    <s v="Lee"/>
    <s v="72-1001 "/>
    <n v="44.4"/>
    <x v="1"/>
    <n v="20.5"/>
    <x v="1"/>
    <s v="Top glove"/>
    <s v="Suies "/>
    <x v="0"/>
    <n v="511"/>
    <n v="399"/>
    <n v="699"/>
    <n v="654"/>
    <n v="12.9"/>
    <x v="1"/>
    <n v="1210"/>
    <n v="119.69999999999999"/>
  </r>
  <r>
    <x v="26"/>
    <d v="2020-01-18T00:00:00"/>
    <n v="2020"/>
    <x v="9"/>
    <s v="Sat"/>
    <x v="1"/>
    <s v="Mike"/>
    <s v="72-0466"/>
    <n v="19.2"/>
    <x v="1"/>
    <n v="68.3"/>
    <x v="1"/>
    <s v="PT"/>
    <s v="Top glove"/>
    <x v="1"/>
    <n v="677"/>
    <n v="399"/>
    <n v="329"/>
    <n v="585"/>
    <n v="17.100000000000001"/>
    <x v="1"/>
    <n v="1006"/>
    <n v="119.69999999999999"/>
  </r>
  <r>
    <x v="21"/>
    <d v="2020-04-16T00:00:00"/>
    <n v="2020"/>
    <x v="0"/>
    <s v="Thu"/>
    <x v="1"/>
    <s v="Lee"/>
    <s v="72-1001 "/>
    <n v="63.2"/>
    <x v="1"/>
    <n v="7.2"/>
    <x v="1"/>
    <s v="Safeskin"/>
    <s v="Gidec"/>
    <x v="1"/>
    <n v="606"/>
    <n v="400"/>
    <n v="768"/>
    <n v="762"/>
    <n v="18.399999999999999"/>
    <x v="1"/>
    <n v="1374"/>
    <n v="120"/>
  </r>
  <r>
    <x v="12"/>
    <d v="2020-05-04T00:00:00"/>
    <n v="2020"/>
    <x v="1"/>
    <s v="Mon"/>
    <x v="0"/>
    <s v="Mike"/>
    <s v="72-1001 "/>
    <n v="19.3"/>
    <x v="2"/>
    <n v="42.3"/>
    <x v="0"/>
    <s v="Giza"/>
    <s v="Top glove"/>
    <x v="1"/>
    <n v="506"/>
    <n v="399"/>
    <n v="606"/>
    <n v="753"/>
    <n v="12.8"/>
    <x v="0"/>
    <n v="1112"/>
    <n v="119.69999999999999"/>
  </r>
  <r>
    <x v="19"/>
    <d v="2021-04-27T00:00:00"/>
    <n v="2021"/>
    <x v="0"/>
    <s v="Tue"/>
    <x v="1"/>
    <s v="Lee"/>
    <s v="72-0466"/>
    <n v="61.6"/>
    <x v="1"/>
    <n v="91.3"/>
    <x v="0"/>
    <s v="Alex"/>
    <s v="Top glove "/>
    <x v="1"/>
    <n v="697"/>
    <n v="399"/>
    <n v="331"/>
    <n v="635"/>
    <n v="14.3"/>
    <x v="0"/>
    <n v="1028"/>
    <n v="119.69999999999999"/>
  </r>
  <r>
    <x v="15"/>
    <d v="2022-10-24T00:00:00"/>
    <n v="2022"/>
    <x v="3"/>
    <s v="Mon"/>
    <x v="1"/>
    <s v="Lee"/>
    <s v="72-0466"/>
    <n v="36"/>
    <x v="2"/>
    <n v="110"/>
    <x v="1"/>
    <s v="Xunthai"/>
    <s v="Suies "/>
    <x v="1"/>
    <n v="337"/>
    <n v="398"/>
    <n v="423"/>
    <n v="662"/>
    <n v="1.3"/>
    <x v="0"/>
    <n v="760"/>
    <n v="119.39999999999999"/>
  </r>
  <r>
    <x v="24"/>
    <d v="2021-09-18T00:00:00"/>
    <n v="2021"/>
    <x v="2"/>
    <s v="Sat"/>
    <x v="1"/>
    <s v="Mike"/>
    <s v="72-0466"/>
    <n v="61.5"/>
    <x v="0"/>
    <n v="73"/>
    <x v="0"/>
    <s v="Air Port"/>
    <s v="Safeskin"/>
    <x v="1"/>
    <n v="698"/>
    <n v="401"/>
    <n v="263"/>
    <n v="575"/>
    <n v="12.6"/>
    <x v="1"/>
    <n v="961"/>
    <n v="120.3"/>
  </r>
  <r>
    <x v="8"/>
    <d v="2020-12-16T00:00:00"/>
    <n v="2020"/>
    <x v="4"/>
    <s v="Wed"/>
    <x v="0"/>
    <s v="Mike"/>
    <s v="72-0466"/>
    <n v="114.2"/>
    <x v="1"/>
    <n v="30"/>
    <x v="0"/>
    <s v="Giza"/>
    <s v="X1 Port"/>
    <x v="1"/>
    <n v="366"/>
    <n v="400"/>
    <n v="558"/>
    <n v="615"/>
    <n v="19.399999999999999"/>
    <x v="1"/>
    <n v="924"/>
    <n v="120"/>
  </r>
  <r>
    <x v="15"/>
    <d v="2020-12-16T00:00:00"/>
    <n v="2020"/>
    <x v="4"/>
    <s v="Wed"/>
    <x v="0"/>
    <s v="Mike"/>
    <s v="72-0466"/>
    <n v="38.200000000000003"/>
    <x v="0"/>
    <n v="30.3"/>
    <x v="0"/>
    <s v="Gidec"/>
    <s v="Suies"/>
    <x v="0"/>
    <n v="417"/>
    <n v="398"/>
    <n v="302"/>
    <n v="570"/>
    <n v="7.7"/>
    <x v="0"/>
    <n v="719"/>
    <n v="119.39999999999999"/>
  </r>
  <r>
    <x v="14"/>
    <d v="2021-10-10T00:00:00"/>
    <n v="2021"/>
    <x v="3"/>
    <s v="Sun"/>
    <x v="0"/>
    <s v="Mike"/>
    <s v="72-0466"/>
    <n v="119.2"/>
    <x v="0"/>
    <n v="74.400000000000006"/>
    <x v="0"/>
    <s v="Top glove"/>
    <s v="Suies"/>
    <x v="1"/>
    <n v="277"/>
    <n v="399"/>
    <n v="616"/>
    <n v="387"/>
    <n v="32.4"/>
    <x v="0"/>
    <n v="893"/>
    <n v="119.69999999999999"/>
  </r>
  <r>
    <x v="6"/>
    <d v="2022-06-19T00:00:00"/>
    <n v="2022"/>
    <x v="10"/>
    <s v="Sun"/>
    <x v="0"/>
    <s v="Mike"/>
    <s v="72-0466"/>
    <n v="31.4"/>
    <x v="0"/>
    <n v="51.8"/>
    <x v="1"/>
    <s v="Top glove"/>
    <s v="Gidec"/>
    <x v="1"/>
    <n v="261"/>
    <n v="400"/>
    <n v="642"/>
    <n v="410"/>
    <n v="22"/>
    <x v="1"/>
    <n v="903"/>
    <n v="120"/>
  </r>
  <r>
    <x v="2"/>
    <d v="2020-08-15T00:00:00"/>
    <n v="2020"/>
    <x v="7"/>
    <s v="Sat"/>
    <x v="1"/>
    <s v="Mike"/>
    <s v="72-0466"/>
    <n v="28.9"/>
    <x v="1"/>
    <n v="25.4"/>
    <x v="1"/>
    <s v="Alex"/>
    <s v="Gidec"/>
    <x v="0"/>
    <n v="759"/>
    <n v="399"/>
    <n v="488"/>
    <n v="545"/>
    <n v="32"/>
    <x v="1"/>
    <n v="1247"/>
    <n v="119.69999999999999"/>
  </r>
  <r>
    <x v="27"/>
    <d v="2020-01-16T00:00:00"/>
    <n v="2020"/>
    <x v="9"/>
    <s v="Thu"/>
    <x v="1"/>
    <s v="Lee"/>
    <s v="72-1001 "/>
    <n v="67.7"/>
    <x v="1"/>
    <n v="95.6"/>
    <x v="0"/>
    <s v="Safeskin"/>
    <s v="Safeskin"/>
    <x v="1"/>
    <n v="314"/>
    <n v="399"/>
    <n v="256"/>
    <n v="632"/>
    <n v="6"/>
    <x v="0"/>
    <n v="570"/>
    <n v="119.69999999999999"/>
  </r>
  <r>
    <x v="19"/>
    <d v="2021-02-28T00:00:00"/>
    <n v="2021"/>
    <x v="6"/>
    <s v="Sun"/>
    <x v="0"/>
    <s v="Lee"/>
    <s v="72-1001 "/>
    <n v="101.8"/>
    <x v="2"/>
    <n v="28"/>
    <x v="1"/>
    <s v="Xunthai"/>
    <s v="Suies "/>
    <x v="0"/>
    <n v="400"/>
    <n v="400"/>
    <n v="567"/>
    <n v="444"/>
    <n v="33"/>
    <x v="1"/>
    <n v="967"/>
    <n v="120"/>
  </r>
  <r>
    <x v="8"/>
    <d v="2021-04-08T00:00:00"/>
    <n v="2021"/>
    <x v="0"/>
    <s v="Thu"/>
    <x v="1"/>
    <s v="Lee"/>
    <s v="72-0466"/>
    <n v="91.2"/>
    <x v="2"/>
    <n v="42"/>
    <x v="1"/>
    <s v="Xunthai"/>
    <s v="Suies"/>
    <x v="1"/>
    <n v="517"/>
    <n v="400"/>
    <n v="423"/>
    <n v="286"/>
    <n v="38.4"/>
    <x v="0"/>
    <n v="940"/>
    <n v="120"/>
  </r>
  <r>
    <x v="8"/>
    <d v="2021-12-24T00:00:00"/>
    <n v="2021"/>
    <x v="4"/>
    <s v="Fri"/>
    <x v="1"/>
    <s v="Mike"/>
    <s v="72-1001 "/>
    <n v="88.2"/>
    <x v="2"/>
    <n v="12.1"/>
    <x v="0"/>
    <s v="Gidec"/>
    <s v="Suies "/>
    <x v="1"/>
    <n v="409"/>
    <n v="399"/>
    <n v="770"/>
    <n v="476"/>
    <n v="14.7"/>
    <x v="1"/>
    <n v="1179"/>
    <n v="119.69999999999999"/>
  </r>
  <r>
    <x v="5"/>
    <d v="2023-06-23T00:00:00"/>
    <n v="2023"/>
    <x v="10"/>
    <s v="Fri"/>
    <x v="1"/>
    <s v="Lee"/>
    <s v="72-0466"/>
    <n v="37.5"/>
    <x v="2"/>
    <n v="85.7"/>
    <x v="1"/>
    <s v="Port Said"/>
    <s v="Suies "/>
    <x v="0"/>
    <n v="722"/>
    <n v="401"/>
    <n v="508"/>
    <n v="778"/>
    <n v="12.1"/>
    <x v="1"/>
    <n v="1230"/>
    <n v="120.3"/>
  </r>
  <r>
    <x v="1"/>
    <d v="2022-03-04T00:00:00"/>
    <n v="2022"/>
    <x v="5"/>
    <s v="Fri"/>
    <x v="0"/>
    <s v="Lee"/>
    <s v="72-1001"/>
    <n v="7.6"/>
    <x v="0"/>
    <n v="36.700000000000003"/>
    <x v="0"/>
    <s v="Top glove"/>
    <s v="Gidec"/>
    <x v="1"/>
    <n v="740"/>
    <n v="399"/>
    <n v="243"/>
    <n v="328"/>
    <n v="26.2"/>
    <x v="0"/>
    <n v="983"/>
    <n v="119.69999999999999"/>
  </r>
  <r>
    <x v="8"/>
    <d v="2020-06-25T00:00:00"/>
    <n v="2020"/>
    <x v="10"/>
    <s v="Thu"/>
    <x v="1"/>
    <s v="Mike"/>
    <s v="72-1001 "/>
    <n v="23.6"/>
    <x v="0"/>
    <n v="31.8"/>
    <x v="1"/>
    <s v="Safeskin"/>
    <s v="Top glove"/>
    <x v="1"/>
    <n v="396"/>
    <n v="400"/>
    <n v="582"/>
    <n v="589"/>
    <n v="25.8"/>
    <x v="0"/>
    <n v="978"/>
    <n v="120"/>
  </r>
  <r>
    <x v="2"/>
    <d v="2021-06-26T00:00:00"/>
    <n v="2021"/>
    <x v="10"/>
    <s v="Sat"/>
    <x v="1"/>
    <s v="Lee"/>
    <s v="72-0466"/>
    <n v="45.2"/>
    <x v="1"/>
    <n v="39.9"/>
    <x v="0"/>
    <s v="Gidec"/>
    <s v="Gidec"/>
    <x v="1"/>
    <n v="255"/>
    <n v="400"/>
    <n v="668"/>
    <n v="790"/>
    <n v="5.4"/>
    <x v="0"/>
    <n v="923"/>
    <n v="120"/>
  </r>
  <r>
    <x v="8"/>
    <d v="2021-05-23T00:00:00"/>
    <n v="2021"/>
    <x v="1"/>
    <s v="Sun"/>
    <x v="1"/>
    <s v="Lee"/>
    <s v="72-0466"/>
    <n v="116.7"/>
    <x v="2"/>
    <n v="105.5"/>
    <x v="1"/>
    <s v="Gidec"/>
    <s v="Safeskin"/>
    <x v="1"/>
    <n v="326"/>
    <n v="399"/>
    <n v="296"/>
    <n v="426"/>
    <n v="37.1"/>
    <x v="0"/>
    <n v="622"/>
    <n v="119.69999999999999"/>
  </r>
  <r>
    <x v="7"/>
    <d v="2021-07-17T00:00:00"/>
    <n v="2021"/>
    <x v="8"/>
    <s v="Sat"/>
    <x v="1"/>
    <s v="Mike"/>
    <s v="72-0466"/>
    <n v="110.8"/>
    <x v="0"/>
    <n v="64.599999999999994"/>
    <x v="0"/>
    <s v="Safeskin"/>
    <s v="Suies"/>
    <x v="1"/>
    <n v="485"/>
    <n v="399"/>
    <n v="469"/>
    <n v="733"/>
    <n v="19.7"/>
    <x v="0"/>
    <n v="954"/>
    <n v="119.69999999999999"/>
  </r>
  <r>
    <x v="8"/>
    <d v="2020-08-20T00:00:00"/>
    <n v="2020"/>
    <x v="7"/>
    <s v="Thu"/>
    <x v="1"/>
    <s v="Lee"/>
    <s v="72-1001"/>
    <n v="28.1"/>
    <x v="1"/>
    <n v="23.2"/>
    <x v="0"/>
    <s v="Xunthai"/>
    <s v="Suies "/>
    <x v="1"/>
    <n v="373"/>
    <n v="400"/>
    <n v="646"/>
    <n v="718"/>
    <n v="30.8"/>
    <x v="1"/>
    <n v="1019"/>
    <n v="120"/>
  </r>
  <r>
    <x v="22"/>
    <d v="2022-11-27T00:00:00"/>
    <n v="2022"/>
    <x v="11"/>
    <s v="Sun"/>
    <x v="1"/>
    <s v="Lee"/>
    <s v="72-0466"/>
    <n v="88.4"/>
    <x v="2"/>
    <n v="94.1"/>
    <x v="0"/>
    <s v="Xunthai"/>
    <s v="Suies "/>
    <x v="1"/>
    <n v="472"/>
    <n v="402"/>
    <n v="212"/>
    <n v="403"/>
    <n v="15"/>
    <x v="0"/>
    <n v="684"/>
    <n v="120.6"/>
  </r>
  <r>
    <x v="11"/>
    <d v="2021-05-05T00:00:00"/>
    <n v="2021"/>
    <x v="1"/>
    <s v="Wed"/>
    <x v="1"/>
    <s v="Mike"/>
    <s v="72-0466"/>
    <n v="71.599999999999994"/>
    <x v="2"/>
    <n v="29"/>
    <x v="0"/>
    <s v="Safeskin"/>
    <s v="Top glove"/>
    <x v="0"/>
    <n v="655"/>
    <n v="399"/>
    <n v="217"/>
    <n v="259"/>
    <n v="11.2"/>
    <x v="1"/>
    <n v="872"/>
    <n v="119.69999999999999"/>
  </r>
  <r>
    <x v="15"/>
    <d v="2022-10-13T00:00:00"/>
    <n v="2022"/>
    <x v="3"/>
    <s v="Thu"/>
    <x v="0"/>
    <s v="Lee"/>
    <s v="72-1001 "/>
    <n v="10.7"/>
    <x v="1"/>
    <n v="52.4"/>
    <x v="0"/>
    <s v="Safeskin"/>
    <s v="Top glove "/>
    <x v="1"/>
    <n v="452"/>
    <n v="402"/>
    <n v="606"/>
    <n v="307"/>
    <n v="5.3"/>
    <x v="1"/>
    <n v="1058"/>
    <n v="120.6"/>
  </r>
  <r>
    <x v="18"/>
    <d v="2021-03-19T00:00:00"/>
    <n v="2021"/>
    <x v="5"/>
    <s v="Fri"/>
    <x v="0"/>
    <s v="Lee"/>
    <s v="72-0466"/>
    <n v="47.7"/>
    <x v="1"/>
    <n v="70.3"/>
    <x v="1"/>
    <s v="Air Port"/>
    <s v="Suies "/>
    <x v="1"/>
    <n v="318"/>
    <n v="400"/>
    <n v="635"/>
    <n v="419"/>
    <n v="11.7"/>
    <x v="0"/>
    <n v="953"/>
    <n v="120"/>
  </r>
  <r>
    <x v="26"/>
    <d v="2020-01-20T00:00:00"/>
    <n v="2020"/>
    <x v="9"/>
    <s v="Mon"/>
    <x v="1"/>
    <s v="Lee"/>
    <s v="72-1001"/>
    <n v="60.9"/>
    <x v="1"/>
    <n v="72.2"/>
    <x v="1"/>
    <s v="Top glove"/>
    <s v="Mina"/>
    <x v="0"/>
    <n v="415"/>
    <n v="400"/>
    <n v="708"/>
    <n v="775"/>
    <n v="39.700000000000003"/>
    <x v="0"/>
    <n v="1123"/>
    <n v="120"/>
  </r>
  <r>
    <x v="16"/>
    <d v="2020-04-20T00:00:00"/>
    <n v="2020"/>
    <x v="0"/>
    <s v="Mon"/>
    <x v="1"/>
    <s v="Lee"/>
    <s v="72-0466"/>
    <n v="81.8"/>
    <x v="2"/>
    <n v="12.9"/>
    <x v="1"/>
    <s v="Port Said"/>
    <s v="Safeskin"/>
    <x v="0"/>
    <n v="646"/>
    <n v="399"/>
    <n v="440"/>
    <n v="365"/>
    <n v="26.7"/>
    <x v="1"/>
    <n v="1086"/>
    <n v="119.69999999999999"/>
  </r>
  <r>
    <x v="7"/>
    <d v="2021-05-01T00:00:00"/>
    <n v="2021"/>
    <x v="1"/>
    <s v="Sat"/>
    <x v="1"/>
    <s v="Lee"/>
    <s v="72-1001 "/>
    <n v="38.9"/>
    <x v="1"/>
    <n v="101.2"/>
    <x v="0"/>
    <s v="Port Said"/>
    <s v="Safeskin"/>
    <x v="0"/>
    <n v="454"/>
    <n v="399"/>
    <n v="434"/>
    <n v="756"/>
    <n v="32.299999999999997"/>
    <x v="0"/>
    <n v="888"/>
    <n v="119.69999999999999"/>
  </r>
  <r>
    <x v="12"/>
    <d v="2020-03-29T00:00:00"/>
    <n v="2020"/>
    <x v="5"/>
    <s v="Sun"/>
    <x v="1"/>
    <s v="Lee"/>
    <s v="72-0466"/>
    <n v="112.4"/>
    <x v="1"/>
    <n v="60.1"/>
    <x v="1"/>
    <s v="Port Said"/>
    <s v="X1 Port"/>
    <x v="0"/>
    <n v="350"/>
    <n v="399"/>
    <n v="531"/>
    <n v="309"/>
    <n v="38.4"/>
    <x v="1"/>
    <n v="881"/>
    <n v="119.69999999999999"/>
  </r>
  <r>
    <x v="5"/>
    <d v="2023-09-04T00:00:00"/>
    <n v="2023"/>
    <x v="2"/>
    <s v="Mon"/>
    <x v="1"/>
    <s v="Lee"/>
    <s v="72-1001 "/>
    <n v="57"/>
    <x v="2"/>
    <n v="118.8"/>
    <x v="0"/>
    <s v="Safeskin"/>
    <s v="Mina"/>
    <x v="1"/>
    <n v="456"/>
    <n v="399"/>
    <n v="654"/>
    <n v="782"/>
    <n v="4.0999999999999996"/>
    <x v="1"/>
    <n v="1110"/>
    <n v="119.69999999999999"/>
  </r>
  <r>
    <x v="1"/>
    <d v="2023-02-15T00:00:00"/>
    <n v="2023"/>
    <x v="6"/>
    <s v="Wed"/>
    <x v="0"/>
    <s v="Lee"/>
    <s v="72-0466"/>
    <n v="33.6"/>
    <x v="1"/>
    <n v="87.5"/>
    <x v="0"/>
    <s v="Port Said"/>
    <s v="Top glove"/>
    <x v="1"/>
    <n v="473"/>
    <n v="400"/>
    <n v="585"/>
    <n v="376"/>
    <n v="7.4"/>
    <x v="0"/>
    <n v="1058"/>
    <n v="120"/>
  </r>
  <r>
    <x v="7"/>
    <d v="2021-03-09T00:00:00"/>
    <n v="2021"/>
    <x v="5"/>
    <s v="Tue"/>
    <x v="0"/>
    <s v="Mike"/>
    <s v="72-0466"/>
    <n v="41.4"/>
    <x v="1"/>
    <n v="119.1"/>
    <x v="1"/>
    <s v="Xunthai"/>
    <s v="Mina"/>
    <x v="0"/>
    <n v="378"/>
    <n v="400"/>
    <n v="396"/>
    <n v="580"/>
    <n v="37.200000000000003"/>
    <x v="0"/>
    <n v="774"/>
    <n v="120"/>
  </r>
  <r>
    <x v="20"/>
    <d v="2023-06-16T00:00:00"/>
    <n v="2023"/>
    <x v="10"/>
    <s v="Fri"/>
    <x v="1"/>
    <s v="Mike"/>
    <s v="72-0466"/>
    <n v="91.5"/>
    <x v="0"/>
    <n v="57.1"/>
    <x v="1"/>
    <s v="Safeskin"/>
    <s v="X1 Port"/>
    <x v="0"/>
    <n v="797"/>
    <n v="402"/>
    <n v="408"/>
    <n v="242"/>
    <n v="23"/>
    <x v="1"/>
    <n v="1205"/>
    <n v="120.6"/>
  </r>
  <r>
    <x v="16"/>
    <d v="2020-03-12T00:00:00"/>
    <n v="2020"/>
    <x v="5"/>
    <s v="Thu"/>
    <x v="1"/>
    <s v="Mike"/>
    <s v="72-1001 "/>
    <n v="78.599999999999994"/>
    <x v="2"/>
    <n v="21.2"/>
    <x v="1"/>
    <s v="Xunthai"/>
    <s v="X1 Port"/>
    <x v="0"/>
    <n v="661"/>
    <n v="399"/>
    <n v="658"/>
    <n v="380"/>
    <n v="25.8"/>
    <x v="1"/>
    <n v="1319"/>
    <n v="119.69999999999999"/>
  </r>
  <r>
    <x v="14"/>
    <d v="2022-04-01T00:00:00"/>
    <n v="2022"/>
    <x v="0"/>
    <s v="Fri"/>
    <x v="0"/>
    <s v="Lee"/>
    <s v="72-1001 "/>
    <n v="90.4"/>
    <x v="1"/>
    <n v="88.6"/>
    <x v="0"/>
    <s v="Safeskin"/>
    <s v="X1 Port"/>
    <x v="0"/>
    <n v="615"/>
    <n v="400"/>
    <n v="521"/>
    <n v="326"/>
    <n v="17.7"/>
    <x v="0"/>
    <n v="1136"/>
    <n v="120"/>
  </r>
  <r>
    <x v="0"/>
    <d v="2023-11-23T00:00:00"/>
    <n v="2023"/>
    <x v="11"/>
    <s v="Thu"/>
    <x v="0"/>
    <s v="Mike"/>
    <s v="72-1001 "/>
    <n v="38.6"/>
    <x v="1"/>
    <n v="94.4"/>
    <x v="1"/>
    <s v="Gidec"/>
    <s v="Mina"/>
    <x v="0"/>
    <n v="713"/>
    <n v="400"/>
    <n v="259"/>
    <n v="202"/>
    <n v="32.799999999999997"/>
    <x v="1"/>
    <n v="972"/>
    <n v="120"/>
  </r>
  <r>
    <x v="7"/>
    <d v="2022-03-26T00:00:00"/>
    <n v="2022"/>
    <x v="5"/>
    <s v="Sat"/>
    <x v="0"/>
    <s v="Lee"/>
    <s v="72-0466"/>
    <n v="42.6"/>
    <x v="2"/>
    <n v="103.1"/>
    <x v="0"/>
    <s v="Giza"/>
    <s v="Top glove "/>
    <x v="1"/>
    <n v="600"/>
    <n v="399"/>
    <n v="292"/>
    <n v="294"/>
    <n v="21.2"/>
    <x v="1"/>
    <n v="892"/>
    <n v="119.69999999999999"/>
  </r>
  <r>
    <x v="11"/>
    <d v="2021-02-07T00:00:00"/>
    <n v="2021"/>
    <x v="6"/>
    <s v="Sun"/>
    <x v="1"/>
    <s v="Lee"/>
    <s v="72-0466"/>
    <n v="50.6"/>
    <x v="0"/>
    <n v="39.700000000000003"/>
    <x v="0"/>
    <s v="Alex"/>
    <s v="Safeskin"/>
    <x v="0"/>
    <n v="675"/>
    <n v="401"/>
    <n v="711"/>
    <n v="556"/>
    <n v="33.200000000000003"/>
    <x v="1"/>
    <n v="1386"/>
    <n v="120.3"/>
  </r>
  <r>
    <x v="6"/>
    <d v="2020-09-07T00:00:00"/>
    <n v="2020"/>
    <x v="2"/>
    <s v="Mon"/>
    <x v="0"/>
    <s v="Lee"/>
    <s v="72-1001"/>
    <n v="26.7"/>
    <x v="0"/>
    <n v="63.7"/>
    <x v="0"/>
    <s v="PT"/>
    <s v="Gidec"/>
    <x v="1"/>
    <n v="448"/>
    <n v="400"/>
    <n v="799"/>
    <n v="434"/>
    <n v="39.700000000000003"/>
    <x v="0"/>
    <n v="1247"/>
    <n v="120"/>
  </r>
  <r>
    <x v="8"/>
    <d v="2022-05-18T00:00:00"/>
    <n v="2022"/>
    <x v="1"/>
    <s v="Wed"/>
    <x v="0"/>
    <s v="Mike"/>
    <s v="72-0466"/>
    <n v="84.5"/>
    <x v="1"/>
    <n v="103.6"/>
    <x v="0"/>
    <s v="Top glove"/>
    <s v="X1 Port"/>
    <x v="1"/>
    <n v="500"/>
    <n v="398"/>
    <n v="401"/>
    <n v="634"/>
    <n v="26.2"/>
    <x v="0"/>
    <n v="901"/>
    <n v="119.39999999999999"/>
  </r>
  <r>
    <x v="7"/>
    <d v="2023-05-03T00:00:00"/>
    <n v="2023"/>
    <x v="1"/>
    <s v="Wed"/>
    <x v="0"/>
    <s v="Lee"/>
    <s v="72-0466"/>
    <n v="42.9"/>
    <x v="0"/>
    <n v="104.4"/>
    <x v="1"/>
    <s v="Gidec"/>
    <s v="Top glove"/>
    <x v="0"/>
    <n v="228"/>
    <n v="401"/>
    <n v="432"/>
    <n v="603"/>
    <n v="21.6"/>
    <x v="1"/>
    <n v="660"/>
    <n v="120.3"/>
  </r>
  <r>
    <x v="14"/>
    <d v="2022-05-17T00:00:00"/>
    <n v="2022"/>
    <x v="1"/>
    <s v="Tue"/>
    <x v="0"/>
    <s v="Lee"/>
    <s v="72-1001 "/>
    <n v="42.5"/>
    <x v="0"/>
    <n v="8"/>
    <x v="0"/>
    <s v="Top glove"/>
    <s v="Top glove"/>
    <x v="0"/>
    <n v="368"/>
    <n v="399"/>
    <n v="293"/>
    <n v="680"/>
    <n v="15.2"/>
    <x v="1"/>
    <n v="661"/>
    <n v="119.69999999999999"/>
  </r>
  <r>
    <x v="23"/>
    <d v="2023-05-30T00:00:00"/>
    <n v="2023"/>
    <x v="1"/>
    <s v="Tue"/>
    <x v="0"/>
    <s v="Mike"/>
    <s v="72-1001 "/>
    <n v="36"/>
    <x v="2"/>
    <n v="82.2"/>
    <x v="0"/>
    <s v="Gidec"/>
    <s v="X1 Port"/>
    <x v="0"/>
    <n v="421"/>
    <n v="399"/>
    <n v="341"/>
    <n v="720"/>
    <n v="8.6"/>
    <x v="1"/>
    <n v="762"/>
    <n v="119.69999999999999"/>
  </r>
  <r>
    <x v="2"/>
    <d v="2023-04-20T00:00:00"/>
    <n v="2023"/>
    <x v="0"/>
    <s v="Thu"/>
    <x v="1"/>
    <s v="Lee"/>
    <s v="72-0466"/>
    <n v="57.1"/>
    <x v="0"/>
    <n v="74.2"/>
    <x v="0"/>
    <s v="Safeskin"/>
    <s v="Safeskin"/>
    <x v="0"/>
    <n v="575"/>
    <n v="401"/>
    <n v="455"/>
    <n v="692"/>
    <n v="26.6"/>
    <x v="1"/>
    <n v="1030"/>
    <n v="120.3"/>
  </r>
  <r>
    <x v="1"/>
    <d v="2022-06-14T00:00:00"/>
    <n v="2022"/>
    <x v="10"/>
    <s v="Tue"/>
    <x v="1"/>
    <s v="Mike"/>
    <s v="72-1001 "/>
    <n v="93.8"/>
    <x v="1"/>
    <n v="14.6"/>
    <x v="1"/>
    <s v="PT"/>
    <s v="Top glove"/>
    <x v="0"/>
    <n v="479"/>
    <n v="400"/>
    <n v="371"/>
    <n v="469"/>
    <n v="3.4"/>
    <x v="0"/>
    <n v="850"/>
    <n v="120"/>
  </r>
  <r>
    <x v="20"/>
    <d v="2020-09-12T00:00:00"/>
    <n v="2020"/>
    <x v="2"/>
    <s v="Sat"/>
    <x v="1"/>
    <s v="Mike"/>
    <s v="72-1001"/>
    <n v="101.1"/>
    <x v="0"/>
    <n v="112"/>
    <x v="0"/>
    <s v="Safeskin"/>
    <s v="X1 Port"/>
    <x v="0"/>
    <n v="565"/>
    <n v="401"/>
    <n v="621"/>
    <n v="385"/>
    <n v="38.299999999999997"/>
    <x v="0"/>
    <n v="1186"/>
    <n v="120.3"/>
  </r>
  <r>
    <x v="11"/>
    <d v="2023-01-16T00:00:00"/>
    <n v="2023"/>
    <x v="9"/>
    <s v="Mon"/>
    <x v="1"/>
    <s v="Mike"/>
    <s v="72-0466"/>
    <n v="97.5"/>
    <x v="1"/>
    <n v="56.2"/>
    <x v="0"/>
    <s v="Top glove"/>
    <s v="Top glove "/>
    <x v="0"/>
    <n v="628"/>
    <n v="401"/>
    <n v="523"/>
    <n v="501"/>
    <n v="26.3"/>
    <x v="0"/>
    <n v="1151"/>
    <n v="120.3"/>
  </r>
  <r>
    <x v="16"/>
    <d v="2022-05-22T00:00:00"/>
    <n v="2022"/>
    <x v="1"/>
    <s v="Sun"/>
    <x v="0"/>
    <s v="Lee"/>
    <s v="72-0466"/>
    <n v="76.400000000000006"/>
    <x v="2"/>
    <n v="82.5"/>
    <x v="0"/>
    <s v="Gidec"/>
    <s v="X1 Port"/>
    <x v="0"/>
    <n v="226"/>
    <n v="399"/>
    <n v="693"/>
    <n v="521"/>
    <n v="38.4"/>
    <x v="1"/>
    <n v="919"/>
    <n v="119.69999999999999"/>
  </r>
  <r>
    <x v="18"/>
    <d v="2021-05-06T00:00:00"/>
    <n v="2021"/>
    <x v="1"/>
    <s v="Thu"/>
    <x v="1"/>
    <s v="Lee"/>
    <s v="72-1001"/>
    <n v="37.200000000000003"/>
    <x v="0"/>
    <n v="106.5"/>
    <x v="0"/>
    <s v="Port Said"/>
    <s v="Top glove "/>
    <x v="0"/>
    <n v="355"/>
    <n v="401"/>
    <n v="635"/>
    <n v="388"/>
    <n v="11.6"/>
    <x v="1"/>
    <n v="990"/>
    <n v="120.3"/>
  </r>
  <r>
    <x v="1"/>
    <d v="2020-12-01T00:00:00"/>
    <n v="2020"/>
    <x v="4"/>
    <s v="Tue"/>
    <x v="1"/>
    <s v="Lee"/>
    <s v="72-0466"/>
    <n v="89.5"/>
    <x v="0"/>
    <n v="20"/>
    <x v="0"/>
    <s v="Alex"/>
    <s v="Mina"/>
    <x v="1"/>
    <n v="303"/>
    <n v="399"/>
    <n v="277"/>
    <n v="524"/>
    <n v="37.9"/>
    <x v="1"/>
    <n v="580"/>
    <n v="119.69999999999999"/>
  </r>
  <r>
    <x v="8"/>
    <d v="2023-12-01T00:00:00"/>
    <n v="2023"/>
    <x v="4"/>
    <s v="Fri"/>
    <x v="0"/>
    <s v="Lee"/>
    <s v="72-1001"/>
    <n v="9.5"/>
    <x v="1"/>
    <n v="103.4"/>
    <x v="1"/>
    <s v="Xunthai"/>
    <s v="Gidec"/>
    <x v="1"/>
    <n v="312"/>
    <n v="402"/>
    <n v="274"/>
    <n v="263"/>
    <n v="24.9"/>
    <x v="0"/>
    <n v="586"/>
    <n v="120.6"/>
  </r>
  <r>
    <x v="4"/>
    <d v="2021-09-24T00:00:00"/>
    <n v="2021"/>
    <x v="2"/>
    <s v="Fri"/>
    <x v="0"/>
    <s v="Mike"/>
    <s v="72-1001 "/>
    <n v="96.8"/>
    <x v="1"/>
    <n v="88.3"/>
    <x v="1"/>
    <s v="Port Said"/>
    <s v="Suies "/>
    <x v="0"/>
    <n v="502"/>
    <n v="399"/>
    <n v="737"/>
    <n v="339"/>
    <n v="32.6"/>
    <x v="0"/>
    <n v="1239"/>
    <n v="119.69999999999999"/>
  </r>
  <r>
    <x v="12"/>
    <d v="2023-08-05T00:00:00"/>
    <n v="2023"/>
    <x v="7"/>
    <s v="Sat"/>
    <x v="0"/>
    <s v="Mike"/>
    <s v="72-0466"/>
    <n v="94.7"/>
    <x v="1"/>
    <n v="101.6"/>
    <x v="1"/>
    <s v="Gidec"/>
    <s v="Top glove"/>
    <x v="0"/>
    <n v="644"/>
    <n v="401"/>
    <n v="692"/>
    <n v="648"/>
    <n v="8"/>
    <x v="1"/>
    <n v="1336"/>
    <n v="120.3"/>
  </r>
  <r>
    <x v="17"/>
    <d v="2020-12-27T00:00:00"/>
    <n v="2020"/>
    <x v="4"/>
    <s v="Sun"/>
    <x v="1"/>
    <s v="Mike"/>
    <s v="72-0466"/>
    <n v="82.1"/>
    <x v="1"/>
    <n v="61.9"/>
    <x v="1"/>
    <s v="Port Said"/>
    <s v="Mina"/>
    <x v="1"/>
    <n v="364"/>
    <n v="401"/>
    <n v="481"/>
    <n v="310"/>
    <n v="20.5"/>
    <x v="0"/>
    <n v="845"/>
    <n v="120.3"/>
  </r>
  <r>
    <x v="3"/>
    <d v="2022-11-19T00:00:00"/>
    <n v="2022"/>
    <x v="11"/>
    <s v="Sat"/>
    <x v="0"/>
    <s v="Mike"/>
    <s v="72-1001"/>
    <n v="16.3"/>
    <x v="0"/>
    <n v="8.9"/>
    <x v="1"/>
    <s v="Gidec"/>
    <s v="Top glove"/>
    <x v="0"/>
    <n v="695"/>
    <n v="400"/>
    <n v="278"/>
    <n v="283"/>
    <n v="23.2"/>
    <x v="1"/>
    <n v="973"/>
    <n v="120"/>
  </r>
  <r>
    <x v="1"/>
    <d v="2022-07-07T00:00:00"/>
    <n v="2022"/>
    <x v="8"/>
    <s v="Thu"/>
    <x v="0"/>
    <s v="Mike"/>
    <s v="72-0466"/>
    <n v="119.7"/>
    <x v="1"/>
    <n v="82.1"/>
    <x v="1"/>
    <s v="Giza"/>
    <s v="Gidec"/>
    <x v="0"/>
    <n v="735"/>
    <n v="399"/>
    <n v="739"/>
    <n v="372"/>
    <n v="16.3"/>
    <x v="0"/>
    <n v="1474"/>
    <n v="119.69999999999999"/>
  </r>
  <r>
    <x v="22"/>
    <d v="2022-06-12T00:00:00"/>
    <n v="2022"/>
    <x v="10"/>
    <s v="Sun"/>
    <x v="1"/>
    <s v="Lee"/>
    <s v="72-1001 "/>
    <n v="92"/>
    <x v="0"/>
    <n v="48.1"/>
    <x v="0"/>
    <s v="Top glove"/>
    <s v="Top glove "/>
    <x v="0"/>
    <n v="410"/>
    <n v="400"/>
    <n v="338"/>
    <n v="423"/>
    <n v="10.9"/>
    <x v="0"/>
    <n v="748"/>
    <n v="120"/>
  </r>
  <r>
    <x v="12"/>
    <d v="2021-09-28T00:00:00"/>
    <n v="2021"/>
    <x v="2"/>
    <s v="Tue"/>
    <x v="0"/>
    <s v="Lee"/>
    <s v="72-0466"/>
    <n v="89.5"/>
    <x v="1"/>
    <n v="51.3"/>
    <x v="0"/>
    <s v="Giza"/>
    <s v="Suies "/>
    <x v="1"/>
    <n v="609"/>
    <n v="398"/>
    <n v="221"/>
    <n v="397"/>
    <n v="36.299999999999997"/>
    <x v="1"/>
    <n v="830"/>
    <n v="119.39999999999999"/>
  </r>
  <r>
    <x v="0"/>
    <d v="2023-05-31T00:00:00"/>
    <n v="2023"/>
    <x v="1"/>
    <s v="Wed"/>
    <x v="1"/>
    <s v="Lee"/>
    <s v="72-0466"/>
    <n v="12.4"/>
    <x v="0"/>
    <n v="55.7"/>
    <x v="0"/>
    <s v="Port Said"/>
    <s v="Suies "/>
    <x v="0"/>
    <n v="270"/>
    <n v="400"/>
    <n v="755"/>
    <n v="425"/>
    <n v="4.3"/>
    <x v="1"/>
    <n v="1025"/>
    <n v="120"/>
  </r>
  <r>
    <x v="2"/>
    <d v="2022-01-16T00:00:00"/>
    <n v="2022"/>
    <x v="9"/>
    <s v="Sun"/>
    <x v="1"/>
    <s v="Lee"/>
    <s v="72-1001 "/>
    <n v="50.9"/>
    <x v="1"/>
    <n v="61.7"/>
    <x v="1"/>
    <s v="Port Said"/>
    <s v="Suies"/>
    <x v="0"/>
    <n v="646"/>
    <n v="400"/>
    <n v="685"/>
    <n v="284"/>
    <n v="7"/>
    <x v="1"/>
    <n v="1331"/>
    <n v="120"/>
  </r>
  <r>
    <x v="0"/>
    <d v="2023-02-21T00:00:00"/>
    <n v="2023"/>
    <x v="6"/>
    <s v="Tue"/>
    <x v="1"/>
    <s v="Lee"/>
    <s v="72-1001 "/>
    <n v="14.9"/>
    <x v="2"/>
    <n v="81.099999999999994"/>
    <x v="0"/>
    <s v="Alex"/>
    <s v="Suies "/>
    <x v="1"/>
    <n v="299"/>
    <n v="400"/>
    <n v="616"/>
    <n v="299"/>
    <n v="13.5"/>
    <x v="0"/>
    <n v="915"/>
    <n v="120"/>
  </r>
  <r>
    <x v="2"/>
    <d v="2021-11-13T00:00:00"/>
    <n v="2021"/>
    <x v="11"/>
    <s v="Sat"/>
    <x v="0"/>
    <s v="Mike"/>
    <s v="72-1001 "/>
    <n v="46.5"/>
    <x v="0"/>
    <n v="88.6"/>
    <x v="0"/>
    <s v="Xunthai"/>
    <s v="Suies"/>
    <x v="1"/>
    <n v="612"/>
    <n v="397"/>
    <n v="220"/>
    <n v="342"/>
    <n v="36.9"/>
    <x v="1"/>
    <n v="832"/>
    <n v="119.1"/>
  </r>
  <r>
    <x v="24"/>
    <d v="2022-09-29T00:00:00"/>
    <n v="2022"/>
    <x v="2"/>
    <s v="Thu"/>
    <x v="0"/>
    <s v="Lee"/>
    <s v="72-0466"/>
    <n v="70.599999999999994"/>
    <x v="0"/>
    <n v="94.3"/>
    <x v="1"/>
    <s v="Giza"/>
    <s v="Mina"/>
    <x v="0"/>
    <n v="453"/>
    <n v="399"/>
    <n v="517"/>
    <n v="441"/>
    <n v="23"/>
    <x v="1"/>
    <n v="970"/>
    <n v="119.69999999999999"/>
  </r>
  <r>
    <x v="8"/>
    <d v="2022-10-03T00:00:00"/>
    <n v="2022"/>
    <x v="3"/>
    <s v="Mon"/>
    <x v="1"/>
    <s v="Mike"/>
    <s v="72-1001 "/>
    <n v="106.1"/>
    <x v="1"/>
    <n v="82.2"/>
    <x v="0"/>
    <s v="Gidec"/>
    <s v="Top glove"/>
    <x v="0"/>
    <n v="757"/>
    <n v="399"/>
    <n v="592"/>
    <n v="402"/>
    <n v="15.6"/>
    <x v="1"/>
    <n v="1349"/>
    <n v="119.69999999999999"/>
  </r>
  <r>
    <x v="6"/>
    <d v="2021-11-23T00:00:00"/>
    <n v="2021"/>
    <x v="11"/>
    <s v="Tue"/>
    <x v="1"/>
    <s v="Lee"/>
    <s v="72-0466"/>
    <n v="37.5"/>
    <x v="1"/>
    <n v="97.4"/>
    <x v="0"/>
    <s v="Port Said"/>
    <s v="Safeskin"/>
    <x v="0"/>
    <n v="479"/>
    <n v="400"/>
    <n v="656"/>
    <n v="675"/>
    <n v="16.7"/>
    <x v="1"/>
    <n v="1135"/>
    <n v="120"/>
  </r>
  <r>
    <x v="1"/>
    <d v="2020-08-02T00:00:00"/>
    <n v="2020"/>
    <x v="7"/>
    <s v="Sun"/>
    <x v="1"/>
    <s v="Mike"/>
    <s v="72-0466"/>
    <n v="76.7"/>
    <x v="1"/>
    <n v="19"/>
    <x v="1"/>
    <s v="Safeskin"/>
    <s v="X1 Port"/>
    <x v="1"/>
    <n v="219"/>
    <n v="400"/>
    <n v="483"/>
    <n v="515"/>
    <n v="33.700000000000003"/>
    <x v="1"/>
    <n v="702"/>
    <n v="120"/>
  </r>
  <r>
    <x v="3"/>
    <d v="2020-04-27T00:00:00"/>
    <n v="2020"/>
    <x v="0"/>
    <s v="Mon"/>
    <x v="0"/>
    <s v="Lee"/>
    <s v="72-0466"/>
    <n v="23.9"/>
    <x v="1"/>
    <n v="101.2"/>
    <x v="1"/>
    <s v="Giza"/>
    <s v="Top glove"/>
    <x v="0"/>
    <n v="488"/>
    <n v="400"/>
    <n v="772"/>
    <n v="545"/>
    <n v="2"/>
    <x v="1"/>
    <n v="1260"/>
    <n v="120"/>
  </r>
  <r>
    <x v="18"/>
    <d v="2020-08-14T00:00:00"/>
    <n v="2020"/>
    <x v="7"/>
    <s v="Fri"/>
    <x v="1"/>
    <s v="Mike"/>
    <s v="72-1001 "/>
    <n v="45.7"/>
    <x v="0"/>
    <n v="49.5"/>
    <x v="0"/>
    <s v="Xunthai"/>
    <s v="X1 Port"/>
    <x v="0"/>
    <n v="677"/>
    <n v="401"/>
    <n v="347"/>
    <n v="536"/>
    <n v="1.4"/>
    <x v="1"/>
    <n v="1024"/>
    <n v="120.3"/>
  </r>
  <r>
    <x v="31"/>
    <d v="2022-06-09T00:00:00"/>
    <n v="2022"/>
    <x v="10"/>
    <s v="Thu"/>
    <x v="0"/>
    <s v="Mike"/>
    <s v="72-1001 "/>
    <n v="113.9"/>
    <x v="2"/>
    <n v="65.8"/>
    <x v="1"/>
    <s v="Top glove"/>
    <s v="Gidec"/>
    <x v="1"/>
    <n v="588"/>
    <n v="399"/>
    <n v="242"/>
    <n v="439"/>
    <n v="2.8"/>
    <x v="0"/>
    <n v="830"/>
    <n v="119.69999999999999"/>
  </r>
  <r>
    <x v="1"/>
    <d v="2021-03-19T00:00:00"/>
    <n v="2021"/>
    <x v="5"/>
    <s v="Fri"/>
    <x v="0"/>
    <s v="Lee"/>
    <s v="72-0466"/>
    <n v="91"/>
    <x v="0"/>
    <n v="54.9"/>
    <x v="0"/>
    <s v="Xunthai"/>
    <s v="Suies "/>
    <x v="1"/>
    <n v="780"/>
    <n v="401"/>
    <n v="400"/>
    <n v="788"/>
    <n v="19.3"/>
    <x v="0"/>
    <n v="1180"/>
    <n v="120.3"/>
  </r>
  <r>
    <x v="16"/>
    <d v="2021-07-02T00:00:00"/>
    <n v="2021"/>
    <x v="8"/>
    <s v="Fri"/>
    <x v="1"/>
    <s v="Mike"/>
    <s v="72-0466"/>
    <n v="67.8"/>
    <x v="2"/>
    <n v="59.7"/>
    <x v="1"/>
    <s v="Xunthai"/>
    <s v="Safeskin"/>
    <x v="0"/>
    <n v="706"/>
    <n v="400"/>
    <n v="597"/>
    <n v="222"/>
    <n v="23.7"/>
    <x v="1"/>
    <n v="1303"/>
    <n v="120"/>
  </r>
  <r>
    <x v="15"/>
    <d v="2022-04-08T00:00:00"/>
    <n v="2022"/>
    <x v="0"/>
    <s v="Fri"/>
    <x v="0"/>
    <s v="Mike"/>
    <s v="72-1001 "/>
    <n v="33.9"/>
    <x v="1"/>
    <n v="37.799999999999997"/>
    <x v="1"/>
    <s v="Safeskin"/>
    <s v="Suies"/>
    <x v="1"/>
    <n v="516"/>
    <n v="400"/>
    <n v="642"/>
    <n v="330"/>
    <n v="25.4"/>
    <x v="1"/>
    <n v="1158"/>
    <n v="120"/>
  </r>
  <r>
    <x v="18"/>
    <d v="2020-01-12T00:00:00"/>
    <n v="2020"/>
    <x v="9"/>
    <s v="Sun"/>
    <x v="1"/>
    <s v="Mike"/>
    <s v="72-0466"/>
    <n v="48.7"/>
    <x v="2"/>
    <n v="24.5"/>
    <x v="0"/>
    <s v="Port Said"/>
    <s v="Suies "/>
    <x v="0"/>
    <n v="324"/>
    <n v="400"/>
    <n v="643"/>
    <n v="371"/>
    <n v="29.5"/>
    <x v="1"/>
    <n v="967"/>
    <n v="120"/>
  </r>
  <r>
    <x v="6"/>
    <d v="2023-02-19T00:00:00"/>
    <n v="2023"/>
    <x v="6"/>
    <s v="Sun"/>
    <x v="1"/>
    <s v="Lee"/>
    <s v="72-1001"/>
    <n v="23"/>
    <x v="0"/>
    <n v="17.100000000000001"/>
    <x v="0"/>
    <s v="PT"/>
    <s v="Top glove "/>
    <x v="1"/>
    <n v="202"/>
    <n v="402"/>
    <n v="266"/>
    <n v="729"/>
    <n v="8.4"/>
    <x v="1"/>
    <n v="468"/>
    <n v="120.6"/>
  </r>
  <r>
    <x v="18"/>
    <d v="2021-05-03T00:00:00"/>
    <n v="2021"/>
    <x v="1"/>
    <s v="Mon"/>
    <x v="0"/>
    <s v="Lee"/>
    <s v="72-0466"/>
    <n v="45.6"/>
    <x v="0"/>
    <n v="56.9"/>
    <x v="0"/>
    <s v="Safeskin"/>
    <s v="Gidec"/>
    <x v="0"/>
    <n v="788"/>
    <n v="400"/>
    <n v="731"/>
    <n v="751"/>
    <n v="11.2"/>
    <x v="1"/>
    <n v="1519"/>
    <n v="120"/>
  </r>
  <r>
    <x v="7"/>
    <d v="2023-06-28T00:00:00"/>
    <n v="2023"/>
    <x v="10"/>
    <s v="Wed"/>
    <x v="1"/>
    <s v="Mike"/>
    <s v="72-0466"/>
    <n v="22.3"/>
    <x v="1"/>
    <n v="19.399999999999999"/>
    <x v="0"/>
    <s v="Xunthai"/>
    <s v="X1 Port"/>
    <x v="1"/>
    <n v="763"/>
    <n v="399"/>
    <n v="369"/>
    <n v="708"/>
    <n v="10.5"/>
    <x v="1"/>
    <n v="1132"/>
    <n v="119.69999999999999"/>
  </r>
  <r>
    <x v="9"/>
    <d v="2021-08-01T00:00:00"/>
    <n v="2021"/>
    <x v="7"/>
    <s v="Sun"/>
    <x v="0"/>
    <s v="Lee"/>
    <s v="72-0466"/>
    <n v="96.5"/>
    <x v="0"/>
    <n v="33.200000000000003"/>
    <x v="0"/>
    <s v="PT"/>
    <s v="Mina"/>
    <x v="1"/>
    <n v="364"/>
    <n v="400"/>
    <n v="326"/>
    <n v="450"/>
    <n v="6.8"/>
    <x v="1"/>
    <n v="690"/>
    <n v="120"/>
  </r>
  <r>
    <x v="7"/>
    <d v="2023-07-27T00:00:00"/>
    <n v="2023"/>
    <x v="8"/>
    <s v="Thu"/>
    <x v="0"/>
    <s v="Mike"/>
    <s v="72-0466"/>
    <n v="14.3"/>
    <x v="2"/>
    <n v="20.399999999999999"/>
    <x v="1"/>
    <s v="Port Said"/>
    <s v="Suies "/>
    <x v="0"/>
    <n v="583"/>
    <n v="401"/>
    <n v="569"/>
    <n v="749"/>
    <n v="10.5"/>
    <x v="1"/>
    <n v="1152"/>
    <n v="120.3"/>
  </r>
  <r>
    <x v="11"/>
    <d v="2022-01-11T00:00:00"/>
    <n v="2022"/>
    <x v="9"/>
    <s v="Tue"/>
    <x v="0"/>
    <s v="Mike"/>
    <s v="72-0466"/>
    <n v="26.8"/>
    <x v="1"/>
    <n v="17.5"/>
    <x v="0"/>
    <s v="PT"/>
    <s v="Safeskin"/>
    <x v="0"/>
    <n v="638"/>
    <n v="399"/>
    <n v="327"/>
    <n v="259"/>
    <n v="24.9"/>
    <x v="0"/>
    <n v="965"/>
    <n v="119.69999999999999"/>
  </r>
  <r>
    <x v="9"/>
    <d v="2023-09-22T00:00:00"/>
    <n v="2023"/>
    <x v="2"/>
    <s v="Fri"/>
    <x v="0"/>
    <s v="Lee"/>
    <s v="72-0466"/>
    <n v="84.5"/>
    <x v="1"/>
    <n v="106.5"/>
    <x v="1"/>
    <s v="Safeskin"/>
    <s v="Gidec"/>
    <x v="1"/>
    <n v="547"/>
    <n v="401"/>
    <n v="505"/>
    <n v="591"/>
    <n v="15.3"/>
    <x v="1"/>
    <n v="1052"/>
    <n v="120.3"/>
  </r>
  <r>
    <x v="6"/>
    <d v="2020-06-16T00:00:00"/>
    <n v="2020"/>
    <x v="10"/>
    <s v="Tue"/>
    <x v="1"/>
    <s v="Lee"/>
    <s v="72-1001"/>
    <n v="108.8"/>
    <x v="1"/>
    <n v="82.5"/>
    <x v="1"/>
    <s v="Port Said"/>
    <s v="Safeskin"/>
    <x v="0"/>
    <n v="706"/>
    <n v="400"/>
    <n v="444"/>
    <n v="762"/>
    <n v="30.9"/>
    <x v="0"/>
    <n v="1150"/>
    <n v="120"/>
  </r>
  <r>
    <x v="6"/>
    <d v="2022-08-18T00:00:00"/>
    <n v="2022"/>
    <x v="7"/>
    <s v="Thu"/>
    <x v="1"/>
    <s v="Lee"/>
    <s v="72-1001 "/>
    <n v="115.9"/>
    <x v="1"/>
    <n v="111.2"/>
    <x v="0"/>
    <s v="Port Said"/>
    <s v="Gidec"/>
    <x v="1"/>
    <n v="247"/>
    <n v="398"/>
    <n v="339"/>
    <n v="653"/>
    <n v="21.9"/>
    <x v="1"/>
    <n v="586"/>
    <n v="119.39999999999999"/>
  </r>
  <r>
    <x v="0"/>
    <d v="2023-09-13T00:00:00"/>
    <n v="2023"/>
    <x v="2"/>
    <s v="Wed"/>
    <x v="1"/>
    <s v="Lee"/>
    <s v="72-1001"/>
    <n v="101.1"/>
    <x v="0"/>
    <n v="79.099999999999994"/>
    <x v="1"/>
    <s v="PT"/>
    <s v="Top glove "/>
    <x v="1"/>
    <n v="738"/>
    <n v="400"/>
    <n v="375"/>
    <n v="367"/>
    <n v="9.3000000000000007"/>
    <x v="0"/>
    <n v="1113"/>
    <n v="120"/>
  </r>
  <r>
    <x v="13"/>
    <d v="2023-06-23T00:00:00"/>
    <n v="2023"/>
    <x v="10"/>
    <s v="Fri"/>
    <x v="0"/>
    <s v="Lee"/>
    <s v="72-0466"/>
    <n v="29.3"/>
    <x v="1"/>
    <n v="102.1"/>
    <x v="0"/>
    <s v="PT"/>
    <s v="Suies "/>
    <x v="0"/>
    <n v="435"/>
    <n v="400"/>
    <n v="456"/>
    <n v="631"/>
    <n v="19.2"/>
    <x v="0"/>
    <n v="891"/>
    <n v="120"/>
  </r>
  <r>
    <x v="1"/>
    <d v="2023-08-17T00:00:00"/>
    <n v="2023"/>
    <x v="7"/>
    <s v="Thu"/>
    <x v="0"/>
    <s v="Lee"/>
    <s v="72-0466"/>
    <n v="37.9"/>
    <x v="1"/>
    <n v="68.900000000000006"/>
    <x v="0"/>
    <s v="Port Said"/>
    <s v="Mina"/>
    <x v="0"/>
    <n v="488"/>
    <n v="401"/>
    <n v="408"/>
    <n v="377"/>
    <n v="24.1"/>
    <x v="1"/>
    <n v="896"/>
    <n v="120.3"/>
  </r>
  <r>
    <x v="1"/>
    <d v="2020-07-18T00:00:00"/>
    <n v="2020"/>
    <x v="8"/>
    <s v="Sat"/>
    <x v="0"/>
    <s v="Lee"/>
    <s v="72-1001 "/>
    <n v="105.1"/>
    <x v="1"/>
    <n v="58.2"/>
    <x v="1"/>
    <s v="Top glove"/>
    <s v="Safeskin"/>
    <x v="1"/>
    <n v="467"/>
    <n v="401"/>
    <n v="429"/>
    <n v="267"/>
    <n v="34.799999999999997"/>
    <x v="1"/>
    <n v="896"/>
    <n v="120.3"/>
  </r>
  <r>
    <x v="17"/>
    <d v="2022-05-13T00:00:00"/>
    <n v="2022"/>
    <x v="1"/>
    <s v="Fri"/>
    <x v="1"/>
    <s v="Lee"/>
    <s v="72-0466"/>
    <n v="107.3"/>
    <x v="2"/>
    <n v="65.8"/>
    <x v="0"/>
    <s v="Xunthai"/>
    <s v="Gidec"/>
    <x v="1"/>
    <n v="519"/>
    <n v="400"/>
    <n v="641"/>
    <n v="630"/>
    <n v="33.5"/>
    <x v="0"/>
    <n v="1160"/>
    <n v="120"/>
  </r>
  <r>
    <x v="3"/>
    <d v="2022-01-23T00:00:00"/>
    <n v="2022"/>
    <x v="9"/>
    <s v="Sun"/>
    <x v="1"/>
    <s v="Mike"/>
    <s v="72-0466"/>
    <n v="78.7"/>
    <x v="0"/>
    <n v="41.8"/>
    <x v="0"/>
    <s v="Safeskin"/>
    <s v="Safeskin"/>
    <x v="1"/>
    <n v="559"/>
    <n v="402"/>
    <n v="301"/>
    <n v="308"/>
    <n v="17.600000000000001"/>
    <x v="1"/>
    <n v="860"/>
    <n v="120.6"/>
  </r>
  <r>
    <x v="23"/>
    <d v="2022-11-02T00:00:00"/>
    <n v="2022"/>
    <x v="11"/>
    <s v="Wed"/>
    <x v="0"/>
    <s v="Lee"/>
    <s v="72-0466"/>
    <n v="41.1"/>
    <x v="1"/>
    <n v="80.7"/>
    <x v="0"/>
    <s v="Gidec"/>
    <s v="Safeskin"/>
    <x v="1"/>
    <n v="626"/>
    <n v="400"/>
    <n v="577"/>
    <n v="267"/>
    <n v="26.3"/>
    <x v="0"/>
    <n v="1203"/>
    <n v="120"/>
  </r>
  <r>
    <x v="4"/>
    <d v="2023-10-21T00:00:00"/>
    <n v="2023"/>
    <x v="3"/>
    <s v="Sat"/>
    <x v="1"/>
    <s v="Mike"/>
    <s v="72-1001 "/>
    <n v="30.8"/>
    <x v="2"/>
    <n v="108.2"/>
    <x v="1"/>
    <s v="Safeskin"/>
    <s v="Top glove"/>
    <x v="0"/>
    <n v="515"/>
    <n v="401"/>
    <n v="607"/>
    <n v="531"/>
    <n v="12.6"/>
    <x v="1"/>
    <n v="1122"/>
    <n v="120.3"/>
  </r>
  <r>
    <x v="15"/>
    <d v="2022-02-12T00:00:00"/>
    <n v="2022"/>
    <x v="6"/>
    <s v="Sat"/>
    <x v="0"/>
    <s v="Mike"/>
    <s v="72-0466"/>
    <n v="103"/>
    <x v="1"/>
    <n v="95"/>
    <x v="0"/>
    <s v="Alex"/>
    <s v="X1 Port"/>
    <x v="0"/>
    <n v="611"/>
    <n v="401"/>
    <n v="681"/>
    <n v="572"/>
    <n v="25.7"/>
    <x v="1"/>
    <n v="1292"/>
    <n v="120.3"/>
  </r>
  <r>
    <x v="8"/>
    <d v="2020-04-06T00:00:00"/>
    <n v="2020"/>
    <x v="0"/>
    <s v="Mon"/>
    <x v="0"/>
    <s v="Mike"/>
    <s v="72-1001"/>
    <n v="28.6"/>
    <x v="2"/>
    <n v="58.1"/>
    <x v="1"/>
    <s v="Safeskin"/>
    <s v="Suies "/>
    <x v="0"/>
    <n v="403"/>
    <n v="400"/>
    <n v="708"/>
    <n v="231"/>
    <n v="36.6"/>
    <x v="1"/>
    <n v="1111"/>
    <n v="120"/>
  </r>
  <r>
    <x v="16"/>
    <d v="2020-03-11T00:00:00"/>
    <n v="2020"/>
    <x v="5"/>
    <s v="Wed"/>
    <x v="1"/>
    <s v="Mike"/>
    <s v="72-0466"/>
    <n v="81.099999999999994"/>
    <x v="1"/>
    <n v="114.7"/>
    <x v="0"/>
    <s v="Top glove"/>
    <s v="Safeskin"/>
    <x v="1"/>
    <n v="762"/>
    <n v="401"/>
    <n v="295"/>
    <n v="203"/>
    <n v="25.4"/>
    <x v="1"/>
    <n v="1057"/>
    <n v="120.3"/>
  </r>
  <r>
    <x v="4"/>
    <d v="2022-09-19T00:00:00"/>
    <n v="2022"/>
    <x v="2"/>
    <s v="Mon"/>
    <x v="1"/>
    <s v="Lee"/>
    <s v="72-1001 "/>
    <n v="116.3"/>
    <x v="0"/>
    <n v="118.3"/>
    <x v="1"/>
    <s v="Safeskin"/>
    <s v="Safeskin"/>
    <x v="0"/>
    <n v="239"/>
    <n v="399"/>
    <n v="283"/>
    <n v="729"/>
    <n v="12.8"/>
    <x v="1"/>
    <n v="522"/>
    <n v="119.69999999999999"/>
  </r>
  <r>
    <x v="18"/>
    <d v="2020-12-22T00:00:00"/>
    <n v="2020"/>
    <x v="4"/>
    <s v="Tue"/>
    <x v="1"/>
    <s v="Lee"/>
    <s v="72-1001 "/>
    <n v="86.1"/>
    <x v="1"/>
    <n v="61.7"/>
    <x v="1"/>
    <s v="Port Said"/>
    <s v="Top glove"/>
    <x v="0"/>
    <n v="527"/>
    <n v="400"/>
    <n v="569"/>
    <n v="269"/>
    <n v="26.1"/>
    <x v="1"/>
    <n v="1096"/>
    <n v="120"/>
  </r>
  <r>
    <x v="11"/>
    <d v="2022-03-22T00:00:00"/>
    <n v="2022"/>
    <x v="5"/>
    <s v="Tue"/>
    <x v="1"/>
    <s v="Lee"/>
    <s v="72-0466"/>
    <n v="34.6"/>
    <x v="1"/>
    <n v="104.4"/>
    <x v="0"/>
    <s v="Port Said"/>
    <s v="Suies"/>
    <x v="0"/>
    <n v="252"/>
    <n v="399"/>
    <n v="654"/>
    <n v="550"/>
    <n v="36.200000000000003"/>
    <x v="0"/>
    <n v="906"/>
    <n v="119.69999999999999"/>
  </r>
  <r>
    <x v="4"/>
    <d v="2021-06-27T00:00:00"/>
    <n v="2021"/>
    <x v="10"/>
    <s v="Sun"/>
    <x v="0"/>
    <s v="Mike"/>
    <s v="72-1001"/>
    <n v="37.5"/>
    <x v="2"/>
    <n v="5.5"/>
    <x v="0"/>
    <s v="Xunthai"/>
    <s v="Suies "/>
    <x v="0"/>
    <n v="466"/>
    <n v="400"/>
    <n v="363"/>
    <n v="772"/>
    <n v="6.3"/>
    <x v="1"/>
    <n v="829"/>
    <n v="120"/>
  </r>
  <r>
    <x v="31"/>
    <d v="2023-06-27T00:00:00"/>
    <n v="2023"/>
    <x v="10"/>
    <s v="Tue"/>
    <x v="0"/>
    <s v="Lee"/>
    <s v="72-0466"/>
    <n v="15.7"/>
    <x v="1"/>
    <n v="12.7"/>
    <x v="1"/>
    <s v="Top glove"/>
    <s v="Safeskin"/>
    <x v="0"/>
    <n v="355"/>
    <n v="400"/>
    <n v="516"/>
    <n v="507"/>
    <n v="19.8"/>
    <x v="0"/>
    <n v="871"/>
    <n v="120"/>
  </r>
  <r>
    <x v="2"/>
    <d v="2020-09-10T00:00:00"/>
    <n v="2020"/>
    <x v="2"/>
    <s v="Thu"/>
    <x v="0"/>
    <s v="Mike"/>
    <s v="72-1001 "/>
    <n v="83.9"/>
    <x v="2"/>
    <n v="7.6"/>
    <x v="1"/>
    <s v="Alex"/>
    <s v="Top glove"/>
    <x v="0"/>
    <n v="762"/>
    <n v="401"/>
    <n v="663"/>
    <n v="284"/>
    <n v="13.5"/>
    <x v="1"/>
    <n v="1425"/>
    <n v="120.3"/>
  </r>
  <r>
    <x v="18"/>
    <d v="2023-04-20T00:00:00"/>
    <n v="2023"/>
    <x v="0"/>
    <s v="Thu"/>
    <x v="1"/>
    <s v="Lee"/>
    <s v="72-1001 "/>
    <n v="64.599999999999994"/>
    <x v="1"/>
    <n v="93.9"/>
    <x v="0"/>
    <s v="Top glove"/>
    <s v="Gidec"/>
    <x v="1"/>
    <n v="208"/>
    <n v="401"/>
    <n v="661"/>
    <n v="436"/>
    <n v="10.4"/>
    <x v="1"/>
    <n v="869"/>
    <n v="120.3"/>
  </r>
  <r>
    <x v="2"/>
    <d v="2022-09-14T00:00:00"/>
    <n v="2022"/>
    <x v="2"/>
    <s v="Wed"/>
    <x v="1"/>
    <s v="Mike"/>
    <s v="72-0466"/>
    <n v="28.7"/>
    <x v="0"/>
    <n v="14.2"/>
    <x v="0"/>
    <s v="Gidec"/>
    <s v="Gidec"/>
    <x v="0"/>
    <n v="435"/>
    <n v="400"/>
    <n v="592"/>
    <n v="574"/>
    <n v="16.5"/>
    <x v="1"/>
    <n v="1027"/>
    <n v="120"/>
  </r>
  <r>
    <x v="24"/>
    <d v="2023-04-04T00:00:00"/>
    <n v="2023"/>
    <x v="0"/>
    <s v="Tue"/>
    <x v="1"/>
    <s v="Lee"/>
    <s v="72-0466"/>
    <n v="31.2"/>
    <x v="1"/>
    <n v="7"/>
    <x v="1"/>
    <s v="Gidec"/>
    <s v="Safeskin"/>
    <x v="0"/>
    <n v="669"/>
    <n v="399"/>
    <n v="247"/>
    <n v="658"/>
    <n v="16.399999999999999"/>
    <x v="1"/>
    <n v="916"/>
    <n v="119.69999999999999"/>
  </r>
  <r>
    <x v="23"/>
    <d v="2020-01-04T00:00:00"/>
    <n v="2020"/>
    <x v="9"/>
    <s v="Sat"/>
    <x v="0"/>
    <s v="Lee"/>
    <s v="72-1001 "/>
    <n v="6"/>
    <x v="0"/>
    <n v="22"/>
    <x v="0"/>
    <s v="Safeskin"/>
    <s v="X1 Port"/>
    <x v="0"/>
    <n v="313"/>
    <n v="400"/>
    <n v="230"/>
    <n v="564"/>
    <n v="9.1999999999999993"/>
    <x v="1"/>
    <n v="543"/>
    <n v="120"/>
  </r>
  <r>
    <x v="15"/>
    <d v="2020-05-24T00:00:00"/>
    <n v="2020"/>
    <x v="1"/>
    <s v="Sun"/>
    <x v="0"/>
    <s v="Mike"/>
    <s v="72-1001 "/>
    <n v="117.5"/>
    <x v="0"/>
    <n v="40.200000000000003"/>
    <x v="1"/>
    <s v="Port Said"/>
    <s v="Gidec"/>
    <x v="0"/>
    <n v="689"/>
    <n v="401"/>
    <n v="433"/>
    <n v="221"/>
    <n v="16.7"/>
    <x v="0"/>
    <n v="1122"/>
    <n v="120.3"/>
  </r>
  <r>
    <x v="18"/>
    <d v="2020-06-13T00:00:00"/>
    <n v="2020"/>
    <x v="10"/>
    <s v="Sat"/>
    <x v="0"/>
    <s v="Lee"/>
    <s v="72-0466"/>
    <n v="100.2"/>
    <x v="1"/>
    <n v="58.4"/>
    <x v="1"/>
    <s v="Gidec"/>
    <s v="Top glove "/>
    <x v="1"/>
    <n v="716"/>
    <n v="401"/>
    <n v="216"/>
    <n v="286"/>
    <n v="25.7"/>
    <x v="1"/>
    <n v="932"/>
    <n v="120.3"/>
  </r>
  <r>
    <x v="2"/>
    <d v="2020-12-09T00:00:00"/>
    <n v="2020"/>
    <x v="4"/>
    <s v="Wed"/>
    <x v="0"/>
    <s v="Mike"/>
    <s v="72-0466"/>
    <n v="50.3"/>
    <x v="2"/>
    <n v="12.5"/>
    <x v="1"/>
    <s v="Port Said"/>
    <s v="X1 Port"/>
    <x v="0"/>
    <n v="625"/>
    <n v="401"/>
    <n v="742"/>
    <n v="423"/>
    <n v="2"/>
    <x v="0"/>
    <n v="1367"/>
    <n v="120.3"/>
  </r>
  <r>
    <x v="12"/>
    <d v="2023-02-02T00:00:00"/>
    <n v="2023"/>
    <x v="6"/>
    <s v="Thu"/>
    <x v="1"/>
    <s v="Mike"/>
    <s v="72-1001"/>
    <n v="113.8"/>
    <x v="0"/>
    <n v="62.4"/>
    <x v="1"/>
    <s v="Xunthai"/>
    <s v="X1 Port"/>
    <x v="0"/>
    <n v="325"/>
    <n v="400"/>
    <n v="212"/>
    <n v="623"/>
    <n v="39.6"/>
    <x v="0"/>
    <n v="537"/>
    <n v="120"/>
  </r>
  <r>
    <x v="23"/>
    <d v="2023-08-30T00:00:00"/>
    <n v="2023"/>
    <x v="7"/>
    <s v="Wed"/>
    <x v="1"/>
    <s v="Mike"/>
    <s v="72-0466"/>
    <n v="82.9"/>
    <x v="0"/>
    <n v="33.5"/>
    <x v="0"/>
    <s v="Safeskin"/>
    <s v="Safeskin"/>
    <x v="0"/>
    <n v="363"/>
    <n v="400"/>
    <n v="218"/>
    <n v="551"/>
    <n v="12.5"/>
    <x v="0"/>
    <n v="581"/>
    <n v="120"/>
  </r>
  <r>
    <x v="2"/>
    <d v="2023-04-07T00:00:00"/>
    <n v="2023"/>
    <x v="0"/>
    <s v="Fri"/>
    <x v="0"/>
    <s v="Mike"/>
    <s v="72-1001 "/>
    <n v="91.4"/>
    <x v="1"/>
    <n v="36.6"/>
    <x v="0"/>
    <s v="Top glove"/>
    <s v="Safeskin"/>
    <x v="1"/>
    <n v="300"/>
    <n v="399"/>
    <n v="299"/>
    <n v="227"/>
    <n v="25.3"/>
    <x v="0"/>
    <n v="599"/>
    <n v="119.69999999999999"/>
  </r>
  <r>
    <x v="22"/>
    <d v="2021-06-03T00:00:00"/>
    <n v="2021"/>
    <x v="10"/>
    <s v="Thu"/>
    <x v="0"/>
    <s v="Mike"/>
    <s v="72-0466"/>
    <n v="83.2"/>
    <x v="2"/>
    <n v="99.5"/>
    <x v="0"/>
    <s v="PT"/>
    <s v="X1 Port"/>
    <x v="0"/>
    <n v="310"/>
    <n v="400"/>
    <n v="576"/>
    <n v="678"/>
    <n v="12.1"/>
    <x v="0"/>
    <n v="886"/>
    <n v="120"/>
  </r>
  <r>
    <x v="7"/>
    <d v="2022-07-14T00:00:00"/>
    <n v="2022"/>
    <x v="8"/>
    <s v="Thu"/>
    <x v="1"/>
    <s v="Mike"/>
    <s v="72-0466"/>
    <n v="92"/>
    <x v="0"/>
    <n v="118.5"/>
    <x v="1"/>
    <s v="Giza"/>
    <s v="Suies "/>
    <x v="1"/>
    <n v="222"/>
    <n v="400"/>
    <n v="525"/>
    <n v="563"/>
    <n v="16.3"/>
    <x v="1"/>
    <n v="747"/>
    <n v="120"/>
  </r>
  <r>
    <x v="24"/>
    <d v="2023-12-30T00:00:00"/>
    <n v="2023"/>
    <x v="4"/>
    <s v="Sat"/>
    <x v="0"/>
    <s v="Lee"/>
    <s v="72-1001 "/>
    <n v="24.7"/>
    <x v="2"/>
    <n v="58.3"/>
    <x v="0"/>
    <s v="Xunthai"/>
    <s v="Suies "/>
    <x v="0"/>
    <n v="714"/>
    <n v="400"/>
    <n v="596"/>
    <n v="732"/>
    <n v="22.4"/>
    <x v="1"/>
    <n v="1310"/>
    <n v="120"/>
  </r>
  <r>
    <x v="8"/>
    <d v="2021-08-31T00:00:00"/>
    <n v="2021"/>
    <x v="7"/>
    <s v="Tue"/>
    <x v="1"/>
    <s v="Mike"/>
    <s v="72-0466"/>
    <n v="69.7"/>
    <x v="1"/>
    <n v="42"/>
    <x v="0"/>
    <s v="Xunthai"/>
    <s v="X1 Port"/>
    <x v="1"/>
    <n v="517"/>
    <n v="400"/>
    <n v="736"/>
    <n v="451"/>
    <n v="24.9"/>
    <x v="0"/>
    <n v="1253"/>
    <n v="120"/>
  </r>
  <r>
    <x v="32"/>
    <d v="2021-05-26T00:00:00"/>
    <n v="2021"/>
    <x v="1"/>
    <s v="Wed"/>
    <x v="0"/>
    <s v="Mike"/>
    <s v="72-1001 "/>
    <n v="102.7"/>
    <x v="1"/>
    <n v="112.1"/>
    <x v="0"/>
    <s v="Xunthai"/>
    <s v="X1 Port"/>
    <x v="0"/>
    <n v="397"/>
    <n v="400"/>
    <n v="473"/>
    <n v="494"/>
    <n v="31"/>
    <x v="1"/>
    <n v="870"/>
    <n v="120"/>
  </r>
  <r>
    <x v="18"/>
    <d v="2021-02-12T00:00:00"/>
    <n v="2021"/>
    <x v="6"/>
    <s v="Fri"/>
    <x v="1"/>
    <s v="Lee"/>
    <s v="72-0466"/>
    <n v="7.2"/>
    <x v="0"/>
    <n v="62.6"/>
    <x v="0"/>
    <s v="Alex"/>
    <s v="Suies "/>
    <x v="0"/>
    <n v="374"/>
    <n v="399"/>
    <n v="226"/>
    <n v="443"/>
    <n v="31.9"/>
    <x v="1"/>
    <n v="600"/>
    <n v="119.69999999999999"/>
  </r>
  <r>
    <x v="31"/>
    <d v="2021-03-11T00:00:00"/>
    <n v="2021"/>
    <x v="5"/>
    <s v="Thu"/>
    <x v="0"/>
    <s v="Mike"/>
    <s v="72-1001 "/>
    <n v="19.2"/>
    <x v="0"/>
    <n v="89"/>
    <x v="0"/>
    <s v="Top glove"/>
    <s v="Top glove"/>
    <x v="1"/>
    <n v="527"/>
    <n v="401"/>
    <n v="658"/>
    <n v="633"/>
    <n v="21.2"/>
    <x v="0"/>
    <n v="1185"/>
    <n v="120.3"/>
  </r>
  <r>
    <x v="8"/>
    <d v="2023-08-31T00:00:00"/>
    <n v="2023"/>
    <x v="7"/>
    <s v="Thu"/>
    <x v="0"/>
    <s v="Lee"/>
    <s v="72-1001 "/>
    <n v="33.200000000000003"/>
    <x v="0"/>
    <n v="52.6"/>
    <x v="1"/>
    <s v="Port Said"/>
    <s v="Suies "/>
    <x v="1"/>
    <n v="396"/>
    <n v="400"/>
    <n v="687"/>
    <n v="651"/>
    <n v="4"/>
    <x v="1"/>
    <n v="1083"/>
    <n v="120"/>
  </r>
  <r>
    <x v="18"/>
    <d v="2021-06-25T00:00:00"/>
    <n v="2021"/>
    <x v="10"/>
    <s v="Fri"/>
    <x v="0"/>
    <s v="Lee"/>
    <s v="72-0466"/>
    <n v="38.9"/>
    <x v="1"/>
    <n v="28.3"/>
    <x v="0"/>
    <s v="Safeskin"/>
    <s v="Safeskin"/>
    <x v="0"/>
    <n v="718"/>
    <n v="400"/>
    <n v="230"/>
    <n v="634"/>
    <n v="22.8"/>
    <x v="1"/>
    <n v="948"/>
    <n v="120"/>
  </r>
  <r>
    <x v="7"/>
    <d v="2021-09-04T00:00:00"/>
    <n v="2021"/>
    <x v="2"/>
    <s v="Sat"/>
    <x v="0"/>
    <s v="Lee"/>
    <s v="72-0466"/>
    <n v="26"/>
    <x v="1"/>
    <n v="80.3"/>
    <x v="1"/>
    <s v="Xunthai"/>
    <s v="Gidec"/>
    <x v="1"/>
    <n v="327"/>
    <n v="399"/>
    <n v="346"/>
    <n v="375"/>
    <n v="19.600000000000001"/>
    <x v="0"/>
    <n v="673"/>
    <n v="119.69999999999999"/>
  </r>
  <r>
    <x v="19"/>
    <d v="2022-06-18T00:00:00"/>
    <n v="2022"/>
    <x v="10"/>
    <s v="Sat"/>
    <x v="0"/>
    <s v="Mike"/>
    <s v="72-0466"/>
    <n v="76.8"/>
    <x v="2"/>
    <n v="81.5"/>
    <x v="1"/>
    <s v="Port Said"/>
    <s v="Top glove "/>
    <x v="0"/>
    <n v="729"/>
    <n v="399"/>
    <n v="662"/>
    <n v="582"/>
    <n v="9.4"/>
    <x v="0"/>
    <n v="1391"/>
    <n v="119.69999999999999"/>
  </r>
  <r>
    <x v="12"/>
    <d v="2022-12-22T00:00:00"/>
    <n v="2022"/>
    <x v="4"/>
    <s v="Thu"/>
    <x v="0"/>
    <s v="Lee"/>
    <s v="72-0466"/>
    <n v="38.799999999999997"/>
    <x v="1"/>
    <n v="57.9"/>
    <x v="0"/>
    <s v="Gidec"/>
    <s v="Safeskin"/>
    <x v="0"/>
    <n v="598"/>
    <n v="401"/>
    <n v="426"/>
    <n v="403"/>
    <n v="1.4"/>
    <x v="1"/>
    <n v="1024"/>
    <n v="120.3"/>
  </r>
  <r>
    <x v="0"/>
    <d v="2022-11-21T00:00:00"/>
    <n v="2022"/>
    <x v="11"/>
    <s v="Mon"/>
    <x v="0"/>
    <s v="Mike"/>
    <s v="72-0466"/>
    <n v="23.2"/>
    <x v="1"/>
    <n v="36"/>
    <x v="1"/>
    <s v="Port Said"/>
    <s v="Safeskin"/>
    <x v="0"/>
    <n v="774"/>
    <n v="401"/>
    <n v="484"/>
    <n v="701"/>
    <n v="13.3"/>
    <x v="0"/>
    <n v="1258"/>
    <n v="120.3"/>
  </r>
  <r>
    <x v="18"/>
    <d v="2023-05-19T00:00:00"/>
    <n v="2023"/>
    <x v="1"/>
    <s v="Fri"/>
    <x v="1"/>
    <s v="Mike"/>
    <s v="72-0466"/>
    <n v="109.2"/>
    <x v="0"/>
    <n v="100.7"/>
    <x v="0"/>
    <s v="Gidec"/>
    <s v="Suies"/>
    <x v="1"/>
    <n v="209"/>
    <n v="398"/>
    <n v="694"/>
    <n v="233"/>
    <n v="11.1"/>
    <x v="1"/>
    <n v="903"/>
    <n v="119.39999999999999"/>
  </r>
  <r>
    <x v="1"/>
    <d v="2021-07-16T00:00:00"/>
    <n v="2021"/>
    <x v="8"/>
    <s v="Fri"/>
    <x v="1"/>
    <s v="Lee"/>
    <s v="72-0466"/>
    <n v="84.9"/>
    <x v="2"/>
    <n v="36.700000000000003"/>
    <x v="0"/>
    <s v="Giza"/>
    <s v="Top glove"/>
    <x v="0"/>
    <n v="235"/>
    <n v="401"/>
    <n v="257"/>
    <n v="223"/>
    <n v="19.8"/>
    <x v="0"/>
    <n v="492"/>
    <n v="120.3"/>
  </r>
  <r>
    <x v="27"/>
    <d v="2021-07-28T00:00:00"/>
    <n v="2021"/>
    <x v="8"/>
    <s v="Wed"/>
    <x v="0"/>
    <s v="Lee"/>
    <s v="72-0466"/>
    <n v="33.299999999999997"/>
    <x v="1"/>
    <n v="80.8"/>
    <x v="1"/>
    <s v="Safeskin"/>
    <s v="Suies"/>
    <x v="1"/>
    <n v="501"/>
    <n v="401"/>
    <n v="606"/>
    <n v="261"/>
    <n v="30.7"/>
    <x v="0"/>
    <n v="1107"/>
    <n v="120.3"/>
  </r>
  <r>
    <x v="31"/>
    <d v="2023-01-08T00:00:00"/>
    <n v="2023"/>
    <x v="9"/>
    <s v="Sun"/>
    <x v="0"/>
    <s v="Mike"/>
    <s v="72-0466"/>
    <n v="46.5"/>
    <x v="2"/>
    <n v="49.2"/>
    <x v="0"/>
    <s v="Top glove"/>
    <s v="Suies "/>
    <x v="1"/>
    <n v="747"/>
    <n v="400"/>
    <n v="329"/>
    <n v="321"/>
    <n v="18.100000000000001"/>
    <x v="0"/>
    <n v="1076"/>
    <n v="120"/>
  </r>
  <r>
    <x v="0"/>
    <d v="2022-10-18T00:00:00"/>
    <n v="2022"/>
    <x v="3"/>
    <s v="Tue"/>
    <x v="0"/>
    <s v="Lee"/>
    <s v="72-0466"/>
    <n v="90.2"/>
    <x v="2"/>
    <n v="59.3"/>
    <x v="0"/>
    <s v="PT"/>
    <s v="X1 Port"/>
    <x v="1"/>
    <n v="638"/>
    <n v="402"/>
    <n v="238"/>
    <n v="223"/>
    <n v="38.1"/>
    <x v="1"/>
    <n v="876"/>
    <n v="120.6"/>
  </r>
  <r>
    <x v="15"/>
    <d v="2020-12-08T00:00:00"/>
    <n v="2020"/>
    <x v="4"/>
    <s v="Tue"/>
    <x v="1"/>
    <s v="Lee"/>
    <s v="72-0466"/>
    <n v="96"/>
    <x v="1"/>
    <n v="29.3"/>
    <x v="1"/>
    <s v="Gidec"/>
    <s v="Gidec"/>
    <x v="1"/>
    <n v="573"/>
    <n v="400"/>
    <n v="597"/>
    <n v="243"/>
    <n v="9.6"/>
    <x v="0"/>
    <n v="1170"/>
    <n v="120"/>
  </r>
  <r>
    <x v="15"/>
    <d v="2023-06-09T00:00:00"/>
    <n v="2023"/>
    <x v="10"/>
    <s v="Fri"/>
    <x v="0"/>
    <s v="Lee"/>
    <s v="72-0466"/>
    <n v="25.3"/>
    <x v="2"/>
    <n v="79.7"/>
    <x v="0"/>
    <s v="Alex"/>
    <s v="Top glove"/>
    <x v="0"/>
    <n v="219"/>
    <n v="399"/>
    <n v="273"/>
    <n v="384"/>
    <n v="9.6"/>
    <x v="1"/>
    <n v="492"/>
    <n v="119.69999999999999"/>
  </r>
  <r>
    <x v="2"/>
    <d v="2021-09-04T00:00:00"/>
    <n v="2021"/>
    <x v="2"/>
    <s v="Sat"/>
    <x v="1"/>
    <s v="Lee"/>
    <s v="72-1001"/>
    <n v="112.7"/>
    <x v="1"/>
    <n v="31"/>
    <x v="0"/>
    <s v="Gidec"/>
    <s v="X1 Port"/>
    <x v="1"/>
    <n v="412"/>
    <n v="400"/>
    <n v="648"/>
    <n v="260"/>
    <n v="24.6"/>
    <x v="1"/>
    <n v="1060"/>
    <n v="120"/>
  </r>
  <r>
    <x v="11"/>
    <d v="2020-05-08T00:00:00"/>
    <n v="2020"/>
    <x v="1"/>
    <s v="Fri"/>
    <x v="1"/>
    <s v="Lee"/>
    <s v="72-1001 "/>
    <n v="95.3"/>
    <x v="0"/>
    <n v="60.9"/>
    <x v="1"/>
    <s v="Port Said"/>
    <s v="Gidec"/>
    <x v="0"/>
    <n v="408"/>
    <n v="400"/>
    <n v="322"/>
    <n v="681"/>
    <n v="36"/>
    <x v="1"/>
    <n v="730"/>
    <n v="120"/>
  </r>
  <r>
    <x v="4"/>
    <d v="2022-11-08T00:00:00"/>
    <n v="2022"/>
    <x v="11"/>
    <s v="Tue"/>
    <x v="0"/>
    <s v="Mike"/>
    <s v="72-1001 "/>
    <n v="103.5"/>
    <x v="0"/>
    <n v="42.8"/>
    <x v="1"/>
    <s v="PT"/>
    <s v="Suies"/>
    <x v="0"/>
    <n v="525"/>
    <n v="399"/>
    <n v="229"/>
    <n v="232"/>
    <n v="27.2"/>
    <x v="0"/>
    <n v="754"/>
    <n v="119.69999999999999"/>
  </r>
  <r>
    <x v="9"/>
    <d v="2020-12-22T00:00:00"/>
    <n v="2020"/>
    <x v="4"/>
    <s v="Tue"/>
    <x v="0"/>
    <s v="Mike"/>
    <s v="72-0466"/>
    <n v="21.5"/>
    <x v="0"/>
    <n v="115.8"/>
    <x v="0"/>
    <s v="Giza"/>
    <s v="Mina"/>
    <x v="0"/>
    <n v="355"/>
    <n v="401"/>
    <n v="260"/>
    <n v="745"/>
    <n v="27.3"/>
    <x v="1"/>
    <n v="615"/>
    <n v="120.3"/>
  </r>
  <r>
    <x v="12"/>
    <d v="2023-12-13T00:00:00"/>
    <n v="2023"/>
    <x v="4"/>
    <s v="Wed"/>
    <x v="0"/>
    <s v="Mike"/>
    <s v="72-1001 "/>
    <n v="21.5"/>
    <x v="1"/>
    <n v="118"/>
    <x v="1"/>
    <s v="Safeskin"/>
    <s v="Suies "/>
    <x v="0"/>
    <n v="360"/>
    <n v="398"/>
    <n v="705"/>
    <n v="723"/>
    <n v="32.4"/>
    <x v="0"/>
    <n v="1065"/>
    <n v="119.39999999999999"/>
  </r>
  <r>
    <x v="2"/>
    <d v="2022-08-16T00:00:00"/>
    <n v="2022"/>
    <x v="7"/>
    <s v="Tue"/>
    <x v="1"/>
    <s v="Mike"/>
    <s v="72-1001"/>
    <n v="40.1"/>
    <x v="0"/>
    <n v="91.7"/>
    <x v="1"/>
    <s v="Gidec"/>
    <s v="Suies"/>
    <x v="1"/>
    <n v="573"/>
    <n v="401"/>
    <n v="423"/>
    <n v="325"/>
    <n v="27.1"/>
    <x v="1"/>
    <n v="996"/>
    <n v="120.3"/>
  </r>
  <r>
    <x v="7"/>
    <d v="2020-03-21T00:00:00"/>
    <n v="2020"/>
    <x v="5"/>
    <s v="Sat"/>
    <x v="1"/>
    <s v="Mike"/>
    <s v="72-0466"/>
    <n v="12.4"/>
    <x v="0"/>
    <n v="118.2"/>
    <x v="0"/>
    <s v="Alex"/>
    <s v="Top glove"/>
    <x v="1"/>
    <n v="767"/>
    <n v="399"/>
    <n v="381"/>
    <n v="243"/>
    <n v="30.6"/>
    <x v="1"/>
    <n v="1148"/>
    <n v="119.69999999999999"/>
  </r>
  <r>
    <x v="5"/>
    <d v="2021-10-27T00:00:00"/>
    <n v="2021"/>
    <x v="3"/>
    <s v="Wed"/>
    <x v="1"/>
    <s v="Lee"/>
    <s v="72-0466"/>
    <n v="15.5"/>
    <x v="1"/>
    <n v="18.100000000000001"/>
    <x v="0"/>
    <s v="Xunthai"/>
    <s v="Gidec"/>
    <x v="1"/>
    <n v="596"/>
    <n v="399"/>
    <n v="495"/>
    <n v="263"/>
    <n v="34.799999999999997"/>
    <x v="0"/>
    <n v="1091"/>
    <n v="119.69999999999999"/>
  </r>
  <r>
    <x v="17"/>
    <d v="2022-02-19T00:00:00"/>
    <n v="2022"/>
    <x v="6"/>
    <s v="Sat"/>
    <x v="1"/>
    <s v="Mike"/>
    <s v="72-1001"/>
    <n v="21.5"/>
    <x v="2"/>
    <n v="119.1"/>
    <x v="1"/>
    <s v="Xunthai"/>
    <s v="Suies"/>
    <x v="1"/>
    <n v="601"/>
    <n v="400"/>
    <n v="580"/>
    <n v="535"/>
    <n v="1.3"/>
    <x v="0"/>
    <n v="1181"/>
    <n v="120"/>
  </r>
  <r>
    <x v="16"/>
    <d v="2023-02-15T00:00:00"/>
    <n v="2023"/>
    <x v="6"/>
    <s v="Wed"/>
    <x v="1"/>
    <s v="Lee"/>
    <s v="72-0466"/>
    <n v="86.9"/>
    <x v="1"/>
    <n v="16.899999999999999"/>
    <x v="0"/>
    <s v="PT"/>
    <s v="Suies"/>
    <x v="1"/>
    <n v="792"/>
    <n v="400"/>
    <n v="222"/>
    <n v="561"/>
    <n v="35.5"/>
    <x v="1"/>
    <n v="1014"/>
    <n v="120"/>
  </r>
  <r>
    <x v="8"/>
    <d v="2022-03-01T00:00:00"/>
    <n v="2022"/>
    <x v="5"/>
    <s v="Tue"/>
    <x v="0"/>
    <s v="Lee"/>
    <s v="72-1001 "/>
    <n v="8.5"/>
    <x v="0"/>
    <n v="52.8"/>
    <x v="0"/>
    <s v="Top glove"/>
    <s v="Gidec"/>
    <x v="0"/>
    <n v="292"/>
    <n v="400"/>
    <n v="739"/>
    <n v="389"/>
    <n v="9.4"/>
    <x v="1"/>
    <n v="1031"/>
    <n v="120"/>
  </r>
  <r>
    <x v="22"/>
    <d v="2021-05-06T00:00:00"/>
    <n v="2021"/>
    <x v="1"/>
    <s v="Thu"/>
    <x v="0"/>
    <s v="Lee"/>
    <s v="72-0466"/>
    <n v="14.6"/>
    <x v="2"/>
    <n v="32.5"/>
    <x v="0"/>
    <s v="Port Said"/>
    <s v="Gidec"/>
    <x v="0"/>
    <n v="220"/>
    <n v="399"/>
    <n v="775"/>
    <n v="378"/>
    <n v="36.6"/>
    <x v="1"/>
    <n v="995"/>
    <n v="119.69999999999999"/>
  </r>
  <r>
    <x v="5"/>
    <d v="2020-08-12T00:00:00"/>
    <n v="2020"/>
    <x v="7"/>
    <s v="Wed"/>
    <x v="1"/>
    <s v="Mike"/>
    <s v="72-0466"/>
    <n v="113.6"/>
    <x v="2"/>
    <n v="114.7"/>
    <x v="0"/>
    <s v="Safeskin"/>
    <s v="Suies "/>
    <x v="0"/>
    <n v="647"/>
    <n v="399"/>
    <n v="450"/>
    <n v="519"/>
    <n v="11.4"/>
    <x v="0"/>
    <n v="1097"/>
    <n v="119.69999999999999"/>
  </r>
  <r>
    <x v="7"/>
    <d v="2022-09-13T00:00:00"/>
    <n v="2022"/>
    <x v="2"/>
    <s v="Tue"/>
    <x v="0"/>
    <s v="Mike"/>
    <s v="72-0466"/>
    <n v="14.6"/>
    <x v="0"/>
    <n v="78.099999999999994"/>
    <x v="1"/>
    <s v="Xunthai"/>
    <s v="Suies"/>
    <x v="1"/>
    <n v="463"/>
    <n v="399"/>
    <n v="448"/>
    <n v="383"/>
    <n v="18.8"/>
    <x v="0"/>
    <n v="911"/>
    <n v="119.69999999999999"/>
  </r>
  <r>
    <x v="22"/>
    <d v="2021-02-22T00:00:00"/>
    <n v="2021"/>
    <x v="6"/>
    <s v="Mon"/>
    <x v="0"/>
    <s v="Mike"/>
    <s v="72-1001 "/>
    <n v="66.8"/>
    <x v="0"/>
    <n v="73.7"/>
    <x v="1"/>
    <s v="Gidec"/>
    <s v="Top glove"/>
    <x v="1"/>
    <n v="457"/>
    <n v="400"/>
    <n v="727"/>
    <n v="761"/>
    <n v="37.4"/>
    <x v="1"/>
    <n v="1184"/>
    <n v="120"/>
  </r>
  <r>
    <x v="1"/>
    <d v="2022-02-18T00:00:00"/>
    <n v="2022"/>
    <x v="6"/>
    <s v="Fri"/>
    <x v="0"/>
    <s v="Mike"/>
    <s v="72-1001 "/>
    <n v="78.900000000000006"/>
    <x v="1"/>
    <n v="119.7"/>
    <x v="0"/>
    <s v="Top glove"/>
    <s v="Top glove"/>
    <x v="0"/>
    <n v="335"/>
    <n v="401"/>
    <n v="458"/>
    <n v="430"/>
    <n v="5.3"/>
    <x v="0"/>
    <n v="793"/>
    <n v="120.3"/>
  </r>
  <r>
    <x v="4"/>
    <d v="2020-05-16T00:00:00"/>
    <n v="2020"/>
    <x v="1"/>
    <s v="Sat"/>
    <x v="0"/>
    <s v="Lee"/>
    <s v="72-0466"/>
    <n v="115.2"/>
    <x v="0"/>
    <n v="75.400000000000006"/>
    <x v="1"/>
    <s v="Gidec"/>
    <s v="Suies "/>
    <x v="0"/>
    <n v="504"/>
    <n v="400"/>
    <n v="714"/>
    <n v="332"/>
    <n v="30.1"/>
    <x v="0"/>
    <n v="1218"/>
    <n v="120"/>
  </r>
  <r>
    <x v="23"/>
    <d v="2020-08-13T00:00:00"/>
    <n v="2020"/>
    <x v="7"/>
    <s v="Thu"/>
    <x v="1"/>
    <s v="Lee"/>
    <s v="72-1001 "/>
    <n v="108.5"/>
    <x v="0"/>
    <n v="79.3"/>
    <x v="0"/>
    <s v="Top glove"/>
    <s v="X1 Port"/>
    <x v="0"/>
    <n v="465"/>
    <n v="401"/>
    <n v="217"/>
    <n v="288"/>
    <n v="16.3"/>
    <x v="1"/>
    <n v="682"/>
    <n v="120.3"/>
  </r>
  <r>
    <x v="2"/>
    <d v="2023-09-19T00:00:00"/>
    <n v="2023"/>
    <x v="2"/>
    <s v="Tue"/>
    <x v="0"/>
    <s v="Lee"/>
    <s v="72-1001 "/>
    <n v="55.7"/>
    <x v="2"/>
    <n v="10.1"/>
    <x v="1"/>
    <s v="Gidec"/>
    <s v="X1 Port"/>
    <x v="0"/>
    <n v="407"/>
    <n v="401"/>
    <n v="494"/>
    <n v="579"/>
    <n v="1.9"/>
    <x v="1"/>
    <n v="901"/>
    <n v="120.3"/>
  </r>
  <r>
    <x v="9"/>
    <d v="2023-06-06T00:00:00"/>
    <n v="2023"/>
    <x v="10"/>
    <s v="Tue"/>
    <x v="0"/>
    <s v="Lee"/>
    <s v="72-1001 "/>
    <n v="113.3"/>
    <x v="0"/>
    <n v="103.8"/>
    <x v="1"/>
    <s v="Gidec"/>
    <s v="Safeskin"/>
    <x v="0"/>
    <n v="466"/>
    <n v="399"/>
    <n v="771"/>
    <n v="396"/>
    <n v="37.6"/>
    <x v="1"/>
    <n v="1237"/>
    <n v="119.69999999999999"/>
  </r>
  <r>
    <x v="3"/>
    <d v="2020-11-18T00:00:00"/>
    <n v="2020"/>
    <x v="11"/>
    <s v="Wed"/>
    <x v="1"/>
    <s v="Lee"/>
    <s v="72-1001 "/>
    <n v="54.7"/>
    <x v="2"/>
    <n v="116.6"/>
    <x v="0"/>
    <s v="Safeskin"/>
    <s v="Top glove"/>
    <x v="1"/>
    <n v="430"/>
    <n v="400"/>
    <n v="352"/>
    <n v="313"/>
    <n v="5.6"/>
    <x v="0"/>
    <n v="782"/>
    <n v="120"/>
  </r>
  <r>
    <x v="24"/>
    <d v="2023-02-05T00:00:00"/>
    <n v="2023"/>
    <x v="6"/>
    <s v="Sun"/>
    <x v="0"/>
    <s v="Lee"/>
    <s v="72-1001 "/>
    <n v="82"/>
    <x v="1"/>
    <n v="115.4"/>
    <x v="0"/>
    <s v="Gidec"/>
    <s v="Gidec"/>
    <x v="1"/>
    <n v="764"/>
    <n v="402"/>
    <n v="360"/>
    <n v="365"/>
    <n v="31.2"/>
    <x v="1"/>
    <n v="1124"/>
    <n v="120.6"/>
  </r>
  <r>
    <x v="18"/>
    <d v="2022-03-22T00:00:00"/>
    <n v="2022"/>
    <x v="5"/>
    <s v="Tue"/>
    <x v="0"/>
    <s v="Mike"/>
    <s v="72-0466"/>
    <n v="34.9"/>
    <x v="1"/>
    <n v="30.4"/>
    <x v="0"/>
    <s v="Alex"/>
    <s v="Suies"/>
    <x v="0"/>
    <n v="788"/>
    <n v="401"/>
    <n v="578"/>
    <n v="385"/>
    <n v="16"/>
    <x v="0"/>
    <n v="1366"/>
    <n v="120.3"/>
  </r>
  <r>
    <x v="12"/>
    <d v="2021-03-20T00:00:00"/>
    <n v="2021"/>
    <x v="5"/>
    <s v="Sat"/>
    <x v="0"/>
    <s v="Mike"/>
    <s v="72-0466"/>
    <n v="78.2"/>
    <x v="0"/>
    <n v="31"/>
    <x v="0"/>
    <s v="Gidec"/>
    <s v="Mina"/>
    <x v="0"/>
    <n v="704"/>
    <n v="398"/>
    <n v="756"/>
    <n v="576"/>
    <n v="32.6"/>
    <x v="1"/>
    <n v="1460"/>
    <n v="119.39999999999999"/>
  </r>
  <r>
    <x v="0"/>
    <d v="2020-01-07T00:00:00"/>
    <n v="2020"/>
    <x v="9"/>
    <s v="Tue"/>
    <x v="0"/>
    <s v="Mike"/>
    <s v="72-1001 "/>
    <n v="66.900000000000006"/>
    <x v="0"/>
    <n v="47.1"/>
    <x v="0"/>
    <s v="Alex"/>
    <s v="Suies"/>
    <x v="0"/>
    <n v="794"/>
    <n v="400"/>
    <n v="319"/>
    <n v="305"/>
    <n v="30.3"/>
    <x v="0"/>
    <n v="1113"/>
    <n v="120"/>
  </r>
  <r>
    <x v="8"/>
    <d v="2020-05-07T00:00:00"/>
    <n v="2020"/>
    <x v="1"/>
    <s v="Thu"/>
    <x v="0"/>
    <s v="Lee"/>
    <s v="72-1001"/>
    <n v="74.8"/>
    <x v="2"/>
    <n v="40.700000000000003"/>
    <x v="0"/>
    <s v="Xunthai"/>
    <s v="Suies"/>
    <x v="0"/>
    <n v="359"/>
    <n v="400"/>
    <n v="753"/>
    <n v="640"/>
    <n v="25.7"/>
    <x v="1"/>
    <n v="1112"/>
    <n v="120"/>
  </r>
  <r>
    <x v="7"/>
    <d v="2023-10-08T00:00:00"/>
    <n v="2023"/>
    <x v="3"/>
    <s v="Sun"/>
    <x v="0"/>
    <s v="Mike"/>
    <s v="72-1001 "/>
    <n v="83.5"/>
    <x v="0"/>
    <n v="40.1"/>
    <x v="1"/>
    <s v="Top glove"/>
    <s v="Gidec"/>
    <x v="1"/>
    <n v="706"/>
    <n v="401"/>
    <n v="598"/>
    <n v="383"/>
    <n v="37.6"/>
    <x v="0"/>
    <n v="1304"/>
    <n v="120.3"/>
  </r>
  <r>
    <x v="18"/>
    <d v="2020-09-23T00:00:00"/>
    <n v="2020"/>
    <x v="2"/>
    <s v="Wed"/>
    <x v="0"/>
    <s v="Lee"/>
    <s v="72-0466"/>
    <n v="24.9"/>
    <x v="0"/>
    <n v="74.599999999999994"/>
    <x v="0"/>
    <s v="Xunthai"/>
    <s v="X1 Port"/>
    <x v="1"/>
    <n v="444"/>
    <n v="399"/>
    <n v="796"/>
    <n v="493"/>
    <n v="4.9000000000000004"/>
    <x v="1"/>
    <n v="1240"/>
    <n v="119.69999999999999"/>
  </r>
  <r>
    <x v="1"/>
    <d v="2021-11-15T00:00:00"/>
    <n v="2021"/>
    <x v="11"/>
    <s v="Mon"/>
    <x v="0"/>
    <s v="Mike"/>
    <s v="72-0466"/>
    <n v="39.6"/>
    <x v="0"/>
    <n v="97.6"/>
    <x v="0"/>
    <s v="Alex"/>
    <s v="Gidec"/>
    <x v="1"/>
    <n v="648"/>
    <n v="399"/>
    <n v="642"/>
    <n v="593"/>
    <n v="32.1"/>
    <x v="0"/>
    <n v="1290"/>
    <n v="119.69999999999999"/>
  </r>
  <r>
    <x v="26"/>
    <d v="2022-07-16T00:00:00"/>
    <n v="2022"/>
    <x v="8"/>
    <s v="Sat"/>
    <x v="0"/>
    <s v="Mike"/>
    <s v="72-0466"/>
    <n v="89.7"/>
    <x v="2"/>
    <n v="112.7"/>
    <x v="0"/>
    <s v="Xunthai"/>
    <s v="Gidec"/>
    <x v="1"/>
    <n v="321"/>
    <n v="399"/>
    <n v="601"/>
    <n v="526"/>
    <n v="27.2"/>
    <x v="1"/>
    <n v="922"/>
    <n v="119.69999999999999"/>
  </r>
  <r>
    <x v="0"/>
    <d v="2020-08-01T00:00:00"/>
    <n v="2020"/>
    <x v="7"/>
    <s v="Sat"/>
    <x v="1"/>
    <s v="Lee"/>
    <s v="72-0466"/>
    <n v="23.8"/>
    <x v="0"/>
    <n v="12.8"/>
    <x v="0"/>
    <s v="Giza"/>
    <s v="Safeskin"/>
    <x v="1"/>
    <n v="687"/>
    <n v="399"/>
    <n v="689"/>
    <n v="597"/>
    <n v="13.3"/>
    <x v="1"/>
    <n v="1376"/>
    <n v="119.69999999999999"/>
  </r>
  <r>
    <x v="19"/>
    <d v="2020-09-03T00:00:00"/>
    <n v="2020"/>
    <x v="2"/>
    <s v="Thu"/>
    <x v="0"/>
    <s v="Lee"/>
    <s v="72-1001 "/>
    <n v="44.6"/>
    <x v="0"/>
    <n v="37"/>
    <x v="0"/>
    <s v="Port Said"/>
    <s v="Suies"/>
    <x v="1"/>
    <n v="250"/>
    <n v="401"/>
    <n v="305"/>
    <n v="394"/>
    <n v="22.3"/>
    <x v="1"/>
    <n v="555"/>
    <n v="120.3"/>
  </r>
  <r>
    <x v="6"/>
    <d v="2023-10-29T00:00:00"/>
    <n v="2023"/>
    <x v="3"/>
    <s v="Sun"/>
    <x v="1"/>
    <s v="Mike"/>
    <s v="72-0466"/>
    <n v="81.599999999999994"/>
    <x v="0"/>
    <n v="34.299999999999997"/>
    <x v="1"/>
    <s v="Gidec"/>
    <s v="X1 Port"/>
    <x v="1"/>
    <n v="362"/>
    <n v="399"/>
    <n v="768"/>
    <n v="778"/>
    <n v="26.1"/>
    <x v="1"/>
    <n v="1130"/>
    <n v="119.69999999999999"/>
  </r>
  <r>
    <x v="18"/>
    <d v="2021-02-24T00:00:00"/>
    <n v="2021"/>
    <x v="6"/>
    <s v="Wed"/>
    <x v="0"/>
    <s v="Lee"/>
    <s v="72-1001 "/>
    <n v="112.8"/>
    <x v="2"/>
    <n v="46.1"/>
    <x v="1"/>
    <s v="Gidec"/>
    <s v="Suies "/>
    <x v="1"/>
    <n v="693"/>
    <n v="399"/>
    <n v="299"/>
    <n v="475"/>
    <n v="29.7"/>
    <x v="1"/>
    <n v="992"/>
    <n v="119.69999999999999"/>
  </r>
  <r>
    <x v="26"/>
    <d v="2022-11-30T00:00:00"/>
    <n v="2022"/>
    <x v="11"/>
    <s v="Wed"/>
    <x v="0"/>
    <s v="Lee"/>
    <s v="72-1001 "/>
    <n v="13.7"/>
    <x v="0"/>
    <n v="53.8"/>
    <x v="0"/>
    <s v="Air Port"/>
    <s v="Gidec"/>
    <x v="1"/>
    <n v="648"/>
    <n v="398"/>
    <n v="215"/>
    <n v="393"/>
    <n v="8.3000000000000007"/>
    <x v="1"/>
    <n v="863"/>
    <n v="119.39999999999999"/>
  </r>
  <r>
    <x v="10"/>
    <d v="2021-12-17T00:00:00"/>
    <n v="2021"/>
    <x v="4"/>
    <s v="Fri"/>
    <x v="0"/>
    <s v="Lee"/>
    <s v="72-0466"/>
    <n v="64.400000000000006"/>
    <x v="0"/>
    <n v="49.8"/>
    <x v="0"/>
    <s v="Xunthai"/>
    <s v="Top glove "/>
    <x v="0"/>
    <n v="501"/>
    <n v="401"/>
    <n v="619"/>
    <n v="378"/>
    <n v="5"/>
    <x v="1"/>
    <n v="1120"/>
    <n v="120.3"/>
  </r>
  <r>
    <x v="19"/>
    <d v="2023-10-03T00:00:00"/>
    <n v="2023"/>
    <x v="3"/>
    <s v="Tue"/>
    <x v="0"/>
    <s v="Lee"/>
    <s v="72-0466"/>
    <n v="14.4"/>
    <x v="0"/>
    <n v="114.5"/>
    <x v="1"/>
    <s v="Giza"/>
    <s v="Gidec"/>
    <x v="1"/>
    <n v="604"/>
    <n v="401"/>
    <n v="311"/>
    <n v="226"/>
    <n v="5"/>
    <x v="0"/>
    <n v="915"/>
    <n v="120.3"/>
  </r>
  <r>
    <x v="11"/>
    <d v="2020-05-22T00:00:00"/>
    <n v="2020"/>
    <x v="1"/>
    <s v="Fri"/>
    <x v="0"/>
    <s v="Mike"/>
    <s v="72-0466"/>
    <n v="48.6"/>
    <x v="2"/>
    <n v="55.3"/>
    <x v="1"/>
    <s v="Top glove"/>
    <s v="Top glove "/>
    <x v="1"/>
    <n v="311"/>
    <n v="400"/>
    <n v="655"/>
    <n v="611"/>
    <n v="12.5"/>
    <x v="1"/>
    <n v="966"/>
    <n v="120"/>
  </r>
  <r>
    <x v="14"/>
    <d v="2020-05-20T00:00:00"/>
    <n v="2020"/>
    <x v="1"/>
    <s v="Wed"/>
    <x v="0"/>
    <s v="Lee"/>
    <s v="72-0466"/>
    <n v="25.2"/>
    <x v="1"/>
    <n v="68.400000000000006"/>
    <x v="0"/>
    <s v="Xunthai"/>
    <s v="Mina"/>
    <x v="0"/>
    <n v="601"/>
    <n v="400"/>
    <n v="677"/>
    <n v="358"/>
    <n v="7"/>
    <x v="0"/>
    <n v="1278"/>
    <n v="120"/>
  </r>
  <r>
    <x v="26"/>
    <d v="2021-07-18T00:00:00"/>
    <n v="2021"/>
    <x v="8"/>
    <s v="Sun"/>
    <x v="0"/>
    <s v="Mike"/>
    <s v="72-0466"/>
    <n v="79.7"/>
    <x v="1"/>
    <n v="91.1"/>
    <x v="1"/>
    <s v="Port Said"/>
    <s v="Top glove "/>
    <x v="1"/>
    <n v="205"/>
    <n v="400"/>
    <n v="342"/>
    <n v="775"/>
    <n v="21.9"/>
    <x v="1"/>
    <n v="547"/>
    <n v="120"/>
  </r>
  <r>
    <x v="7"/>
    <d v="2020-04-16T00:00:00"/>
    <n v="2020"/>
    <x v="0"/>
    <s v="Thu"/>
    <x v="0"/>
    <s v="Mike"/>
    <s v="72-1001 "/>
    <n v="92.2"/>
    <x v="1"/>
    <n v="88.4"/>
    <x v="1"/>
    <s v="Port Said"/>
    <s v="Safeskin"/>
    <x v="0"/>
    <n v="700"/>
    <n v="401"/>
    <n v="252"/>
    <n v="326"/>
    <n v="18"/>
    <x v="0"/>
    <n v="952"/>
    <n v="120.3"/>
  </r>
  <r>
    <x v="12"/>
    <d v="2020-02-02T00:00:00"/>
    <n v="2020"/>
    <x v="6"/>
    <s v="Sun"/>
    <x v="0"/>
    <s v="Lee"/>
    <s v="72-0466"/>
    <n v="33.4"/>
    <x v="0"/>
    <n v="72"/>
    <x v="0"/>
    <s v="Xunthai"/>
    <s v="Safeskin"/>
    <x v="1"/>
    <n v="510"/>
    <n v="400"/>
    <n v="500"/>
    <n v="518"/>
    <n v="35.799999999999997"/>
    <x v="0"/>
    <n v="1010"/>
    <n v="120"/>
  </r>
  <r>
    <x v="1"/>
    <d v="2023-05-08T00:00:00"/>
    <n v="2023"/>
    <x v="1"/>
    <s v="Mon"/>
    <x v="1"/>
    <s v="Mike"/>
    <s v="72-1001"/>
    <n v="87"/>
    <x v="0"/>
    <n v="104"/>
    <x v="1"/>
    <s v="Alex"/>
    <s v="Top glove"/>
    <x v="0"/>
    <n v="766"/>
    <n v="399"/>
    <n v="734"/>
    <n v="641"/>
    <n v="29"/>
    <x v="1"/>
    <n v="1500"/>
    <n v="119.69999999999999"/>
  </r>
  <r>
    <x v="0"/>
    <d v="2020-04-28T00:00:00"/>
    <n v="2020"/>
    <x v="0"/>
    <s v="Tue"/>
    <x v="0"/>
    <s v="Lee"/>
    <s v="72-0466"/>
    <n v="56.4"/>
    <x v="1"/>
    <n v="76.8"/>
    <x v="0"/>
    <s v="PT"/>
    <s v="Mina"/>
    <x v="1"/>
    <n v="487"/>
    <n v="398"/>
    <n v="708"/>
    <n v="722"/>
    <n v="9"/>
    <x v="1"/>
    <n v="1195"/>
    <n v="119.39999999999999"/>
  </r>
  <r>
    <x v="15"/>
    <d v="2020-08-16T00:00:00"/>
    <n v="2020"/>
    <x v="7"/>
    <s v="Sun"/>
    <x v="1"/>
    <s v="Lee"/>
    <s v="72-0466"/>
    <n v="37.6"/>
    <x v="2"/>
    <n v="105.6"/>
    <x v="1"/>
    <s v="Top glove"/>
    <s v="Gidec"/>
    <x v="1"/>
    <n v="460"/>
    <n v="399"/>
    <n v="270"/>
    <n v="294"/>
    <n v="2.8"/>
    <x v="0"/>
    <n v="730"/>
    <n v="119.69999999999999"/>
  </r>
  <r>
    <x v="14"/>
    <d v="2021-11-18T00:00:00"/>
    <n v="2021"/>
    <x v="11"/>
    <s v="Thu"/>
    <x v="1"/>
    <s v="Lee"/>
    <s v="72-1001 "/>
    <n v="65.2"/>
    <x v="1"/>
    <n v="39.799999999999997"/>
    <x v="0"/>
    <s v="Top glove"/>
    <s v="Suies"/>
    <x v="1"/>
    <n v="470"/>
    <n v="400"/>
    <n v="779"/>
    <n v="791"/>
    <n v="28.7"/>
    <x v="1"/>
    <n v="1249"/>
    <n v="120"/>
  </r>
  <r>
    <x v="22"/>
    <d v="2023-04-23T00:00:00"/>
    <n v="2023"/>
    <x v="0"/>
    <s v="Sun"/>
    <x v="0"/>
    <s v="Lee"/>
    <s v="72-1001 "/>
    <n v="48.7"/>
    <x v="1"/>
    <n v="20.2"/>
    <x v="0"/>
    <s v="Xunthai"/>
    <s v="Mina"/>
    <x v="0"/>
    <n v="416"/>
    <n v="399"/>
    <n v="358"/>
    <n v="744"/>
    <n v="34"/>
    <x v="1"/>
    <n v="774"/>
    <n v="119.69999999999999"/>
  </r>
  <r>
    <x v="7"/>
    <d v="2022-04-09T00:00:00"/>
    <n v="2022"/>
    <x v="0"/>
    <s v="Sat"/>
    <x v="1"/>
    <s v="Lee"/>
    <s v="72-0466"/>
    <n v="31.4"/>
    <x v="0"/>
    <n v="99.2"/>
    <x v="1"/>
    <s v="Gidec"/>
    <s v="Gidec"/>
    <x v="1"/>
    <n v="300"/>
    <n v="400"/>
    <n v="410"/>
    <n v="778"/>
    <n v="28.3"/>
    <x v="1"/>
    <n v="710"/>
    <n v="120"/>
  </r>
  <r>
    <x v="9"/>
    <d v="2022-10-07T00:00:00"/>
    <n v="2022"/>
    <x v="3"/>
    <s v="Fri"/>
    <x v="0"/>
    <s v="Lee"/>
    <s v="72-1001 "/>
    <n v="92"/>
    <x v="1"/>
    <n v="49"/>
    <x v="0"/>
    <s v="Air Port"/>
    <s v="Safeskin"/>
    <x v="1"/>
    <n v="705"/>
    <n v="399"/>
    <n v="289"/>
    <n v="712"/>
    <n v="26.1"/>
    <x v="0"/>
    <n v="994"/>
    <n v="119.69999999999999"/>
  </r>
  <r>
    <x v="7"/>
    <d v="2022-04-29T00:00:00"/>
    <n v="2022"/>
    <x v="0"/>
    <s v="Fri"/>
    <x v="0"/>
    <s v="Lee"/>
    <s v="72-0466"/>
    <n v="96.7"/>
    <x v="1"/>
    <n v="79.900000000000006"/>
    <x v="0"/>
    <s v="Giza"/>
    <s v="Top glove"/>
    <x v="0"/>
    <n v="433"/>
    <n v="399"/>
    <n v="427"/>
    <n v="727"/>
    <n v="10.7"/>
    <x v="0"/>
    <n v="860"/>
    <n v="119.69999999999999"/>
  </r>
  <r>
    <x v="3"/>
    <d v="2023-05-23T00:00:00"/>
    <n v="2023"/>
    <x v="1"/>
    <s v="Tue"/>
    <x v="0"/>
    <s v="Mike"/>
    <s v="72-0466"/>
    <n v="97"/>
    <x v="2"/>
    <n v="89.8"/>
    <x v="1"/>
    <s v="PT"/>
    <s v="Gidec"/>
    <x v="1"/>
    <n v="517"/>
    <n v="399"/>
    <n v="581"/>
    <n v="559"/>
    <n v="20.3"/>
    <x v="0"/>
    <n v="1098"/>
    <n v="119.69999999999999"/>
  </r>
  <r>
    <x v="23"/>
    <d v="2022-01-02T00:00:00"/>
    <n v="2022"/>
    <x v="9"/>
    <s v="Sun"/>
    <x v="0"/>
    <s v="Mike"/>
    <s v="72-0466"/>
    <n v="48.9"/>
    <x v="0"/>
    <n v="42.6"/>
    <x v="1"/>
    <s v="Giza"/>
    <s v="X1 Port"/>
    <x v="1"/>
    <n v="212"/>
    <n v="402"/>
    <n v="504"/>
    <n v="707"/>
    <n v="29.3"/>
    <x v="1"/>
    <n v="716"/>
    <n v="120.6"/>
  </r>
  <r>
    <x v="19"/>
    <d v="2023-02-27T00:00:00"/>
    <n v="2023"/>
    <x v="6"/>
    <s v="Mon"/>
    <x v="1"/>
    <s v="Mike"/>
    <s v="72-0466"/>
    <n v="24.5"/>
    <x v="0"/>
    <n v="63.1"/>
    <x v="1"/>
    <s v="Alex"/>
    <s v="Suies"/>
    <x v="1"/>
    <n v="236"/>
    <n v="401"/>
    <n v="697"/>
    <n v="520"/>
    <n v="8.5"/>
    <x v="0"/>
    <n v="933"/>
    <n v="120.3"/>
  </r>
  <r>
    <x v="19"/>
    <d v="2022-04-24T00:00:00"/>
    <n v="2022"/>
    <x v="0"/>
    <s v="Sun"/>
    <x v="0"/>
    <s v="Mike"/>
    <s v="72-0466"/>
    <n v="101.6"/>
    <x v="2"/>
    <n v="107.9"/>
    <x v="0"/>
    <s v="Xunthai"/>
    <s v="Gidec"/>
    <x v="0"/>
    <n v="558"/>
    <n v="402"/>
    <n v="585"/>
    <n v="523"/>
    <n v="19.600000000000001"/>
    <x v="1"/>
    <n v="1143"/>
    <n v="120.6"/>
  </r>
  <r>
    <x v="19"/>
    <d v="2020-09-28T00:00:00"/>
    <n v="2020"/>
    <x v="2"/>
    <s v="Mon"/>
    <x v="0"/>
    <s v="Lee"/>
    <s v="72-0466"/>
    <n v="42.9"/>
    <x v="0"/>
    <n v="106.2"/>
    <x v="0"/>
    <s v="PT"/>
    <s v="Mina"/>
    <x v="1"/>
    <n v="728"/>
    <n v="401"/>
    <n v="358"/>
    <n v="538"/>
    <n v="5.6"/>
    <x v="1"/>
    <n v="1086"/>
    <n v="120.3"/>
  </r>
  <r>
    <x v="32"/>
    <d v="2021-09-26T00:00:00"/>
    <n v="2021"/>
    <x v="2"/>
    <s v="Sun"/>
    <x v="0"/>
    <s v="Mike"/>
    <s v="72-0466"/>
    <n v="91"/>
    <x v="1"/>
    <n v="91.2"/>
    <x v="0"/>
    <s v="Gidec"/>
    <s v="Suies "/>
    <x v="0"/>
    <n v="496"/>
    <n v="400"/>
    <n v="534"/>
    <n v="798"/>
    <n v="21.7"/>
    <x v="0"/>
    <n v="1030"/>
    <n v="120"/>
  </r>
  <r>
    <x v="12"/>
    <d v="2022-10-28T00:00:00"/>
    <n v="2022"/>
    <x v="3"/>
    <s v="Fri"/>
    <x v="1"/>
    <s v="Mike"/>
    <s v="72-0466"/>
    <n v="99"/>
    <x v="2"/>
    <n v="92.7"/>
    <x v="0"/>
    <s v="PT"/>
    <s v="Gidec"/>
    <x v="1"/>
    <n v="299"/>
    <n v="401"/>
    <n v="239"/>
    <n v="263"/>
    <n v="23.4"/>
    <x v="1"/>
    <n v="538"/>
    <n v="120.3"/>
  </r>
  <r>
    <x v="0"/>
    <d v="2021-02-06T00:00:00"/>
    <n v="2021"/>
    <x v="6"/>
    <s v="Sat"/>
    <x v="1"/>
    <s v="Lee"/>
    <s v="72-0466"/>
    <n v="93.3"/>
    <x v="1"/>
    <n v="108.2"/>
    <x v="0"/>
    <s v="Gidec"/>
    <s v="Mina"/>
    <x v="1"/>
    <n v="270"/>
    <n v="400"/>
    <n v="548"/>
    <n v="683"/>
    <n v="21.9"/>
    <x v="1"/>
    <n v="818"/>
    <n v="120"/>
  </r>
  <r>
    <x v="22"/>
    <d v="2022-07-16T00:00:00"/>
    <n v="2022"/>
    <x v="8"/>
    <s v="Sat"/>
    <x v="1"/>
    <s v="Lee"/>
    <s v="72-1001 "/>
    <n v="49.8"/>
    <x v="2"/>
    <n v="89.7"/>
    <x v="0"/>
    <s v="Safeskin"/>
    <s v="X1 Port"/>
    <x v="1"/>
    <n v="740"/>
    <n v="400"/>
    <n v="434"/>
    <n v="364"/>
    <n v="19.3"/>
    <x v="1"/>
    <n v="1174"/>
    <n v="120"/>
  </r>
  <r>
    <x v="8"/>
    <d v="2021-09-18T00:00:00"/>
    <n v="2021"/>
    <x v="2"/>
    <s v="Sat"/>
    <x v="0"/>
    <s v="Mike"/>
    <s v="72-1001"/>
    <n v="112.9"/>
    <x v="0"/>
    <n v="44.1"/>
    <x v="1"/>
    <s v="Port Said"/>
    <s v="Safeskin"/>
    <x v="0"/>
    <n v="621"/>
    <n v="400"/>
    <n v="259"/>
    <n v="417"/>
    <n v="23.9"/>
    <x v="1"/>
    <n v="880"/>
    <n v="120"/>
  </r>
  <r>
    <x v="4"/>
    <d v="2023-10-24T00:00:00"/>
    <n v="2023"/>
    <x v="3"/>
    <s v="Tue"/>
    <x v="1"/>
    <s v="Lee"/>
    <s v="72-1001"/>
    <n v="80.900000000000006"/>
    <x v="2"/>
    <n v="18.899999999999999"/>
    <x v="0"/>
    <s v="Top glove"/>
    <s v="X1 Port"/>
    <x v="0"/>
    <n v="780"/>
    <n v="397"/>
    <n v="384"/>
    <n v="248"/>
    <n v="39.9"/>
    <x v="0"/>
    <n v="1164"/>
    <n v="119.1"/>
  </r>
  <r>
    <x v="4"/>
    <d v="2021-09-08T00:00:00"/>
    <n v="2021"/>
    <x v="2"/>
    <s v="Wed"/>
    <x v="1"/>
    <s v="Lee"/>
    <s v="72-1001"/>
    <n v="71.2"/>
    <x v="1"/>
    <n v="53.5"/>
    <x v="0"/>
    <s v="Port Said"/>
    <s v="Safeskin"/>
    <x v="1"/>
    <n v="249"/>
    <n v="402"/>
    <n v="739"/>
    <n v="411"/>
    <n v="25.3"/>
    <x v="0"/>
    <n v="988"/>
    <n v="120.6"/>
  </r>
  <r>
    <x v="1"/>
    <d v="2022-09-07T00:00:00"/>
    <n v="2022"/>
    <x v="2"/>
    <s v="Wed"/>
    <x v="1"/>
    <s v="Mike"/>
    <s v="72-1001 "/>
    <n v="85.3"/>
    <x v="2"/>
    <n v="15"/>
    <x v="1"/>
    <s v="Port Said"/>
    <s v="Gidec"/>
    <x v="0"/>
    <n v="742"/>
    <n v="400"/>
    <n v="552"/>
    <n v="794"/>
    <n v="30.4"/>
    <x v="1"/>
    <n v="1294"/>
    <n v="120"/>
  </r>
  <r>
    <x v="1"/>
    <d v="2021-06-20T00:00:00"/>
    <n v="2021"/>
    <x v="10"/>
    <s v="Sun"/>
    <x v="0"/>
    <s v="Lee"/>
    <s v="72-0466"/>
    <n v="10.1"/>
    <x v="0"/>
    <n v="18.3"/>
    <x v="0"/>
    <s v="Safeskin"/>
    <s v="X1 Port"/>
    <x v="0"/>
    <n v="707"/>
    <n v="400"/>
    <n v="742"/>
    <n v="438"/>
    <n v="8.5"/>
    <x v="1"/>
    <n v="1449"/>
    <n v="120"/>
  </r>
  <r>
    <x v="6"/>
    <d v="2022-12-12T00:00:00"/>
    <n v="2022"/>
    <x v="4"/>
    <s v="Mon"/>
    <x v="1"/>
    <s v="Mike"/>
    <s v="72-1001 "/>
    <n v="49.9"/>
    <x v="2"/>
    <n v="114.3"/>
    <x v="1"/>
    <s v="Gidec"/>
    <s v="Safeskin"/>
    <x v="1"/>
    <n v="736"/>
    <n v="400"/>
    <n v="446"/>
    <n v="602"/>
    <n v="21.7"/>
    <x v="1"/>
    <n v="1182"/>
    <n v="120"/>
  </r>
  <r>
    <x v="15"/>
    <d v="2020-09-03T00:00:00"/>
    <n v="2020"/>
    <x v="2"/>
    <s v="Thu"/>
    <x v="0"/>
    <s v="Mike"/>
    <s v="72-0466"/>
    <n v="106.3"/>
    <x v="0"/>
    <n v="82.7"/>
    <x v="1"/>
    <s v="Alex"/>
    <s v="Suies "/>
    <x v="1"/>
    <n v="203"/>
    <n v="400"/>
    <n v="787"/>
    <n v="272"/>
    <n v="1.3"/>
    <x v="1"/>
    <n v="990"/>
    <n v="120"/>
  </r>
  <r>
    <x v="6"/>
    <d v="2020-12-02T00:00:00"/>
    <n v="2020"/>
    <x v="4"/>
    <s v="Wed"/>
    <x v="1"/>
    <s v="Mike"/>
    <s v="72-1001 "/>
    <n v="23.5"/>
    <x v="0"/>
    <n v="102.9"/>
    <x v="1"/>
    <s v="Port Said"/>
    <s v="Gidec"/>
    <x v="1"/>
    <n v="645"/>
    <n v="399"/>
    <n v="416"/>
    <n v="753"/>
    <n v="2.2000000000000002"/>
    <x v="1"/>
    <n v="1061"/>
    <n v="119.69999999999999"/>
  </r>
  <r>
    <x v="1"/>
    <d v="2023-07-28T00:00:00"/>
    <n v="2023"/>
    <x v="8"/>
    <s v="Fri"/>
    <x v="0"/>
    <s v="Mike"/>
    <s v="72-0466"/>
    <n v="52.7"/>
    <x v="1"/>
    <n v="78.900000000000006"/>
    <x v="1"/>
    <s v="Top glove"/>
    <s v="Gidec"/>
    <x v="1"/>
    <n v="529"/>
    <n v="401"/>
    <n v="654"/>
    <n v="697"/>
    <n v="13.6"/>
    <x v="1"/>
    <n v="1183"/>
    <n v="120.3"/>
  </r>
  <r>
    <x v="15"/>
    <d v="2020-02-02T00:00:00"/>
    <n v="2020"/>
    <x v="6"/>
    <s v="Sun"/>
    <x v="1"/>
    <s v="Mike"/>
    <s v="72-0466"/>
    <n v="51.6"/>
    <x v="2"/>
    <n v="53.1"/>
    <x v="0"/>
    <s v="Port Said"/>
    <s v="Safeskin"/>
    <x v="0"/>
    <n v="544"/>
    <n v="399"/>
    <n v="383"/>
    <n v="432"/>
    <n v="19.2"/>
    <x v="0"/>
    <n v="927"/>
    <n v="119.69999999999999"/>
  </r>
  <r>
    <x v="16"/>
    <d v="2022-03-09T00:00:00"/>
    <n v="2022"/>
    <x v="5"/>
    <s v="Wed"/>
    <x v="0"/>
    <s v="Lee"/>
    <s v="72-0466"/>
    <n v="45.9"/>
    <x v="1"/>
    <n v="7.9"/>
    <x v="1"/>
    <s v="Top glove"/>
    <s v="Safeskin"/>
    <x v="1"/>
    <n v="482"/>
    <n v="400"/>
    <n v="264"/>
    <n v="409"/>
    <n v="23.4"/>
    <x v="1"/>
    <n v="746"/>
    <n v="120"/>
  </r>
  <r>
    <x v="23"/>
    <d v="2021-07-01T00:00:00"/>
    <n v="2021"/>
    <x v="8"/>
    <s v="Thu"/>
    <x v="1"/>
    <s v="Mike"/>
    <s v="72-0466"/>
    <n v="69.7"/>
    <x v="2"/>
    <n v="114.9"/>
    <x v="1"/>
    <s v="Top glove"/>
    <s v="Mina"/>
    <x v="0"/>
    <n v="646"/>
    <n v="401"/>
    <n v="700"/>
    <n v="459"/>
    <n v="35.6"/>
    <x v="1"/>
    <n v="1346"/>
    <n v="120.3"/>
  </r>
  <r>
    <x v="12"/>
    <d v="2023-09-28T00:00:00"/>
    <n v="2023"/>
    <x v="2"/>
    <s v="Thu"/>
    <x v="0"/>
    <s v="Lee"/>
    <s v="72-1001"/>
    <n v="119.6"/>
    <x v="0"/>
    <n v="13.2"/>
    <x v="1"/>
    <s v="Top glove"/>
    <s v="Suies"/>
    <x v="1"/>
    <n v="800"/>
    <n v="400"/>
    <n v="658"/>
    <n v="441"/>
    <n v="31.1"/>
    <x v="0"/>
    <n v="1458"/>
    <n v="120"/>
  </r>
  <r>
    <x v="22"/>
    <d v="2022-06-09T00:00:00"/>
    <n v="2022"/>
    <x v="10"/>
    <s v="Thu"/>
    <x v="1"/>
    <s v="Mike"/>
    <s v="72-0466"/>
    <n v="34.4"/>
    <x v="2"/>
    <n v="75.2"/>
    <x v="1"/>
    <s v="Giza"/>
    <s v="Safeskin"/>
    <x v="0"/>
    <n v="626"/>
    <n v="400"/>
    <n v="692"/>
    <n v="355"/>
    <n v="12.7"/>
    <x v="1"/>
    <n v="1318"/>
    <n v="120"/>
  </r>
  <r>
    <x v="18"/>
    <d v="2023-06-16T00:00:00"/>
    <n v="2023"/>
    <x v="10"/>
    <s v="Fri"/>
    <x v="0"/>
    <s v="Lee"/>
    <s v="72-1001 "/>
    <n v="86.1"/>
    <x v="0"/>
    <n v="16.8"/>
    <x v="1"/>
    <s v="Gidec"/>
    <s v="Suies"/>
    <x v="1"/>
    <n v="607"/>
    <n v="399"/>
    <n v="380"/>
    <n v="795"/>
    <n v="30"/>
    <x v="1"/>
    <n v="987"/>
    <n v="119.69999999999999"/>
  </r>
  <r>
    <x v="32"/>
    <d v="2021-12-29T00:00:00"/>
    <n v="2021"/>
    <x v="4"/>
    <s v="Wed"/>
    <x v="1"/>
    <s v="Lee"/>
    <s v="72-0466"/>
    <n v="92.2"/>
    <x v="0"/>
    <n v="37.700000000000003"/>
    <x v="0"/>
    <s v="Port Said"/>
    <s v="Top glove "/>
    <x v="0"/>
    <n v="593"/>
    <n v="399"/>
    <n v="622"/>
    <n v="686"/>
    <n v="22.4"/>
    <x v="1"/>
    <n v="1215"/>
    <n v="119.69999999999999"/>
  </r>
  <r>
    <x v="1"/>
    <d v="2023-04-15T00:00:00"/>
    <n v="2023"/>
    <x v="0"/>
    <s v="Sat"/>
    <x v="0"/>
    <s v="Lee"/>
    <s v="72-0466"/>
    <n v="72.2"/>
    <x v="0"/>
    <n v="26.4"/>
    <x v="1"/>
    <s v="Xunthai"/>
    <s v="Suies "/>
    <x v="0"/>
    <n v="617"/>
    <n v="400"/>
    <n v="332"/>
    <n v="361"/>
    <n v="31.4"/>
    <x v="1"/>
    <n v="949"/>
    <n v="120"/>
  </r>
  <r>
    <x v="22"/>
    <d v="2020-02-13T00:00:00"/>
    <n v="2020"/>
    <x v="6"/>
    <s v="Thu"/>
    <x v="1"/>
    <s v="Lee"/>
    <s v="72-0466"/>
    <n v="16.2"/>
    <x v="1"/>
    <n v="68.7"/>
    <x v="0"/>
    <s v="Giza"/>
    <s v="Safeskin"/>
    <x v="1"/>
    <n v="405"/>
    <n v="401"/>
    <n v="207"/>
    <n v="789"/>
    <n v="17"/>
    <x v="0"/>
    <n v="612"/>
    <n v="120.3"/>
  </r>
  <r>
    <x v="11"/>
    <d v="2020-10-30T00:00:00"/>
    <n v="2020"/>
    <x v="3"/>
    <s v="Fri"/>
    <x v="0"/>
    <s v="Mike"/>
    <s v="72-1001 "/>
    <n v="70.8"/>
    <x v="2"/>
    <n v="107"/>
    <x v="1"/>
    <s v="Xunthai"/>
    <s v="X1 Port"/>
    <x v="1"/>
    <n v="392"/>
    <n v="398"/>
    <n v="720"/>
    <n v="209"/>
    <n v="4.5999999999999996"/>
    <x v="0"/>
    <n v="1112"/>
    <n v="119.39999999999999"/>
  </r>
  <r>
    <x v="2"/>
    <d v="2020-09-25T00:00:00"/>
    <n v="2020"/>
    <x v="2"/>
    <s v="Fri"/>
    <x v="0"/>
    <s v="Mike"/>
    <s v="72-0466"/>
    <n v="114.6"/>
    <x v="0"/>
    <n v="78.099999999999994"/>
    <x v="1"/>
    <s v="Safeskin"/>
    <s v="Suies"/>
    <x v="0"/>
    <n v="671"/>
    <n v="401"/>
    <n v="514"/>
    <n v="463"/>
    <n v="25.1"/>
    <x v="0"/>
    <n v="1185"/>
    <n v="120.3"/>
  </r>
  <r>
    <x v="11"/>
    <d v="2021-11-13T00:00:00"/>
    <n v="2021"/>
    <x v="11"/>
    <s v="Sat"/>
    <x v="1"/>
    <s v="Mike"/>
    <s v="72-1001 "/>
    <n v="44.3"/>
    <x v="1"/>
    <n v="81.400000000000006"/>
    <x v="1"/>
    <s v="Top glove"/>
    <s v="Top glove"/>
    <x v="0"/>
    <n v="232"/>
    <n v="399"/>
    <n v="790"/>
    <n v="542"/>
    <n v="22.7"/>
    <x v="1"/>
    <n v="1022"/>
    <n v="119.69999999999999"/>
  </r>
  <r>
    <x v="18"/>
    <d v="2021-02-03T00:00:00"/>
    <n v="2021"/>
    <x v="6"/>
    <s v="Wed"/>
    <x v="1"/>
    <s v="Mike"/>
    <s v="72-1001 "/>
    <n v="78.599999999999994"/>
    <x v="2"/>
    <n v="109.5"/>
    <x v="0"/>
    <s v="PT"/>
    <s v="Gidec"/>
    <x v="0"/>
    <n v="656"/>
    <n v="400"/>
    <n v="431"/>
    <n v="223"/>
    <n v="38.200000000000003"/>
    <x v="0"/>
    <n v="1087"/>
    <n v="120"/>
  </r>
  <r>
    <x v="20"/>
    <d v="2021-08-25T00:00:00"/>
    <n v="2021"/>
    <x v="7"/>
    <s v="Wed"/>
    <x v="1"/>
    <s v="Mike"/>
    <s v="72-0466"/>
    <n v="115.3"/>
    <x v="0"/>
    <n v="91.2"/>
    <x v="0"/>
    <s v="Gidec"/>
    <s v="Suies"/>
    <x v="0"/>
    <n v="688"/>
    <n v="399"/>
    <n v="774"/>
    <n v="297"/>
    <n v="7.3"/>
    <x v="0"/>
    <n v="1462"/>
    <n v="119.69999999999999"/>
  </r>
  <r>
    <x v="4"/>
    <d v="2022-07-10T00:00:00"/>
    <n v="2022"/>
    <x v="8"/>
    <s v="Sun"/>
    <x v="1"/>
    <s v="Lee"/>
    <s v="72-0466"/>
    <n v="96.8"/>
    <x v="0"/>
    <n v="104.6"/>
    <x v="0"/>
    <s v="Safeskin"/>
    <s v="Suies "/>
    <x v="0"/>
    <n v="513"/>
    <n v="399"/>
    <n v="569"/>
    <n v="355"/>
    <n v="26.6"/>
    <x v="0"/>
    <n v="1082"/>
    <n v="119.69999999999999"/>
  </r>
  <r>
    <x v="8"/>
    <d v="2022-08-28T00:00:00"/>
    <n v="2022"/>
    <x v="7"/>
    <s v="Sun"/>
    <x v="0"/>
    <s v="Lee"/>
    <s v="72-0466"/>
    <n v="84.2"/>
    <x v="2"/>
    <n v="52.9"/>
    <x v="0"/>
    <s v="Giza"/>
    <s v="Suies "/>
    <x v="1"/>
    <n v="746"/>
    <n v="401"/>
    <n v="507"/>
    <n v="632"/>
    <n v="19.5"/>
    <x v="1"/>
    <n v="1253"/>
    <n v="120.3"/>
  </r>
  <r>
    <x v="23"/>
    <d v="2021-03-06T00:00:00"/>
    <n v="2021"/>
    <x v="5"/>
    <s v="Sat"/>
    <x v="0"/>
    <s v="Mike"/>
    <s v="72-1001 "/>
    <n v="116.7"/>
    <x v="2"/>
    <n v="104.5"/>
    <x v="0"/>
    <s v="PT"/>
    <s v="Suies"/>
    <x v="1"/>
    <n v="484"/>
    <n v="400"/>
    <n v="382"/>
    <n v="764"/>
    <n v="15.8"/>
    <x v="0"/>
    <n v="866"/>
    <n v="120"/>
  </r>
  <r>
    <x v="0"/>
    <d v="2021-02-24T00:00:00"/>
    <n v="2021"/>
    <x v="6"/>
    <s v="Wed"/>
    <x v="0"/>
    <s v="Lee"/>
    <s v="72-0466"/>
    <n v="24.6"/>
    <x v="2"/>
    <n v="79.3"/>
    <x v="1"/>
    <s v="Giza"/>
    <s v="Safeskin"/>
    <x v="0"/>
    <n v="307"/>
    <n v="400"/>
    <n v="695"/>
    <n v="575"/>
    <n v="32"/>
    <x v="1"/>
    <n v="1002"/>
    <n v="120"/>
  </r>
  <r>
    <x v="8"/>
    <d v="2020-05-10T00:00:00"/>
    <n v="2020"/>
    <x v="1"/>
    <s v="Sun"/>
    <x v="0"/>
    <s v="Lee"/>
    <s v="72-1001 "/>
    <n v="93.9"/>
    <x v="0"/>
    <n v="20.6"/>
    <x v="1"/>
    <s v="Gidec"/>
    <s v="Suies "/>
    <x v="1"/>
    <n v="417"/>
    <n v="400"/>
    <n v="697"/>
    <n v="538"/>
    <n v="32.6"/>
    <x v="0"/>
    <n v="1114"/>
    <n v="120"/>
  </r>
  <r>
    <x v="12"/>
    <d v="2023-12-04T00:00:00"/>
    <n v="2023"/>
    <x v="4"/>
    <s v="Mon"/>
    <x v="0"/>
    <s v="Mike"/>
    <s v="72-0466"/>
    <n v="51.8"/>
    <x v="0"/>
    <n v="9.5"/>
    <x v="0"/>
    <s v="PT"/>
    <s v="Top glove"/>
    <x v="0"/>
    <n v="744"/>
    <n v="400"/>
    <n v="450"/>
    <n v="522"/>
    <n v="28.9"/>
    <x v="1"/>
    <n v="1194"/>
    <n v="120"/>
  </r>
  <r>
    <x v="30"/>
    <d v="2023-06-02T00:00:00"/>
    <n v="2023"/>
    <x v="10"/>
    <s v="Fri"/>
    <x v="0"/>
    <s v="Lee"/>
    <s v="72-0466"/>
    <n v="46.4"/>
    <x v="0"/>
    <n v="33.1"/>
    <x v="1"/>
    <s v="Port Said"/>
    <s v="Suies "/>
    <x v="1"/>
    <n v="796"/>
    <n v="400"/>
    <n v="636"/>
    <n v="410"/>
    <n v="4.3"/>
    <x v="1"/>
    <n v="1432"/>
    <n v="120"/>
  </r>
  <r>
    <x v="1"/>
    <d v="2023-03-12T00:00:00"/>
    <n v="2023"/>
    <x v="5"/>
    <s v="Sun"/>
    <x v="0"/>
    <s v="Lee"/>
    <s v="72-0466"/>
    <n v="64.900000000000006"/>
    <x v="2"/>
    <n v="48.5"/>
    <x v="1"/>
    <s v="Safeskin"/>
    <s v="Top glove "/>
    <x v="0"/>
    <n v="453"/>
    <n v="400"/>
    <n v="468"/>
    <n v="697"/>
    <n v="14.5"/>
    <x v="0"/>
    <n v="921"/>
    <n v="120"/>
  </r>
  <r>
    <x v="8"/>
    <d v="2021-07-31T00:00:00"/>
    <n v="2021"/>
    <x v="8"/>
    <s v="Sat"/>
    <x v="0"/>
    <s v="Lee"/>
    <s v="72-1001 "/>
    <n v="8.9"/>
    <x v="1"/>
    <n v="101.3"/>
    <x v="0"/>
    <s v="Safeskin"/>
    <s v="Suies "/>
    <x v="1"/>
    <n v="300"/>
    <n v="401"/>
    <n v="644"/>
    <n v="524"/>
    <n v="2.8"/>
    <x v="0"/>
    <n v="944"/>
    <n v="120.3"/>
  </r>
  <r>
    <x v="22"/>
    <d v="2021-06-23T00:00:00"/>
    <n v="2021"/>
    <x v="10"/>
    <s v="Wed"/>
    <x v="1"/>
    <s v="Lee"/>
    <s v="72-0466"/>
    <n v="40.9"/>
    <x v="1"/>
    <n v="90.2"/>
    <x v="1"/>
    <s v="Alex"/>
    <s v="Top glove "/>
    <x v="1"/>
    <n v="372"/>
    <n v="401"/>
    <n v="797"/>
    <n v="338"/>
    <n v="14.4"/>
    <x v="0"/>
    <n v="1169"/>
    <n v="120.3"/>
  </r>
  <r>
    <x v="22"/>
    <d v="2020-05-04T00:00:00"/>
    <n v="2020"/>
    <x v="1"/>
    <s v="Mon"/>
    <x v="0"/>
    <s v="Mike"/>
    <s v="72-0466"/>
    <n v="24.1"/>
    <x v="2"/>
    <n v="114.9"/>
    <x v="1"/>
    <s v="Safeskin"/>
    <s v="Safeskin"/>
    <x v="0"/>
    <n v="532"/>
    <n v="400"/>
    <n v="357"/>
    <n v="282"/>
    <n v="26.3"/>
    <x v="0"/>
    <n v="889"/>
    <n v="120"/>
  </r>
  <r>
    <x v="26"/>
    <d v="2023-05-20T00:00:00"/>
    <n v="2023"/>
    <x v="1"/>
    <s v="Sat"/>
    <x v="0"/>
    <s v="Lee"/>
    <s v="72-1001 "/>
    <n v="20.9"/>
    <x v="0"/>
    <n v="69.3"/>
    <x v="0"/>
    <s v="Top glove"/>
    <s v="Top glove "/>
    <x v="0"/>
    <n v="543"/>
    <n v="400"/>
    <n v="580"/>
    <n v="791"/>
    <n v="21.2"/>
    <x v="0"/>
    <n v="1123"/>
    <n v="120"/>
  </r>
  <r>
    <x v="2"/>
    <d v="2022-07-22T00:00:00"/>
    <n v="2022"/>
    <x v="8"/>
    <s v="Fri"/>
    <x v="0"/>
    <s v="Lee"/>
    <s v="72-0466"/>
    <n v="43.8"/>
    <x v="1"/>
    <n v="91"/>
    <x v="0"/>
    <s v="Gidec"/>
    <s v="Suies "/>
    <x v="1"/>
    <n v="578"/>
    <n v="401"/>
    <n v="428"/>
    <n v="210"/>
    <n v="28.4"/>
    <x v="1"/>
    <n v="1006"/>
    <n v="120.3"/>
  </r>
  <r>
    <x v="17"/>
    <d v="2023-12-22T00:00:00"/>
    <n v="2023"/>
    <x v="4"/>
    <s v="Fri"/>
    <x v="1"/>
    <s v="Mike"/>
    <s v="72-0466"/>
    <n v="97.3"/>
    <x v="2"/>
    <n v="36.700000000000003"/>
    <x v="0"/>
    <s v="Top glove"/>
    <s v="Gidec"/>
    <x v="0"/>
    <n v="701"/>
    <n v="400"/>
    <n v="529"/>
    <n v="760"/>
    <n v="22.5"/>
    <x v="1"/>
    <n v="1230"/>
    <n v="120"/>
  </r>
  <r>
    <x v="5"/>
    <d v="2021-08-14T00:00:00"/>
    <n v="2021"/>
    <x v="7"/>
    <s v="Sat"/>
    <x v="0"/>
    <s v="Lee"/>
    <s v="72-0466"/>
    <n v="28.1"/>
    <x v="1"/>
    <n v="83.2"/>
    <x v="1"/>
    <s v="Xunthai"/>
    <s v="Gidec"/>
    <x v="1"/>
    <n v="627"/>
    <n v="401"/>
    <n v="724"/>
    <n v="331"/>
    <n v="22.7"/>
    <x v="1"/>
    <n v="1351"/>
    <n v="120.3"/>
  </r>
  <r>
    <x v="17"/>
    <d v="2023-06-15T00:00:00"/>
    <n v="2023"/>
    <x v="10"/>
    <s v="Thu"/>
    <x v="0"/>
    <s v="Mike"/>
    <s v="72-1001 "/>
    <n v="66.099999999999994"/>
    <x v="0"/>
    <n v="86.2"/>
    <x v="0"/>
    <s v="Port Said"/>
    <s v="Mina"/>
    <x v="1"/>
    <n v="357"/>
    <n v="401"/>
    <n v="409"/>
    <n v="595"/>
    <n v="20.9"/>
    <x v="1"/>
    <n v="766"/>
    <n v="120.3"/>
  </r>
  <r>
    <x v="12"/>
    <d v="2021-10-05T00:00:00"/>
    <n v="2021"/>
    <x v="3"/>
    <s v="Tue"/>
    <x v="1"/>
    <s v="Mike"/>
    <s v="72-1001 "/>
    <n v="91.1"/>
    <x v="2"/>
    <n v="102.6"/>
    <x v="1"/>
    <s v="Top glove"/>
    <s v="Safeskin"/>
    <x v="1"/>
    <n v="437"/>
    <n v="399"/>
    <n v="243"/>
    <n v="381"/>
    <n v="15.2"/>
    <x v="0"/>
    <n v="680"/>
    <n v="119.69999999999999"/>
  </r>
  <r>
    <x v="21"/>
    <d v="2020-11-23T00:00:00"/>
    <n v="2020"/>
    <x v="11"/>
    <s v="Mon"/>
    <x v="1"/>
    <s v="Lee"/>
    <s v="72-1001"/>
    <n v="32.700000000000003"/>
    <x v="0"/>
    <n v="66.7"/>
    <x v="1"/>
    <s v="Port Said"/>
    <s v="Suies "/>
    <x v="0"/>
    <n v="704"/>
    <n v="399"/>
    <n v="679"/>
    <n v="716"/>
    <n v="18.399999999999999"/>
    <x v="0"/>
    <n v="1383"/>
    <n v="119.69999999999999"/>
  </r>
  <r>
    <x v="1"/>
    <d v="2022-03-22T00:00:00"/>
    <n v="2022"/>
    <x v="5"/>
    <s v="Tue"/>
    <x v="1"/>
    <s v="Mike"/>
    <s v="72-0466"/>
    <n v="111.3"/>
    <x v="1"/>
    <n v="79.599999999999994"/>
    <x v="0"/>
    <s v="Top glove"/>
    <s v="X1 Port"/>
    <x v="1"/>
    <n v="580"/>
    <n v="399"/>
    <n v="533"/>
    <n v="526"/>
    <n v="5.4"/>
    <x v="1"/>
    <n v="1113"/>
    <n v="119.69999999999999"/>
  </r>
  <r>
    <x v="12"/>
    <d v="2023-02-16T00:00:00"/>
    <n v="2023"/>
    <x v="6"/>
    <s v="Thu"/>
    <x v="1"/>
    <s v="Lee"/>
    <s v="72-0466"/>
    <n v="104.6"/>
    <x v="0"/>
    <n v="28.4"/>
    <x v="0"/>
    <s v="Port Said"/>
    <s v="Top glove"/>
    <x v="0"/>
    <n v="300"/>
    <n v="401"/>
    <n v="470"/>
    <n v="285"/>
    <n v="33.5"/>
    <x v="1"/>
    <n v="770"/>
    <n v="120.3"/>
  </r>
  <r>
    <x v="12"/>
    <d v="2020-02-15T00:00:00"/>
    <n v="2020"/>
    <x v="6"/>
    <s v="Sat"/>
    <x v="0"/>
    <s v="Lee"/>
    <s v="72-1001 "/>
    <n v="33.9"/>
    <x v="2"/>
    <n v="89.7"/>
    <x v="1"/>
    <s v="Xunthai"/>
    <s v="Top glove"/>
    <x v="1"/>
    <n v="395"/>
    <n v="398"/>
    <n v="310"/>
    <n v="362"/>
    <n v="35.700000000000003"/>
    <x v="1"/>
    <n v="705"/>
    <n v="119.39999999999999"/>
  </r>
  <r>
    <x v="12"/>
    <d v="2020-03-24T00:00:00"/>
    <n v="2020"/>
    <x v="5"/>
    <s v="Tue"/>
    <x v="1"/>
    <s v="Lee"/>
    <s v="72-1001 "/>
    <n v="118.8"/>
    <x v="1"/>
    <n v="101.4"/>
    <x v="1"/>
    <s v="Safeskin"/>
    <s v="Suies "/>
    <x v="1"/>
    <n v="675"/>
    <n v="400"/>
    <n v="256"/>
    <n v="392"/>
    <n v="30.9"/>
    <x v="1"/>
    <n v="931"/>
    <n v="120"/>
  </r>
  <r>
    <x v="5"/>
    <d v="2022-03-04T00:00:00"/>
    <n v="2022"/>
    <x v="5"/>
    <s v="Fri"/>
    <x v="0"/>
    <s v="Mike"/>
    <s v="72-0466"/>
    <n v="82"/>
    <x v="2"/>
    <n v="73.3"/>
    <x v="0"/>
    <s v="Port Said"/>
    <s v="X1 Port"/>
    <x v="0"/>
    <n v="303"/>
    <n v="400"/>
    <n v="367"/>
    <n v="732"/>
    <n v="23.8"/>
    <x v="1"/>
    <n v="670"/>
    <n v="120"/>
  </r>
  <r>
    <x v="0"/>
    <d v="2020-12-17T00:00:00"/>
    <n v="2020"/>
    <x v="4"/>
    <s v="Thu"/>
    <x v="1"/>
    <s v="Mike"/>
    <s v="72-1001"/>
    <n v="37.9"/>
    <x v="0"/>
    <n v="18.3"/>
    <x v="0"/>
    <s v="Xunthai"/>
    <s v="Top glove"/>
    <x v="0"/>
    <n v="615"/>
    <n v="401"/>
    <n v="631"/>
    <n v="660"/>
    <n v="23.2"/>
    <x v="1"/>
    <n v="1246"/>
    <n v="120.3"/>
  </r>
  <r>
    <x v="4"/>
    <d v="2022-11-02T00:00:00"/>
    <n v="2022"/>
    <x v="11"/>
    <s v="Wed"/>
    <x v="1"/>
    <s v="Mike"/>
    <s v="72-1001 "/>
    <n v="83.3"/>
    <x v="2"/>
    <n v="41"/>
    <x v="1"/>
    <s v="Alex"/>
    <s v="Top glove"/>
    <x v="0"/>
    <n v="538"/>
    <n v="400"/>
    <n v="447"/>
    <n v="698"/>
    <n v="19.3"/>
    <x v="1"/>
    <n v="985"/>
    <n v="120"/>
  </r>
  <r>
    <x v="23"/>
    <d v="2021-09-28T00:00:00"/>
    <n v="2021"/>
    <x v="2"/>
    <s v="Tue"/>
    <x v="0"/>
    <s v="Mike"/>
    <s v="72-0466"/>
    <n v="81.599999999999994"/>
    <x v="0"/>
    <n v="59.7"/>
    <x v="0"/>
    <s v="Gidec"/>
    <s v="Top glove"/>
    <x v="0"/>
    <n v="288"/>
    <n v="399"/>
    <n v="542"/>
    <n v="231"/>
    <n v="10"/>
    <x v="0"/>
    <n v="830"/>
    <n v="119.69999999999999"/>
  </r>
  <r>
    <x v="26"/>
    <d v="2023-04-10T00:00:00"/>
    <n v="2023"/>
    <x v="0"/>
    <s v="Mon"/>
    <x v="1"/>
    <s v="Mike"/>
    <s v="72-0466"/>
    <n v="74.7"/>
    <x v="2"/>
    <n v="82.9"/>
    <x v="0"/>
    <s v="Safeskin"/>
    <s v="Top glove"/>
    <x v="0"/>
    <n v="613"/>
    <n v="399"/>
    <n v="249"/>
    <n v="547"/>
    <n v="16"/>
    <x v="1"/>
    <n v="862"/>
    <n v="119.69999999999999"/>
  </r>
  <r>
    <x v="17"/>
    <d v="2020-08-21T00:00:00"/>
    <n v="2020"/>
    <x v="7"/>
    <s v="Fri"/>
    <x v="0"/>
    <s v="Mike"/>
    <s v="72-0466"/>
    <n v="86.8"/>
    <x v="2"/>
    <n v="41.8"/>
    <x v="0"/>
    <s v="Xunthai"/>
    <s v="Top glove"/>
    <x v="0"/>
    <n v="285"/>
    <n v="399"/>
    <n v="274"/>
    <n v="800"/>
    <n v="39.6"/>
    <x v="0"/>
    <n v="559"/>
    <n v="119.69999999999999"/>
  </r>
  <r>
    <x v="2"/>
    <d v="2023-04-19T00:00:00"/>
    <n v="2023"/>
    <x v="0"/>
    <s v="Wed"/>
    <x v="0"/>
    <s v="Lee"/>
    <s v="72-1001"/>
    <n v="35.9"/>
    <x v="2"/>
    <n v="101.6"/>
    <x v="1"/>
    <s v="Xunthai"/>
    <s v="X1 Port"/>
    <x v="0"/>
    <n v="439"/>
    <n v="399"/>
    <n v="207"/>
    <n v="671"/>
    <n v="6.7"/>
    <x v="0"/>
    <n v="646"/>
    <n v="119.69999999999999"/>
  </r>
  <r>
    <x v="2"/>
    <d v="2022-12-10T00:00:00"/>
    <n v="2022"/>
    <x v="4"/>
    <s v="Sat"/>
    <x v="1"/>
    <s v="Lee"/>
    <s v="72-0466"/>
    <n v="117.6"/>
    <x v="0"/>
    <n v="47.8"/>
    <x v="0"/>
    <s v="Safeskin"/>
    <s v="X1 Port"/>
    <x v="0"/>
    <n v="385"/>
    <n v="400"/>
    <n v="604"/>
    <n v="272"/>
    <n v="22.2"/>
    <x v="0"/>
    <n v="989"/>
    <n v="120"/>
  </r>
  <r>
    <x v="19"/>
    <d v="2022-02-19T00:00:00"/>
    <n v="2022"/>
    <x v="6"/>
    <s v="Sat"/>
    <x v="0"/>
    <s v="Lee"/>
    <s v="72-1001 "/>
    <n v="103.7"/>
    <x v="2"/>
    <n v="9.9"/>
    <x v="0"/>
    <s v="Alex"/>
    <s v="Gidec"/>
    <x v="1"/>
    <n v="614"/>
    <n v="399"/>
    <n v="359"/>
    <n v="607"/>
    <n v="34.799999999999997"/>
    <x v="1"/>
    <n v="973"/>
    <n v="119.69999999999999"/>
  </r>
  <r>
    <x v="24"/>
    <d v="2021-11-11T00:00:00"/>
    <n v="2021"/>
    <x v="11"/>
    <s v="Thu"/>
    <x v="0"/>
    <s v="Mike"/>
    <s v="72-0466"/>
    <n v="90.8"/>
    <x v="2"/>
    <n v="96.3"/>
    <x v="1"/>
    <s v="Port Said"/>
    <s v="Top glove"/>
    <x v="0"/>
    <n v="669"/>
    <n v="401"/>
    <n v="780"/>
    <n v="647"/>
    <n v="18.7"/>
    <x v="0"/>
    <n v="1449"/>
    <n v="120.3"/>
  </r>
  <r>
    <x v="4"/>
    <d v="2023-11-19T00:00:00"/>
    <n v="2023"/>
    <x v="11"/>
    <s v="Sun"/>
    <x v="0"/>
    <s v="Lee"/>
    <s v="72-1001 "/>
    <n v="8"/>
    <x v="0"/>
    <n v="79.099999999999994"/>
    <x v="1"/>
    <s v="Xunthai"/>
    <s v="Suies "/>
    <x v="1"/>
    <n v="301"/>
    <n v="399"/>
    <n v="385"/>
    <n v="509"/>
    <n v="24.6"/>
    <x v="0"/>
    <n v="686"/>
    <n v="119.69999999999999"/>
  </r>
  <r>
    <x v="15"/>
    <d v="2022-07-21T00:00:00"/>
    <n v="2022"/>
    <x v="8"/>
    <s v="Thu"/>
    <x v="0"/>
    <s v="Lee"/>
    <s v="72-1001"/>
    <n v="72.900000000000006"/>
    <x v="1"/>
    <n v="97.2"/>
    <x v="0"/>
    <s v="Alex"/>
    <s v="X1 Port"/>
    <x v="0"/>
    <n v="687"/>
    <n v="401"/>
    <n v="418"/>
    <n v="247"/>
    <n v="33.299999999999997"/>
    <x v="1"/>
    <n v="1105"/>
    <n v="120.3"/>
  </r>
  <r>
    <x v="4"/>
    <d v="2023-12-23T00:00:00"/>
    <n v="2023"/>
    <x v="4"/>
    <s v="Sat"/>
    <x v="0"/>
    <s v="Lee"/>
    <s v="72-0466"/>
    <n v="86.2"/>
    <x v="0"/>
    <n v="45.1"/>
    <x v="0"/>
    <s v="Gidec"/>
    <s v="Top glove"/>
    <x v="1"/>
    <n v="204"/>
    <n v="401"/>
    <n v="482"/>
    <n v="221"/>
    <n v="22.4"/>
    <x v="1"/>
    <n v="686"/>
    <n v="120.3"/>
  </r>
  <r>
    <x v="15"/>
    <d v="2023-07-21T00:00:00"/>
    <n v="2023"/>
    <x v="8"/>
    <s v="Fri"/>
    <x v="1"/>
    <s v="Lee"/>
    <s v="72-0466"/>
    <n v="103.2"/>
    <x v="0"/>
    <n v="7"/>
    <x v="0"/>
    <s v="Top glove"/>
    <s v="X1 Port"/>
    <x v="1"/>
    <n v="518"/>
    <n v="401"/>
    <n v="391"/>
    <n v="763"/>
    <n v="29.5"/>
    <x v="1"/>
    <n v="909"/>
    <n v="120.3"/>
  </r>
  <r>
    <x v="11"/>
    <d v="2022-05-10T00:00:00"/>
    <n v="2022"/>
    <x v="1"/>
    <s v="Tue"/>
    <x v="0"/>
    <s v="Lee"/>
    <s v="72-0466"/>
    <n v="113.8"/>
    <x v="1"/>
    <n v="13.5"/>
    <x v="1"/>
    <s v="Alex"/>
    <s v="Suies "/>
    <x v="0"/>
    <n v="510"/>
    <n v="399"/>
    <n v="690"/>
    <n v="355"/>
    <n v="14.5"/>
    <x v="1"/>
    <n v="1200"/>
    <n v="119.69999999999999"/>
  </r>
  <r>
    <x v="16"/>
    <d v="2023-05-15T00:00:00"/>
    <n v="2023"/>
    <x v="1"/>
    <s v="Mon"/>
    <x v="0"/>
    <s v="Lee"/>
    <s v="72-0466"/>
    <n v="110.3"/>
    <x v="1"/>
    <n v="17.899999999999999"/>
    <x v="0"/>
    <s v="Xunthai"/>
    <s v="Gidec"/>
    <x v="0"/>
    <n v="574"/>
    <n v="400"/>
    <n v="726"/>
    <n v="427"/>
    <n v="29.6"/>
    <x v="0"/>
    <n v="1300"/>
    <n v="120"/>
  </r>
  <r>
    <x v="5"/>
    <d v="2020-05-27T00:00:00"/>
    <n v="2020"/>
    <x v="1"/>
    <s v="Wed"/>
    <x v="0"/>
    <s v="Lee"/>
    <s v="72-1001 "/>
    <n v="51.7"/>
    <x v="2"/>
    <n v="97.6"/>
    <x v="0"/>
    <s v="Gidec"/>
    <s v="X1 Port"/>
    <x v="1"/>
    <n v="344"/>
    <n v="399"/>
    <n v="207"/>
    <n v="677"/>
    <n v="2.6"/>
    <x v="1"/>
    <n v="551"/>
    <n v="119.69999999999999"/>
  </r>
  <r>
    <x v="21"/>
    <d v="2020-10-26T00:00:00"/>
    <n v="2020"/>
    <x v="3"/>
    <s v="Mon"/>
    <x v="0"/>
    <s v="Lee"/>
    <s v="72-0466"/>
    <n v="108.1"/>
    <x v="1"/>
    <n v="39.700000000000003"/>
    <x v="1"/>
    <s v="Gidec"/>
    <s v="Mina"/>
    <x v="0"/>
    <n v="206"/>
    <n v="401"/>
    <n v="593"/>
    <n v="614"/>
    <n v="7"/>
    <x v="1"/>
    <n v="799"/>
    <n v="120.3"/>
  </r>
  <r>
    <x v="11"/>
    <d v="2021-07-02T00:00:00"/>
    <n v="2021"/>
    <x v="8"/>
    <s v="Fri"/>
    <x v="0"/>
    <s v="Mike"/>
    <s v="72-1001"/>
    <n v="5.0999999999999996"/>
    <x v="2"/>
    <n v="119.8"/>
    <x v="0"/>
    <s v="Top glove"/>
    <s v="Top glove"/>
    <x v="1"/>
    <n v="473"/>
    <n v="400"/>
    <n v="612"/>
    <n v="781"/>
    <n v="25.9"/>
    <x v="0"/>
    <n v="1085"/>
    <n v="120"/>
  </r>
  <r>
    <x v="14"/>
    <d v="2022-09-04T00:00:00"/>
    <n v="2022"/>
    <x v="2"/>
    <s v="Sun"/>
    <x v="0"/>
    <s v="Lee"/>
    <s v="72-1001 "/>
    <n v="45.4"/>
    <x v="0"/>
    <n v="92.2"/>
    <x v="0"/>
    <s v="Top glove"/>
    <s v="Mina"/>
    <x v="1"/>
    <n v="243"/>
    <n v="400"/>
    <n v="777"/>
    <n v="256"/>
    <n v="18.5"/>
    <x v="1"/>
    <n v="1020"/>
    <n v="120"/>
  </r>
  <r>
    <x v="18"/>
    <d v="2021-01-17T00:00:00"/>
    <n v="2021"/>
    <x v="9"/>
    <s v="Sun"/>
    <x v="0"/>
    <s v="Lee"/>
    <s v="72-1001 "/>
    <n v="18.100000000000001"/>
    <x v="1"/>
    <n v="74.099999999999994"/>
    <x v="0"/>
    <s v="Gidec"/>
    <s v="Gidec"/>
    <x v="1"/>
    <n v="735"/>
    <n v="399"/>
    <n v="422"/>
    <n v="624"/>
    <n v="33.299999999999997"/>
    <x v="0"/>
    <n v="1157"/>
    <n v="119.69999999999999"/>
  </r>
  <r>
    <x v="14"/>
    <d v="2022-03-10T00:00:00"/>
    <n v="2022"/>
    <x v="5"/>
    <s v="Thu"/>
    <x v="1"/>
    <s v="Mike"/>
    <s v="72-0466"/>
    <n v="106.6"/>
    <x v="2"/>
    <n v="118.1"/>
    <x v="0"/>
    <s v="Port Said"/>
    <s v="X1 Port"/>
    <x v="0"/>
    <n v="304"/>
    <n v="398"/>
    <n v="317"/>
    <n v="249"/>
    <n v="14.3"/>
    <x v="0"/>
    <n v="621"/>
    <n v="119.39999999999999"/>
  </r>
  <r>
    <x v="5"/>
    <d v="2021-06-17T00:00:00"/>
    <n v="2021"/>
    <x v="10"/>
    <s v="Thu"/>
    <x v="1"/>
    <s v="Mike"/>
    <s v="72-1001 "/>
    <n v="111.7"/>
    <x v="0"/>
    <n v="41.4"/>
    <x v="1"/>
    <s v="Safeskin"/>
    <s v="Gidec"/>
    <x v="0"/>
    <n v="455"/>
    <n v="399"/>
    <n v="512"/>
    <n v="200"/>
    <n v="30.9"/>
    <x v="0"/>
    <n v="967"/>
    <n v="119.69999999999999"/>
  </r>
  <r>
    <x v="22"/>
    <d v="2023-06-10T00:00:00"/>
    <n v="2023"/>
    <x v="10"/>
    <s v="Sat"/>
    <x v="0"/>
    <s v="Mike"/>
    <s v="72-1001 "/>
    <n v="34.4"/>
    <x v="1"/>
    <n v="24"/>
    <x v="0"/>
    <s v="Air Port"/>
    <s v="X1 Port"/>
    <x v="1"/>
    <n v="460"/>
    <n v="401"/>
    <n v="469"/>
    <n v="272"/>
    <n v="6.4"/>
    <x v="1"/>
    <n v="929"/>
    <n v="120.3"/>
  </r>
  <r>
    <x v="18"/>
    <d v="2023-02-26T00:00:00"/>
    <n v="2023"/>
    <x v="6"/>
    <s v="Sun"/>
    <x v="0"/>
    <s v="Mike"/>
    <s v="72-0466"/>
    <n v="47.2"/>
    <x v="2"/>
    <n v="89.8"/>
    <x v="0"/>
    <s v="PT"/>
    <s v="Top glove "/>
    <x v="0"/>
    <n v="532"/>
    <n v="400"/>
    <n v="675"/>
    <n v="570"/>
    <n v="37.299999999999997"/>
    <x v="1"/>
    <n v="1207"/>
    <n v="120"/>
  </r>
  <r>
    <x v="27"/>
    <d v="2021-07-23T00:00:00"/>
    <n v="2021"/>
    <x v="8"/>
    <s v="Fri"/>
    <x v="1"/>
    <s v="Mike"/>
    <s v="72-1001 "/>
    <n v="118.1"/>
    <x v="0"/>
    <n v="37"/>
    <x v="0"/>
    <s v="Port Said"/>
    <s v="Top glove"/>
    <x v="1"/>
    <n v="670"/>
    <n v="400"/>
    <n v="742"/>
    <n v="606"/>
    <n v="17.3"/>
    <x v="1"/>
    <n v="1412"/>
    <n v="120"/>
  </r>
  <r>
    <x v="23"/>
    <d v="2022-07-19T00:00:00"/>
    <n v="2022"/>
    <x v="8"/>
    <s v="Tue"/>
    <x v="0"/>
    <s v="Mike"/>
    <s v="72-0466"/>
    <n v="70.099999999999994"/>
    <x v="1"/>
    <n v="115.5"/>
    <x v="1"/>
    <s v="Xunthai"/>
    <s v="Safeskin"/>
    <x v="0"/>
    <n v="483"/>
    <n v="401"/>
    <n v="252"/>
    <n v="463"/>
    <n v="10"/>
    <x v="0"/>
    <n v="735"/>
    <n v="120.3"/>
  </r>
  <r>
    <x v="19"/>
    <d v="2020-08-24T00:00:00"/>
    <n v="2020"/>
    <x v="7"/>
    <s v="Mon"/>
    <x v="0"/>
    <s v="Mike"/>
    <s v="72-0466"/>
    <n v="62.2"/>
    <x v="2"/>
    <n v="118.6"/>
    <x v="0"/>
    <s v="Safeskin"/>
    <s v="Suies "/>
    <x v="1"/>
    <n v="215"/>
    <n v="402"/>
    <n v="708"/>
    <n v="228"/>
    <n v="31.8"/>
    <x v="0"/>
    <n v="923"/>
    <n v="120.6"/>
  </r>
  <r>
    <x v="11"/>
    <d v="2022-08-23T00:00:00"/>
    <n v="2022"/>
    <x v="7"/>
    <s v="Tue"/>
    <x v="0"/>
    <s v="Mike"/>
    <s v="72-0466"/>
    <n v="62.6"/>
    <x v="2"/>
    <n v="111.5"/>
    <x v="0"/>
    <s v="Port Said"/>
    <s v="Gidec"/>
    <x v="1"/>
    <n v="663"/>
    <n v="401"/>
    <n v="745"/>
    <n v="580"/>
    <n v="38"/>
    <x v="1"/>
    <n v="1408"/>
    <n v="120.3"/>
  </r>
  <r>
    <x v="30"/>
    <d v="2021-12-01T00:00:00"/>
    <n v="2021"/>
    <x v="4"/>
    <s v="Wed"/>
    <x v="0"/>
    <s v="Mike"/>
    <s v="72-1001 "/>
    <n v="85.1"/>
    <x v="1"/>
    <n v="113.6"/>
    <x v="0"/>
    <s v="Xunthai"/>
    <s v="Gidec"/>
    <x v="0"/>
    <n v="249"/>
    <n v="399"/>
    <n v="754"/>
    <n v="251"/>
    <n v="36.799999999999997"/>
    <x v="0"/>
    <n v="1003"/>
    <n v="119.69999999999999"/>
  </r>
  <r>
    <x v="14"/>
    <d v="2022-01-23T00:00:00"/>
    <n v="2022"/>
    <x v="9"/>
    <s v="Sun"/>
    <x v="1"/>
    <s v="Lee"/>
    <s v="72-1001 "/>
    <n v="114.8"/>
    <x v="0"/>
    <n v="75.8"/>
    <x v="0"/>
    <s v="Port Said"/>
    <s v="Top glove "/>
    <x v="1"/>
    <n v="585"/>
    <n v="398"/>
    <n v="659"/>
    <n v="285"/>
    <n v="10.3"/>
    <x v="1"/>
    <n v="1244"/>
    <n v="119.39999999999999"/>
  </r>
  <r>
    <x v="9"/>
    <d v="2021-07-28T00:00:00"/>
    <n v="2021"/>
    <x v="8"/>
    <s v="Wed"/>
    <x v="1"/>
    <s v="Mike"/>
    <s v="72-0466"/>
    <n v="47.2"/>
    <x v="1"/>
    <n v="84.6"/>
    <x v="1"/>
    <s v="Air Port"/>
    <s v="X1 Port"/>
    <x v="0"/>
    <n v="682"/>
    <n v="402"/>
    <n v="645"/>
    <n v="508"/>
    <n v="27.2"/>
    <x v="0"/>
    <n v="1327"/>
    <n v="120.6"/>
  </r>
  <r>
    <x v="22"/>
    <d v="2023-06-18T00:00:00"/>
    <n v="2023"/>
    <x v="10"/>
    <s v="Sun"/>
    <x v="1"/>
    <s v="Mike"/>
    <s v="72-0466"/>
    <n v="24.9"/>
    <x v="2"/>
    <n v="15.8"/>
    <x v="0"/>
    <s v="Safeskin"/>
    <s v="Mina"/>
    <x v="0"/>
    <n v="370"/>
    <n v="402"/>
    <n v="209"/>
    <n v="404"/>
    <n v="22.3"/>
    <x v="0"/>
    <n v="579"/>
    <n v="120.6"/>
  </r>
  <r>
    <x v="25"/>
    <d v="2022-08-14T00:00:00"/>
    <n v="2022"/>
    <x v="7"/>
    <s v="Sun"/>
    <x v="1"/>
    <s v="Mike"/>
    <s v="72-1001"/>
    <n v="26.3"/>
    <x v="1"/>
    <n v="92.8"/>
    <x v="1"/>
    <s v="Safeskin"/>
    <s v="Safeskin"/>
    <x v="0"/>
    <n v="469"/>
    <n v="400"/>
    <n v="752"/>
    <n v="479"/>
    <n v="29.3"/>
    <x v="1"/>
    <n v="1221"/>
    <n v="120"/>
  </r>
  <r>
    <x v="24"/>
    <d v="2022-10-13T00:00:00"/>
    <n v="2022"/>
    <x v="3"/>
    <s v="Thu"/>
    <x v="1"/>
    <s v="Lee"/>
    <s v="72-0466"/>
    <n v="7.3"/>
    <x v="1"/>
    <n v="28.2"/>
    <x v="1"/>
    <s v="Gidec"/>
    <s v="Safeskin"/>
    <x v="1"/>
    <n v="209"/>
    <n v="399"/>
    <n v="411"/>
    <n v="581"/>
    <n v="20"/>
    <x v="1"/>
    <n v="620"/>
    <n v="119.69999999999999"/>
  </r>
  <r>
    <x v="0"/>
    <d v="2022-02-09T00:00:00"/>
    <n v="2022"/>
    <x v="6"/>
    <s v="Wed"/>
    <x v="0"/>
    <s v="Mike"/>
    <s v="72-0466"/>
    <n v="68.900000000000006"/>
    <x v="1"/>
    <n v="101.6"/>
    <x v="0"/>
    <s v="Gidec"/>
    <s v="Gidec"/>
    <x v="0"/>
    <n v="682"/>
    <n v="401"/>
    <n v="225"/>
    <n v="296"/>
    <n v="19.3"/>
    <x v="1"/>
    <n v="907"/>
    <n v="120.3"/>
  </r>
  <r>
    <x v="2"/>
    <d v="2020-08-10T00:00:00"/>
    <n v="2020"/>
    <x v="7"/>
    <s v="Mon"/>
    <x v="1"/>
    <s v="Lee"/>
    <s v="72-1001 "/>
    <n v="111.8"/>
    <x v="0"/>
    <n v="115.6"/>
    <x v="1"/>
    <s v="PT"/>
    <s v="Gidec"/>
    <x v="0"/>
    <n v="622"/>
    <n v="400"/>
    <n v="448"/>
    <n v="736"/>
    <n v="35.4"/>
    <x v="1"/>
    <n v="1070"/>
    <n v="120"/>
  </r>
  <r>
    <x v="23"/>
    <d v="2023-01-27T00:00:00"/>
    <n v="2023"/>
    <x v="9"/>
    <s v="Fri"/>
    <x v="0"/>
    <s v="Mike"/>
    <s v="72-0466"/>
    <n v="87"/>
    <x v="0"/>
    <n v="29.4"/>
    <x v="0"/>
    <s v="Top glove"/>
    <s v="Top glove "/>
    <x v="0"/>
    <n v="339"/>
    <n v="400"/>
    <n v="640"/>
    <n v="536"/>
    <n v="35"/>
    <x v="0"/>
    <n v="979"/>
    <n v="120"/>
  </r>
  <r>
    <x v="6"/>
    <d v="2021-07-10T00:00:00"/>
    <n v="2021"/>
    <x v="8"/>
    <s v="Sat"/>
    <x v="0"/>
    <s v="Mike"/>
    <s v="72-1001 "/>
    <n v="119.2"/>
    <x v="0"/>
    <n v="14"/>
    <x v="1"/>
    <s v="Port Said"/>
    <s v="Top glove "/>
    <x v="0"/>
    <n v="434"/>
    <n v="401"/>
    <n v="465"/>
    <n v="213"/>
    <n v="31.7"/>
    <x v="1"/>
    <n v="899"/>
    <n v="120.3"/>
  </r>
  <r>
    <x v="8"/>
    <d v="2022-06-29T00:00:00"/>
    <n v="2022"/>
    <x v="10"/>
    <s v="Wed"/>
    <x v="0"/>
    <s v="Lee"/>
    <s v="72-0466"/>
    <n v="109.6"/>
    <x v="0"/>
    <n v="60.6"/>
    <x v="1"/>
    <s v="Top glove"/>
    <s v="X1 Port"/>
    <x v="1"/>
    <n v="617"/>
    <n v="400"/>
    <n v="655"/>
    <n v="577"/>
    <n v="28.5"/>
    <x v="1"/>
    <n v="1272"/>
    <n v="120"/>
  </r>
  <r>
    <x v="15"/>
    <d v="2020-09-29T00:00:00"/>
    <n v="2020"/>
    <x v="2"/>
    <s v="Tue"/>
    <x v="1"/>
    <s v="Mike"/>
    <s v="72-0466"/>
    <n v="61.6"/>
    <x v="1"/>
    <n v="96"/>
    <x v="0"/>
    <s v="Xunthai"/>
    <s v="X1 Port"/>
    <x v="1"/>
    <n v="415"/>
    <n v="399"/>
    <n v="506"/>
    <n v="478"/>
    <n v="27.5"/>
    <x v="0"/>
    <n v="921"/>
    <n v="119.69999999999999"/>
  </r>
  <r>
    <x v="1"/>
    <d v="2023-11-23T00:00:00"/>
    <n v="2023"/>
    <x v="11"/>
    <s v="Thu"/>
    <x v="1"/>
    <s v="Lee"/>
    <s v="72-1001 "/>
    <n v="61"/>
    <x v="1"/>
    <n v="93.6"/>
    <x v="0"/>
    <s v="Alex"/>
    <s v="Mina"/>
    <x v="1"/>
    <n v="297"/>
    <n v="400"/>
    <n v="380"/>
    <n v="621"/>
    <n v="3.2"/>
    <x v="1"/>
    <n v="677"/>
    <n v="120"/>
  </r>
  <r>
    <x v="21"/>
    <d v="2021-03-05T00:00:00"/>
    <n v="2021"/>
    <x v="5"/>
    <s v="Fri"/>
    <x v="1"/>
    <s v="Lee"/>
    <s v="72-1001 "/>
    <n v="77.3"/>
    <x v="2"/>
    <n v="85.1"/>
    <x v="1"/>
    <s v="Safeskin"/>
    <s v="Top glove "/>
    <x v="1"/>
    <n v="511"/>
    <n v="401"/>
    <n v="322"/>
    <n v="670"/>
    <n v="30.2"/>
    <x v="1"/>
    <n v="833"/>
    <n v="120.3"/>
  </r>
  <r>
    <x v="4"/>
    <d v="2021-06-06T00:00:00"/>
    <n v="2021"/>
    <x v="10"/>
    <s v="Sun"/>
    <x v="1"/>
    <s v="Lee"/>
    <s v="72-0466"/>
    <n v="17.8"/>
    <x v="2"/>
    <n v="99.4"/>
    <x v="0"/>
    <s v="Alex"/>
    <s v="Safeskin"/>
    <x v="0"/>
    <n v="634"/>
    <n v="401"/>
    <n v="453"/>
    <n v="763"/>
    <n v="25.9"/>
    <x v="0"/>
    <n v="1087"/>
    <n v="120.3"/>
  </r>
  <r>
    <x v="9"/>
    <d v="2022-08-17T00:00:00"/>
    <n v="2022"/>
    <x v="7"/>
    <s v="Wed"/>
    <x v="0"/>
    <s v="Lee"/>
    <s v="72-1001"/>
    <n v="74.900000000000006"/>
    <x v="2"/>
    <n v="25.1"/>
    <x v="0"/>
    <s v="Xunthai"/>
    <s v="Suies "/>
    <x v="0"/>
    <n v="392"/>
    <n v="400"/>
    <n v="221"/>
    <n v="799"/>
    <n v="12.8"/>
    <x v="0"/>
    <n v="613"/>
    <n v="120"/>
  </r>
  <r>
    <x v="1"/>
    <d v="2023-10-03T00:00:00"/>
    <n v="2023"/>
    <x v="3"/>
    <s v="Tue"/>
    <x v="0"/>
    <s v="Lee"/>
    <s v="72-0466"/>
    <n v="58.4"/>
    <x v="1"/>
    <n v="80"/>
    <x v="0"/>
    <s v="Safeskin"/>
    <s v="X1 Port"/>
    <x v="0"/>
    <n v="273"/>
    <n v="401"/>
    <n v="454"/>
    <n v="530"/>
    <n v="33"/>
    <x v="0"/>
    <n v="727"/>
    <n v="120.3"/>
  </r>
  <r>
    <x v="13"/>
    <d v="2022-06-28T00:00:00"/>
    <n v="2022"/>
    <x v="10"/>
    <s v="Tue"/>
    <x v="1"/>
    <s v="Mike"/>
    <s v="72-0466"/>
    <n v="78.900000000000006"/>
    <x v="0"/>
    <n v="74.7"/>
    <x v="0"/>
    <s v="Giza"/>
    <s v="Suies"/>
    <x v="1"/>
    <n v="698"/>
    <n v="400"/>
    <n v="241"/>
    <n v="537"/>
    <n v="33.5"/>
    <x v="1"/>
    <n v="939"/>
    <n v="120"/>
  </r>
  <r>
    <x v="11"/>
    <d v="2021-03-26T00:00:00"/>
    <n v="2021"/>
    <x v="5"/>
    <s v="Fri"/>
    <x v="0"/>
    <s v="Mike"/>
    <s v="72-0466"/>
    <n v="70"/>
    <x v="0"/>
    <n v="22.6"/>
    <x v="0"/>
    <s v="Top glove"/>
    <s v="Suies "/>
    <x v="1"/>
    <n v="352"/>
    <n v="400"/>
    <n v="726"/>
    <n v="213"/>
    <n v="37.4"/>
    <x v="1"/>
    <n v="1078"/>
    <n v="120"/>
  </r>
  <r>
    <x v="8"/>
    <d v="2022-10-08T00:00:00"/>
    <n v="2022"/>
    <x v="3"/>
    <s v="Sat"/>
    <x v="1"/>
    <s v="Lee"/>
    <s v="72-1001 "/>
    <n v="40.700000000000003"/>
    <x v="2"/>
    <n v="52.7"/>
    <x v="0"/>
    <s v="Top glove"/>
    <s v="Top glove "/>
    <x v="1"/>
    <n v="508"/>
    <n v="397"/>
    <n v="545"/>
    <n v="719"/>
    <n v="17.3"/>
    <x v="0"/>
    <n v="1053"/>
    <n v="119.1"/>
  </r>
  <r>
    <x v="24"/>
    <d v="2020-02-11T00:00:00"/>
    <n v="2020"/>
    <x v="6"/>
    <s v="Tue"/>
    <x v="0"/>
    <s v="Lee"/>
    <s v="72-1001 "/>
    <n v="74.900000000000006"/>
    <x v="0"/>
    <n v="103"/>
    <x v="0"/>
    <s v="Top glove"/>
    <s v="Safeskin"/>
    <x v="1"/>
    <n v="615"/>
    <n v="400"/>
    <n v="588"/>
    <n v="217"/>
    <n v="22.5"/>
    <x v="0"/>
    <n v="1203"/>
    <n v="120"/>
  </r>
  <r>
    <x v="23"/>
    <d v="2020-04-03T00:00:00"/>
    <n v="2020"/>
    <x v="0"/>
    <s v="Fri"/>
    <x v="1"/>
    <s v="Lee"/>
    <s v="72-0466"/>
    <n v="47.1"/>
    <x v="0"/>
    <n v="116.8"/>
    <x v="0"/>
    <s v="Xunthai"/>
    <s v="Top glove"/>
    <x v="1"/>
    <n v="390"/>
    <n v="401"/>
    <n v="373"/>
    <n v="580"/>
    <n v="36.299999999999997"/>
    <x v="1"/>
    <n v="763"/>
    <n v="120.3"/>
  </r>
  <r>
    <x v="9"/>
    <d v="2021-04-30T00:00:00"/>
    <n v="2021"/>
    <x v="0"/>
    <s v="Fri"/>
    <x v="0"/>
    <s v="Lee"/>
    <s v="72-1001 "/>
    <n v="27.4"/>
    <x v="2"/>
    <n v="81.5"/>
    <x v="0"/>
    <s v="Port Said"/>
    <s v="Gidec"/>
    <x v="0"/>
    <n v="589"/>
    <n v="400"/>
    <n v="335"/>
    <n v="259"/>
    <n v="13.4"/>
    <x v="1"/>
    <n v="924"/>
    <n v="120"/>
  </r>
  <r>
    <x v="13"/>
    <d v="2021-05-31T00:00:00"/>
    <n v="2021"/>
    <x v="1"/>
    <s v="Mon"/>
    <x v="0"/>
    <s v="Mike"/>
    <s v="72-1001 "/>
    <n v="82.6"/>
    <x v="1"/>
    <n v="111"/>
    <x v="0"/>
    <s v="Gidec"/>
    <s v="Top glove "/>
    <x v="0"/>
    <n v="476"/>
    <n v="400"/>
    <n v="625"/>
    <n v="372"/>
    <n v="32.1"/>
    <x v="1"/>
    <n v="1101"/>
    <n v="120"/>
  </r>
  <r>
    <x v="23"/>
    <d v="2023-03-19T00:00:00"/>
    <n v="2023"/>
    <x v="5"/>
    <s v="Sun"/>
    <x v="0"/>
    <s v="Mike"/>
    <s v="72-1001"/>
    <n v="40.200000000000003"/>
    <x v="2"/>
    <n v="20.2"/>
    <x v="1"/>
    <s v="Xunthai"/>
    <s v="Gidec"/>
    <x v="1"/>
    <n v="542"/>
    <n v="399"/>
    <n v="603"/>
    <n v="284"/>
    <n v="39.700000000000003"/>
    <x v="0"/>
    <n v="1145"/>
    <n v="119.69999999999999"/>
  </r>
  <r>
    <x v="13"/>
    <d v="2021-12-17T00:00:00"/>
    <n v="2021"/>
    <x v="4"/>
    <s v="Fri"/>
    <x v="1"/>
    <s v="Lee"/>
    <s v="72-0466"/>
    <n v="107.2"/>
    <x v="2"/>
    <n v="117.1"/>
    <x v="1"/>
    <s v="Top glove"/>
    <s v="X1 Port"/>
    <x v="1"/>
    <n v="554"/>
    <n v="401"/>
    <n v="274"/>
    <n v="282"/>
    <n v="26.4"/>
    <x v="0"/>
    <n v="828"/>
    <n v="120.3"/>
  </r>
  <r>
    <x v="4"/>
    <d v="2021-05-13T00:00:00"/>
    <n v="2021"/>
    <x v="1"/>
    <s v="Thu"/>
    <x v="1"/>
    <s v="Lee"/>
    <s v="72-1001 "/>
    <n v="27.9"/>
    <x v="0"/>
    <n v="8.9"/>
    <x v="1"/>
    <s v="Port Said"/>
    <s v="Top glove "/>
    <x v="0"/>
    <n v="694"/>
    <n v="401"/>
    <n v="343"/>
    <n v="245"/>
    <n v="39.4"/>
    <x v="0"/>
    <n v="1037"/>
    <n v="120.3"/>
  </r>
  <r>
    <x v="0"/>
    <d v="2021-01-05T00:00:00"/>
    <n v="2021"/>
    <x v="9"/>
    <s v="Tue"/>
    <x v="0"/>
    <s v="Lee"/>
    <s v="72-1001 "/>
    <n v="74"/>
    <x v="1"/>
    <n v="65.599999999999994"/>
    <x v="1"/>
    <s v="Gidec"/>
    <s v="Gidec"/>
    <x v="1"/>
    <n v="594"/>
    <n v="401"/>
    <n v="768"/>
    <n v="391"/>
    <n v="21.1"/>
    <x v="0"/>
    <n v="1362"/>
    <n v="120.3"/>
  </r>
  <r>
    <x v="13"/>
    <d v="2022-09-07T00:00:00"/>
    <n v="2022"/>
    <x v="2"/>
    <s v="Wed"/>
    <x v="0"/>
    <s v="Lee"/>
    <s v="72-1001 "/>
    <n v="70.7"/>
    <x v="0"/>
    <n v="38.5"/>
    <x v="0"/>
    <s v="Port Said"/>
    <s v="Safeskin"/>
    <x v="0"/>
    <n v="359"/>
    <n v="398"/>
    <n v="383"/>
    <n v="454"/>
    <n v="7"/>
    <x v="0"/>
    <n v="742"/>
    <n v="119.39999999999999"/>
  </r>
  <r>
    <x v="15"/>
    <d v="2021-11-29T00:00:00"/>
    <n v="2021"/>
    <x v="11"/>
    <s v="Mon"/>
    <x v="1"/>
    <s v="Mike"/>
    <s v="72-1001"/>
    <n v="27.7"/>
    <x v="1"/>
    <n v="98.6"/>
    <x v="0"/>
    <s v="Alex"/>
    <s v="Mina"/>
    <x v="1"/>
    <n v="236"/>
    <n v="400"/>
    <n v="215"/>
    <n v="479"/>
    <n v="7.8"/>
    <x v="0"/>
    <n v="451"/>
    <n v="120"/>
  </r>
  <r>
    <x v="14"/>
    <d v="2021-04-29T00:00:00"/>
    <n v="2021"/>
    <x v="0"/>
    <s v="Thu"/>
    <x v="1"/>
    <s v="Mike"/>
    <s v="72-1001 "/>
    <n v="55.6"/>
    <x v="2"/>
    <n v="30"/>
    <x v="0"/>
    <s v="Gidec"/>
    <s v="Suies "/>
    <x v="0"/>
    <n v="201"/>
    <n v="400"/>
    <n v="238"/>
    <n v="464"/>
    <n v="29.5"/>
    <x v="1"/>
    <n v="439"/>
    <n v="120"/>
  </r>
  <r>
    <x v="18"/>
    <d v="2021-10-26T00:00:00"/>
    <n v="2021"/>
    <x v="3"/>
    <s v="Tue"/>
    <x v="0"/>
    <s v="Lee"/>
    <s v="72-0466"/>
    <n v="82.7"/>
    <x v="1"/>
    <n v="6.3"/>
    <x v="0"/>
    <s v="Xunthai"/>
    <s v="Safeskin"/>
    <x v="1"/>
    <n v="743"/>
    <n v="400"/>
    <n v="665"/>
    <n v="514"/>
    <n v="1"/>
    <x v="1"/>
    <n v="1408"/>
    <n v="120"/>
  </r>
  <r>
    <x v="12"/>
    <d v="2023-11-07T00:00:00"/>
    <n v="2023"/>
    <x v="11"/>
    <s v="Tue"/>
    <x v="1"/>
    <s v="Mike"/>
    <s v="72-1001"/>
    <n v="41.6"/>
    <x v="0"/>
    <n v="52.7"/>
    <x v="0"/>
    <s v="Top glove"/>
    <s v="X1 Port"/>
    <x v="1"/>
    <n v="765"/>
    <n v="399"/>
    <n v="654"/>
    <n v="716"/>
    <n v="26.8"/>
    <x v="0"/>
    <n v="1419"/>
    <n v="119.69999999999999"/>
  </r>
  <r>
    <x v="9"/>
    <d v="2021-09-19T00:00:00"/>
    <n v="2021"/>
    <x v="2"/>
    <s v="Sun"/>
    <x v="0"/>
    <s v="Mike"/>
    <s v="72-1001 "/>
    <n v="18.100000000000001"/>
    <x v="2"/>
    <n v="12.4"/>
    <x v="0"/>
    <s v="Giza"/>
    <s v="X1 Port"/>
    <x v="0"/>
    <n v="256"/>
    <n v="400"/>
    <n v="429"/>
    <n v="579"/>
    <n v="6.9"/>
    <x v="0"/>
    <n v="685"/>
    <n v="120"/>
  </r>
  <r>
    <x v="0"/>
    <d v="2022-01-01T00:00:00"/>
    <n v="2022"/>
    <x v="9"/>
    <s v="Sat"/>
    <x v="0"/>
    <s v="Lee"/>
    <s v="72-1001 "/>
    <n v="75.8"/>
    <x v="0"/>
    <n v="38.4"/>
    <x v="0"/>
    <s v="Alex"/>
    <s v="Top glove"/>
    <x v="0"/>
    <n v="492"/>
    <n v="401"/>
    <n v="292"/>
    <n v="210"/>
    <n v="39.4"/>
    <x v="1"/>
    <n v="784"/>
    <n v="120.3"/>
  </r>
  <r>
    <x v="1"/>
    <d v="2020-07-10T00:00:00"/>
    <n v="2020"/>
    <x v="8"/>
    <s v="Fri"/>
    <x v="0"/>
    <s v="Lee"/>
    <s v="72-0466"/>
    <n v="30.8"/>
    <x v="1"/>
    <n v="79"/>
    <x v="0"/>
    <s v="Xunthai"/>
    <s v="Safeskin"/>
    <x v="0"/>
    <n v="291"/>
    <n v="398"/>
    <n v="499"/>
    <n v="304"/>
    <n v="7.4"/>
    <x v="1"/>
    <n v="790"/>
    <n v="119.39999999999999"/>
  </r>
  <r>
    <x v="0"/>
    <d v="2022-04-15T00:00:00"/>
    <n v="2022"/>
    <x v="0"/>
    <s v="Fri"/>
    <x v="0"/>
    <s v="Lee"/>
    <s v="72-0466"/>
    <n v="83.4"/>
    <x v="2"/>
    <n v="38.9"/>
    <x v="0"/>
    <s v="Xunthai"/>
    <s v="Suies "/>
    <x v="1"/>
    <n v="769"/>
    <n v="402"/>
    <n v="399"/>
    <n v="409"/>
    <n v="22.5"/>
    <x v="0"/>
    <n v="1168"/>
    <n v="120.6"/>
  </r>
  <r>
    <x v="8"/>
    <d v="2023-05-29T00:00:00"/>
    <n v="2023"/>
    <x v="1"/>
    <s v="Mon"/>
    <x v="1"/>
    <s v="Mike"/>
    <s v="72-1001 "/>
    <n v="101.5"/>
    <x v="1"/>
    <n v="33.299999999999997"/>
    <x v="1"/>
    <s v="Gidec"/>
    <s v="Suies "/>
    <x v="1"/>
    <n v="348"/>
    <n v="400"/>
    <n v="424"/>
    <n v="769"/>
    <n v="27.1"/>
    <x v="0"/>
    <n v="772"/>
    <n v="120"/>
  </r>
  <r>
    <x v="24"/>
    <d v="2022-12-06T00:00:00"/>
    <n v="2022"/>
    <x v="4"/>
    <s v="Tue"/>
    <x v="0"/>
    <s v="Lee"/>
    <s v="72-1001 "/>
    <n v="19.2"/>
    <x v="2"/>
    <n v="22.9"/>
    <x v="0"/>
    <s v="Alex"/>
    <s v="Top glove"/>
    <x v="0"/>
    <n v="501"/>
    <n v="400"/>
    <n v="357"/>
    <n v="247"/>
    <n v="33"/>
    <x v="1"/>
    <n v="858"/>
    <n v="120"/>
  </r>
  <r>
    <x v="15"/>
    <d v="2020-05-06T00:00:00"/>
    <n v="2020"/>
    <x v="1"/>
    <s v="Wed"/>
    <x v="0"/>
    <s v="Lee"/>
    <s v="72-1001 "/>
    <n v="55.3"/>
    <x v="2"/>
    <n v="20.5"/>
    <x v="0"/>
    <s v="Air Port"/>
    <s v="Suies "/>
    <x v="1"/>
    <n v="299"/>
    <n v="401"/>
    <n v="238"/>
    <n v="626"/>
    <n v="18.899999999999999"/>
    <x v="1"/>
    <n v="537"/>
    <n v="120.3"/>
  </r>
  <r>
    <x v="7"/>
    <d v="2021-12-27T00:00:00"/>
    <n v="2021"/>
    <x v="4"/>
    <s v="Mon"/>
    <x v="1"/>
    <s v="Lee"/>
    <s v="72-0466"/>
    <n v="56.2"/>
    <x v="1"/>
    <n v="65.5"/>
    <x v="0"/>
    <s v="Giza"/>
    <s v="Top glove "/>
    <x v="1"/>
    <n v="400"/>
    <n v="399"/>
    <n v="675"/>
    <n v="220"/>
    <n v="37.4"/>
    <x v="0"/>
    <n v="1075"/>
    <n v="119.69999999999999"/>
  </r>
  <r>
    <x v="15"/>
    <d v="2022-10-27T00:00:00"/>
    <n v="2022"/>
    <x v="3"/>
    <s v="Thu"/>
    <x v="0"/>
    <s v="Mike"/>
    <s v="72-1001 "/>
    <n v="77.7"/>
    <x v="2"/>
    <n v="83.4"/>
    <x v="1"/>
    <s v="Gidec"/>
    <s v="Suies"/>
    <x v="0"/>
    <n v="360"/>
    <n v="399"/>
    <n v="571"/>
    <n v="418"/>
    <n v="19.7"/>
    <x v="1"/>
    <n v="931"/>
    <n v="119.69999999999999"/>
  </r>
  <r>
    <x v="0"/>
    <d v="2021-11-26T00:00:00"/>
    <n v="2021"/>
    <x v="11"/>
    <s v="Fri"/>
    <x v="0"/>
    <s v="Lee"/>
    <s v="72-1001 "/>
    <n v="43.5"/>
    <x v="1"/>
    <n v="57.1"/>
    <x v="0"/>
    <s v="Gidec"/>
    <s v="Gidec"/>
    <x v="0"/>
    <n v="485"/>
    <n v="400"/>
    <n v="701"/>
    <n v="662"/>
    <n v="10.8"/>
    <x v="1"/>
    <n v="1186"/>
    <n v="120"/>
  </r>
  <r>
    <x v="15"/>
    <d v="2023-02-13T00:00:00"/>
    <n v="2023"/>
    <x v="6"/>
    <s v="Mon"/>
    <x v="1"/>
    <s v="Lee"/>
    <s v="72-1001 "/>
    <n v="53.1"/>
    <x v="1"/>
    <n v="19.2"/>
    <x v="0"/>
    <s v="Air Port"/>
    <s v="Top glove"/>
    <x v="1"/>
    <n v="452"/>
    <n v="401"/>
    <n v="502"/>
    <n v="406"/>
    <n v="24.1"/>
    <x v="1"/>
    <n v="954"/>
    <n v="120.3"/>
  </r>
  <r>
    <x v="15"/>
    <d v="2021-07-17T00:00:00"/>
    <n v="2021"/>
    <x v="8"/>
    <s v="Sat"/>
    <x v="1"/>
    <s v="Lee"/>
    <s v="72-0466"/>
    <n v="6.4"/>
    <x v="1"/>
    <n v="79.5"/>
    <x v="0"/>
    <s v="Top glove"/>
    <s v="Suies "/>
    <x v="1"/>
    <n v="398"/>
    <n v="400"/>
    <n v="791"/>
    <n v="458"/>
    <n v="26.7"/>
    <x v="0"/>
    <n v="1189"/>
    <n v="120"/>
  </r>
  <r>
    <x v="18"/>
    <d v="2020-12-31T00:00:00"/>
    <n v="2020"/>
    <x v="4"/>
    <s v="Thu"/>
    <x v="1"/>
    <s v="Mike"/>
    <s v="72-1001 "/>
    <n v="19.100000000000001"/>
    <x v="0"/>
    <n v="69.099999999999994"/>
    <x v="0"/>
    <s v="Top glove"/>
    <s v="X1 Port"/>
    <x v="0"/>
    <n v="264"/>
    <n v="400"/>
    <n v="778"/>
    <n v="743"/>
    <n v="20.8"/>
    <x v="1"/>
    <n v="1042"/>
    <n v="120"/>
  </r>
  <r>
    <x v="18"/>
    <d v="2022-12-05T00:00:00"/>
    <n v="2022"/>
    <x v="4"/>
    <s v="Mon"/>
    <x v="0"/>
    <s v="Mike"/>
    <s v="72-1001"/>
    <n v="70.5"/>
    <x v="1"/>
    <n v="48.8"/>
    <x v="0"/>
    <s v="Port Said"/>
    <s v="Gidec"/>
    <x v="0"/>
    <n v="491"/>
    <n v="399"/>
    <n v="363"/>
    <n v="240"/>
    <n v="29.6"/>
    <x v="1"/>
    <n v="854"/>
    <n v="119.69999999999999"/>
  </r>
  <r>
    <x v="14"/>
    <d v="2021-01-27T00:00:00"/>
    <n v="2021"/>
    <x v="9"/>
    <s v="Wed"/>
    <x v="0"/>
    <s v="Lee"/>
    <s v="72-0466"/>
    <n v="29.8"/>
    <x v="0"/>
    <n v="43"/>
    <x v="1"/>
    <s v="Xunthai"/>
    <s v="Gidec"/>
    <x v="1"/>
    <n v="710"/>
    <n v="400"/>
    <n v="432"/>
    <n v="517"/>
    <n v="17.399999999999999"/>
    <x v="1"/>
    <n v="1142"/>
    <n v="120"/>
  </r>
  <r>
    <x v="31"/>
    <d v="2022-08-11T00:00:00"/>
    <n v="2022"/>
    <x v="7"/>
    <s v="Thu"/>
    <x v="0"/>
    <s v="Lee"/>
    <s v="72-0466"/>
    <n v="21.6"/>
    <x v="0"/>
    <n v="26.1"/>
    <x v="0"/>
    <s v="Safeskin"/>
    <s v="Suies "/>
    <x v="0"/>
    <n v="638"/>
    <n v="402"/>
    <n v="652"/>
    <n v="420"/>
    <n v="1.2"/>
    <x v="1"/>
    <n v="1290"/>
    <n v="120.6"/>
  </r>
  <r>
    <x v="17"/>
    <d v="2020-01-23T00:00:00"/>
    <n v="2020"/>
    <x v="9"/>
    <s v="Thu"/>
    <x v="1"/>
    <s v="Lee"/>
    <s v="72-1001"/>
    <n v="42.3"/>
    <x v="2"/>
    <n v="21.8"/>
    <x v="0"/>
    <s v="Alex"/>
    <s v="Gidec"/>
    <x v="0"/>
    <n v="632"/>
    <n v="401"/>
    <n v="666"/>
    <n v="778"/>
    <n v="11.3"/>
    <x v="1"/>
    <n v="1298"/>
    <n v="120.3"/>
  </r>
  <r>
    <x v="18"/>
    <d v="2023-02-28T00:00:00"/>
    <n v="2023"/>
    <x v="6"/>
    <s v="Tue"/>
    <x v="1"/>
    <s v="Lee"/>
    <s v="72-1001"/>
    <n v="23.8"/>
    <x v="0"/>
    <n v="44"/>
    <x v="0"/>
    <s v="Port Said"/>
    <s v="Suies "/>
    <x v="0"/>
    <n v="420"/>
    <n v="400"/>
    <n v="746"/>
    <n v="676"/>
    <n v="37.9"/>
    <x v="1"/>
    <n v="1166"/>
    <n v="120"/>
  </r>
  <r>
    <x v="21"/>
    <d v="2023-02-24T00:00:00"/>
    <n v="2023"/>
    <x v="6"/>
    <s v="Fri"/>
    <x v="1"/>
    <s v="Mike"/>
    <s v="72-1001"/>
    <n v="11.9"/>
    <x v="1"/>
    <n v="9.8000000000000007"/>
    <x v="1"/>
    <s v="Safeskin"/>
    <s v="Top glove "/>
    <x v="0"/>
    <n v="625"/>
    <n v="401"/>
    <n v="592"/>
    <n v="273"/>
    <n v="30.8"/>
    <x v="0"/>
    <n v="1217"/>
    <n v="120.3"/>
  </r>
  <r>
    <x v="23"/>
    <d v="2021-03-20T00:00:00"/>
    <n v="2021"/>
    <x v="5"/>
    <s v="Sat"/>
    <x v="1"/>
    <s v="Lee"/>
    <s v="72-1001 "/>
    <n v="37.6"/>
    <x v="2"/>
    <n v="55.2"/>
    <x v="1"/>
    <s v="Safeskin"/>
    <s v="Safeskin"/>
    <x v="0"/>
    <n v="479"/>
    <n v="401"/>
    <n v="485"/>
    <n v="756"/>
    <n v="8.4"/>
    <x v="0"/>
    <n v="964"/>
    <n v="120.3"/>
  </r>
  <r>
    <x v="19"/>
    <d v="2022-02-15T00:00:00"/>
    <n v="2022"/>
    <x v="6"/>
    <s v="Tue"/>
    <x v="0"/>
    <s v="Mike"/>
    <s v="72-1001 "/>
    <n v="23.9"/>
    <x v="1"/>
    <n v="74.2"/>
    <x v="1"/>
    <s v="Top glove"/>
    <s v="Suies "/>
    <x v="0"/>
    <n v="290"/>
    <n v="401"/>
    <n v="427"/>
    <n v="327"/>
    <n v="3.6"/>
    <x v="1"/>
    <n v="717"/>
    <n v="120.3"/>
  </r>
  <r>
    <x v="26"/>
    <d v="2023-08-25T00:00:00"/>
    <n v="2023"/>
    <x v="7"/>
    <s v="Fri"/>
    <x v="0"/>
    <s v="Mike"/>
    <s v="72-0466"/>
    <n v="96.9"/>
    <x v="1"/>
    <n v="113.3"/>
    <x v="0"/>
    <s v="Port Said"/>
    <s v="Suies "/>
    <x v="1"/>
    <n v="451"/>
    <n v="401"/>
    <n v="452"/>
    <n v="251"/>
    <n v="14.7"/>
    <x v="1"/>
    <n v="903"/>
    <n v="120.3"/>
  </r>
  <r>
    <x v="18"/>
    <d v="2021-12-08T00:00:00"/>
    <n v="2021"/>
    <x v="4"/>
    <s v="Wed"/>
    <x v="0"/>
    <s v="Mike"/>
    <s v="72-0466"/>
    <n v="12.2"/>
    <x v="2"/>
    <n v="77"/>
    <x v="0"/>
    <s v="Giza"/>
    <s v="Gidec"/>
    <x v="1"/>
    <n v="280"/>
    <n v="401"/>
    <n v="710"/>
    <n v="525"/>
    <n v="33.6"/>
    <x v="0"/>
    <n v="990"/>
    <n v="120.3"/>
  </r>
  <r>
    <x v="8"/>
    <d v="2021-03-08T00:00:00"/>
    <n v="2021"/>
    <x v="5"/>
    <s v="Mon"/>
    <x v="1"/>
    <s v="Mike"/>
    <s v="72-0466"/>
    <n v="91"/>
    <x v="1"/>
    <n v="76.8"/>
    <x v="0"/>
    <s v="Safeskin"/>
    <s v="Top glove"/>
    <x v="1"/>
    <n v="269"/>
    <n v="400"/>
    <n v="788"/>
    <n v="642"/>
    <n v="5.0999999999999996"/>
    <x v="0"/>
    <n v="1057"/>
    <n v="120"/>
  </r>
  <r>
    <x v="21"/>
    <d v="2021-04-17T00:00:00"/>
    <n v="2021"/>
    <x v="0"/>
    <s v="Sat"/>
    <x v="0"/>
    <s v="Lee"/>
    <s v="72-0466"/>
    <n v="49"/>
    <x v="0"/>
    <n v="48.1"/>
    <x v="0"/>
    <s v="Port Said"/>
    <s v="Suies "/>
    <x v="1"/>
    <n v="214"/>
    <n v="401"/>
    <n v="231"/>
    <n v="630"/>
    <n v="22.2"/>
    <x v="0"/>
    <n v="445"/>
    <n v="120.3"/>
  </r>
  <r>
    <x v="27"/>
    <d v="2020-02-17T00:00:00"/>
    <n v="2020"/>
    <x v="6"/>
    <s v="Mon"/>
    <x v="0"/>
    <s v="Mike"/>
    <s v="72-0466"/>
    <n v="82.7"/>
    <x v="2"/>
    <n v="20.3"/>
    <x v="0"/>
    <s v="Gidec"/>
    <s v="Gidec"/>
    <x v="1"/>
    <n v="370"/>
    <n v="400"/>
    <n v="548"/>
    <n v="520"/>
    <n v="11.7"/>
    <x v="1"/>
    <n v="918"/>
    <n v="120"/>
  </r>
  <r>
    <x v="17"/>
    <d v="2023-01-10T00:00:00"/>
    <n v="2023"/>
    <x v="9"/>
    <s v="Tue"/>
    <x v="1"/>
    <s v="Lee"/>
    <s v="72-1001 "/>
    <n v="11.1"/>
    <x v="1"/>
    <n v="56.4"/>
    <x v="0"/>
    <s v="Air Port"/>
    <s v="Gidec"/>
    <x v="0"/>
    <n v="399"/>
    <n v="399"/>
    <n v="512"/>
    <n v="496"/>
    <n v="29.3"/>
    <x v="1"/>
    <n v="911"/>
    <n v="119.69999999999999"/>
  </r>
  <r>
    <x v="12"/>
    <d v="2023-02-06T00:00:00"/>
    <n v="2023"/>
    <x v="6"/>
    <s v="Mon"/>
    <x v="1"/>
    <s v="Lee"/>
    <s v="72-1001"/>
    <n v="110.9"/>
    <x v="1"/>
    <n v="73.8"/>
    <x v="1"/>
    <s v="Safeskin"/>
    <s v="Gidec"/>
    <x v="1"/>
    <n v="620"/>
    <n v="400"/>
    <n v="426"/>
    <n v="782"/>
    <n v="1"/>
    <x v="0"/>
    <n v="1046"/>
    <n v="120"/>
  </r>
  <r>
    <x v="2"/>
    <d v="2020-09-19T00:00:00"/>
    <n v="2020"/>
    <x v="2"/>
    <s v="Sat"/>
    <x v="0"/>
    <s v="Lee"/>
    <s v="72-0466"/>
    <n v="93.2"/>
    <x v="1"/>
    <n v="88.3"/>
    <x v="0"/>
    <s v="Port Said"/>
    <s v="Top glove "/>
    <x v="1"/>
    <n v="523"/>
    <n v="400"/>
    <n v="711"/>
    <n v="692"/>
    <n v="11.8"/>
    <x v="1"/>
    <n v="1234"/>
    <n v="120"/>
  </r>
  <r>
    <x v="12"/>
    <d v="2022-11-20T00:00:00"/>
    <n v="2022"/>
    <x v="11"/>
    <s v="Sun"/>
    <x v="1"/>
    <s v="Mike"/>
    <s v="72-0466"/>
    <n v="21.1"/>
    <x v="0"/>
    <n v="100"/>
    <x v="1"/>
    <s v="Top glove"/>
    <s v="Top glove "/>
    <x v="1"/>
    <n v="715"/>
    <n v="398"/>
    <n v="545"/>
    <n v="619"/>
    <n v="27.5"/>
    <x v="1"/>
    <n v="1260"/>
    <n v="119.39999999999999"/>
  </r>
  <r>
    <x v="4"/>
    <d v="2020-12-23T00:00:00"/>
    <n v="2020"/>
    <x v="4"/>
    <s v="Wed"/>
    <x v="1"/>
    <s v="Mike"/>
    <s v="72-0466"/>
    <n v="30.2"/>
    <x v="2"/>
    <n v="34.4"/>
    <x v="1"/>
    <s v="Xunthai"/>
    <s v="Gidec"/>
    <x v="0"/>
    <n v="306"/>
    <n v="401"/>
    <n v="388"/>
    <n v="317"/>
    <n v="22.3"/>
    <x v="0"/>
    <n v="694"/>
    <n v="120.3"/>
  </r>
  <r>
    <x v="1"/>
    <d v="2021-07-21T00:00:00"/>
    <n v="2021"/>
    <x v="8"/>
    <s v="Wed"/>
    <x v="0"/>
    <s v="Mike"/>
    <s v="72-1001 "/>
    <n v="79.099999999999994"/>
    <x v="2"/>
    <n v="32.700000000000003"/>
    <x v="0"/>
    <s v="Top glove"/>
    <s v="Suies "/>
    <x v="0"/>
    <n v="360"/>
    <n v="397"/>
    <n v="466"/>
    <n v="692"/>
    <n v="31.4"/>
    <x v="1"/>
    <n v="826"/>
    <n v="119.1"/>
  </r>
  <r>
    <x v="15"/>
    <d v="2021-04-24T00:00:00"/>
    <n v="2021"/>
    <x v="0"/>
    <s v="Sat"/>
    <x v="0"/>
    <s v="Mike"/>
    <s v="72-1001"/>
    <n v="111"/>
    <x v="1"/>
    <n v="70"/>
    <x v="1"/>
    <s v="Port Said"/>
    <s v="X1 Port"/>
    <x v="1"/>
    <n v="765"/>
    <n v="403"/>
    <n v="414"/>
    <n v="650"/>
    <n v="7.1"/>
    <x v="1"/>
    <n v="1179"/>
    <n v="120.89999999999999"/>
  </r>
  <r>
    <x v="4"/>
    <d v="2022-05-16T00:00:00"/>
    <n v="2022"/>
    <x v="1"/>
    <s v="Mon"/>
    <x v="0"/>
    <s v="Mike"/>
    <s v="72-0466"/>
    <n v="56.3"/>
    <x v="0"/>
    <n v="70.099999999999994"/>
    <x v="1"/>
    <s v="Xunthai"/>
    <s v="X1 Port"/>
    <x v="0"/>
    <n v="466"/>
    <n v="402"/>
    <n v="458"/>
    <n v="795"/>
    <n v="21.7"/>
    <x v="0"/>
    <n v="924"/>
    <n v="120.6"/>
  </r>
  <r>
    <x v="23"/>
    <d v="2023-04-27T00:00:00"/>
    <n v="2023"/>
    <x v="0"/>
    <s v="Thu"/>
    <x v="0"/>
    <s v="Lee"/>
    <s v="72-1001 "/>
    <n v="60.8"/>
    <x v="1"/>
    <n v="30.1"/>
    <x v="0"/>
    <s v="Xunthai"/>
    <s v="Top glove"/>
    <x v="1"/>
    <n v="673"/>
    <n v="400"/>
    <n v="243"/>
    <n v="280"/>
    <n v="8.6"/>
    <x v="1"/>
    <n v="916"/>
    <n v="120"/>
  </r>
  <r>
    <x v="27"/>
    <d v="2022-10-25T00:00:00"/>
    <n v="2022"/>
    <x v="3"/>
    <s v="Tue"/>
    <x v="0"/>
    <s v="Lee"/>
    <s v="72-1001 "/>
    <n v="32.299999999999997"/>
    <x v="1"/>
    <n v="72.599999999999994"/>
    <x v="0"/>
    <s v="Gidec"/>
    <s v="Suies "/>
    <x v="1"/>
    <n v="495"/>
    <n v="400"/>
    <n v="267"/>
    <n v="629"/>
    <n v="25.9"/>
    <x v="0"/>
    <n v="762"/>
    <n v="120"/>
  </r>
  <r>
    <x v="7"/>
    <d v="2023-08-02T00:00:00"/>
    <n v="2023"/>
    <x v="7"/>
    <s v="Wed"/>
    <x v="1"/>
    <s v="Lee"/>
    <s v="72-1001"/>
    <n v="49"/>
    <x v="2"/>
    <n v="44.8"/>
    <x v="1"/>
    <s v="Port Said"/>
    <s v="Suies"/>
    <x v="0"/>
    <n v="483"/>
    <n v="400"/>
    <n v="574"/>
    <n v="787"/>
    <n v="6.1"/>
    <x v="1"/>
    <n v="1057"/>
    <n v="120"/>
  </r>
  <r>
    <x v="14"/>
    <d v="2023-11-18T00:00:00"/>
    <n v="2023"/>
    <x v="11"/>
    <s v="Sat"/>
    <x v="0"/>
    <s v="Mike"/>
    <s v="72-0466"/>
    <n v="37.9"/>
    <x v="2"/>
    <n v="78.5"/>
    <x v="0"/>
    <s v="Top glove"/>
    <s v="Top glove "/>
    <x v="0"/>
    <n v="289"/>
    <n v="399"/>
    <n v="610"/>
    <n v="478"/>
    <n v="6.8"/>
    <x v="0"/>
    <n v="899"/>
    <n v="119.69999999999999"/>
  </r>
  <r>
    <x v="1"/>
    <d v="2021-12-08T00:00:00"/>
    <n v="2021"/>
    <x v="4"/>
    <s v="Wed"/>
    <x v="1"/>
    <s v="Lee"/>
    <s v="72-1001"/>
    <n v="45.3"/>
    <x v="1"/>
    <n v="38.5"/>
    <x v="0"/>
    <s v="Gidec"/>
    <s v="Top glove"/>
    <x v="1"/>
    <n v="711"/>
    <n v="400"/>
    <n v="582"/>
    <n v="640"/>
    <n v="13.8"/>
    <x v="1"/>
    <n v="1293"/>
    <n v="120"/>
  </r>
  <r>
    <x v="34"/>
    <d v="2021-03-01T00:00:00"/>
    <n v="2021"/>
    <x v="5"/>
    <s v="Mon"/>
    <x v="1"/>
    <s v="Lee"/>
    <s v="72-0466"/>
    <n v="7.4"/>
    <x v="0"/>
    <n v="73.099999999999994"/>
    <x v="1"/>
    <s v="Port Said"/>
    <s v="Safeskin"/>
    <x v="1"/>
    <n v="247"/>
    <n v="400"/>
    <n v="658"/>
    <n v="785"/>
    <n v="16.7"/>
    <x v="0"/>
    <n v="905"/>
    <n v="120"/>
  </r>
  <r>
    <x v="21"/>
    <d v="2022-11-16T00:00:00"/>
    <n v="2022"/>
    <x v="11"/>
    <s v="Wed"/>
    <x v="1"/>
    <s v="Lee"/>
    <s v="72-1001"/>
    <n v="9.6999999999999993"/>
    <x v="1"/>
    <n v="93.4"/>
    <x v="1"/>
    <s v="Safeskin"/>
    <s v="Suies"/>
    <x v="1"/>
    <n v="386"/>
    <n v="400"/>
    <n v="766"/>
    <n v="528"/>
    <n v="20.399999999999999"/>
    <x v="0"/>
    <n v="1152"/>
    <n v="120"/>
  </r>
  <r>
    <x v="5"/>
    <d v="2020-05-06T00:00:00"/>
    <n v="2020"/>
    <x v="1"/>
    <s v="Wed"/>
    <x v="1"/>
    <s v="Mike"/>
    <s v="72-1001"/>
    <n v="83.3"/>
    <x v="2"/>
    <n v="117.7"/>
    <x v="1"/>
    <s v="Top glove"/>
    <s v="Top glove"/>
    <x v="0"/>
    <n v="604"/>
    <n v="400"/>
    <n v="716"/>
    <n v="619"/>
    <n v="23.6"/>
    <x v="0"/>
    <n v="1320"/>
    <n v="120"/>
  </r>
  <r>
    <x v="5"/>
    <d v="2020-05-14T00:00:00"/>
    <n v="2020"/>
    <x v="1"/>
    <s v="Thu"/>
    <x v="1"/>
    <s v="Mike"/>
    <s v="72-0466"/>
    <n v="83.4"/>
    <x v="0"/>
    <n v="109.8"/>
    <x v="0"/>
    <s v="Xunthai"/>
    <s v="X1 Port"/>
    <x v="0"/>
    <n v="504"/>
    <n v="399"/>
    <n v="451"/>
    <n v="212"/>
    <n v="19.3"/>
    <x v="0"/>
    <n v="955"/>
    <n v="119.69999999999999"/>
  </r>
  <r>
    <x v="7"/>
    <d v="2020-11-26T00:00:00"/>
    <n v="2020"/>
    <x v="11"/>
    <s v="Thu"/>
    <x v="0"/>
    <s v="Mike"/>
    <s v="72-1001"/>
    <n v="43"/>
    <x v="0"/>
    <n v="62.9"/>
    <x v="0"/>
    <s v="Air Port"/>
    <s v="Gidec"/>
    <x v="0"/>
    <n v="729"/>
    <n v="400"/>
    <n v="331"/>
    <n v="512"/>
    <n v="2.8"/>
    <x v="1"/>
    <n v="1060"/>
    <n v="120"/>
  </r>
  <r>
    <x v="2"/>
    <d v="2021-01-26T00:00:00"/>
    <n v="2021"/>
    <x v="9"/>
    <s v="Tue"/>
    <x v="0"/>
    <s v="Mike"/>
    <s v="72-0466"/>
    <n v="106.8"/>
    <x v="1"/>
    <n v="61.2"/>
    <x v="0"/>
    <s v="Alex"/>
    <s v="Safeskin"/>
    <x v="0"/>
    <n v="224"/>
    <n v="400"/>
    <n v="387"/>
    <n v="353"/>
    <n v="14.4"/>
    <x v="1"/>
    <n v="611"/>
    <n v="120"/>
  </r>
  <r>
    <x v="5"/>
    <d v="2020-01-08T00:00:00"/>
    <n v="2020"/>
    <x v="9"/>
    <s v="Wed"/>
    <x v="1"/>
    <s v="Mike"/>
    <s v="72-0466"/>
    <n v="35.6"/>
    <x v="2"/>
    <n v="55.3"/>
    <x v="0"/>
    <s v="Air Port"/>
    <s v="Top glove"/>
    <x v="0"/>
    <n v="590"/>
    <n v="400"/>
    <n v="553"/>
    <n v="279"/>
    <n v="3.4"/>
    <x v="0"/>
    <n v="1143"/>
    <n v="120"/>
  </r>
  <r>
    <x v="19"/>
    <d v="2021-09-04T00:00:00"/>
    <n v="2021"/>
    <x v="2"/>
    <s v="Sat"/>
    <x v="1"/>
    <s v="Lee"/>
    <s v="72-0466"/>
    <n v="50.5"/>
    <x v="1"/>
    <n v="8.1999999999999993"/>
    <x v="0"/>
    <s v="Port Said"/>
    <s v="Suies "/>
    <x v="1"/>
    <n v="486"/>
    <n v="400"/>
    <n v="714"/>
    <n v="625"/>
    <n v="5.6"/>
    <x v="1"/>
    <n v="1200"/>
    <n v="120"/>
  </r>
  <r>
    <x v="4"/>
    <d v="2023-07-08T00:00:00"/>
    <n v="2023"/>
    <x v="8"/>
    <s v="Sat"/>
    <x v="0"/>
    <s v="Lee"/>
    <s v="72-1001 "/>
    <n v="89.1"/>
    <x v="1"/>
    <n v="24.1"/>
    <x v="1"/>
    <s v="Port Said"/>
    <s v="Safeskin"/>
    <x v="1"/>
    <n v="293"/>
    <n v="401"/>
    <n v="621"/>
    <n v="223"/>
    <n v="4.5999999999999996"/>
    <x v="1"/>
    <n v="914"/>
    <n v="120.3"/>
  </r>
  <r>
    <x v="18"/>
    <d v="2023-05-07T00:00:00"/>
    <n v="2023"/>
    <x v="1"/>
    <s v="Sun"/>
    <x v="1"/>
    <s v="Mike"/>
    <s v="72-0466"/>
    <n v="90.5"/>
    <x v="2"/>
    <n v="11.8"/>
    <x v="1"/>
    <s v="Xunthai"/>
    <s v="Top glove "/>
    <x v="0"/>
    <n v="646"/>
    <n v="400"/>
    <n v="526"/>
    <n v="743"/>
    <n v="7.2"/>
    <x v="1"/>
    <n v="1172"/>
    <n v="120"/>
  </r>
  <r>
    <x v="11"/>
    <d v="2021-08-20T00:00:00"/>
    <n v="2021"/>
    <x v="7"/>
    <s v="Fri"/>
    <x v="0"/>
    <s v="Mike"/>
    <s v="72-0466"/>
    <n v="104"/>
    <x v="1"/>
    <n v="85.1"/>
    <x v="0"/>
    <s v="Safeskin"/>
    <s v="Gidec"/>
    <x v="1"/>
    <n v="447"/>
    <n v="400"/>
    <n v="561"/>
    <n v="511"/>
    <n v="32.700000000000003"/>
    <x v="0"/>
    <n v="1008"/>
    <n v="120"/>
  </r>
  <r>
    <x v="18"/>
    <d v="2021-01-20T00:00:00"/>
    <n v="2021"/>
    <x v="9"/>
    <s v="Wed"/>
    <x v="0"/>
    <s v="Mike"/>
    <s v="72-1001 "/>
    <n v="8.3000000000000007"/>
    <x v="0"/>
    <n v="52.5"/>
    <x v="0"/>
    <s v="Xunthai"/>
    <s v="Gidec"/>
    <x v="0"/>
    <n v="519"/>
    <n v="401"/>
    <n v="517"/>
    <n v="589"/>
    <n v="25.5"/>
    <x v="0"/>
    <n v="1036"/>
    <n v="120.3"/>
  </r>
  <r>
    <x v="17"/>
    <d v="2021-04-16T00:00:00"/>
    <n v="2021"/>
    <x v="0"/>
    <s v="Fri"/>
    <x v="1"/>
    <s v="Lee"/>
    <s v="72-0466"/>
    <n v="26.1"/>
    <x v="2"/>
    <n v="12.3"/>
    <x v="0"/>
    <s v="Port Said"/>
    <s v="Gidec"/>
    <x v="0"/>
    <n v="780"/>
    <n v="400"/>
    <n v="783"/>
    <n v="352"/>
    <n v="20.8"/>
    <x v="1"/>
    <n v="1563"/>
    <n v="120"/>
  </r>
  <r>
    <x v="15"/>
    <d v="2020-06-27T00:00:00"/>
    <n v="2020"/>
    <x v="10"/>
    <s v="Sat"/>
    <x v="1"/>
    <s v="Mike"/>
    <s v="72-1001"/>
    <n v="78.7"/>
    <x v="0"/>
    <n v="84.4"/>
    <x v="1"/>
    <s v="Gidec"/>
    <s v="Suies "/>
    <x v="0"/>
    <n v="492"/>
    <n v="400"/>
    <n v="690"/>
    <n v="309"/>
    <n v="29.6"/>
    <x v="1"/>
    <n v="1182"/>
    <n v="120"/>
  </r>
  <r>
    <x v="21"/>
    <d v="2021-03-25T00:00:00"/>
    <n v="2021"/>
    <x v="5"/>
    <s v="Thu"/>
    <x v="1"/>
    <s v="Mike"/>
    <s v="72-1001"/>
    <n v="43.9"/>
    <x v="2"/>
    <n v="79.099999999999994"/>
    <x v="1"/>
    <s v="Air Port"/>
    <s v="Suies "/>
    <x v="0"/>
    <n v="694"/>
    <n v="400"/>
    <n v="669"/>
    <n v="346"/>
    <n v="38.5"/>
    <x v="0"/>
    <n v="1363"/>
    <n v="120"/>
  </r>
  <r>
    <x v="8"/>
    <d v="2023-06-17T00:00:00"/>
    <n v="2023"/>
    <x v="10"/>
    <s v="Sat"/>
    <x v="1"/>
    <s v="Mike"/>
    <s v="72-0466"/>
    <n v="10"/>
    <x v="1"/>
    <n v="87.8"/>
    <x v="1"/>
    <s v="Top glove"/>
    <s v="Top glove "/>
    <x v="0"/>
    <n v="662"/>
    <n v="401"/>
    <n v="510"/>
    <n v="339"/>
    <n v="17.3"/>
    <x v="1"/>
    <n v="1172"/>
    <n v="120.3"/>
  </r>
  <r>
    <x v="9"/>
    <d v="2022-03-25T00:00:00"/>
    <n v="2022"/>
    <x v="5"/>
    <s v="Fri"/>
    <x v="0"/>
    <s v="Lee"/>
    <s v="72-1001"/>
    <n v="72.400000000000006"/>
    <x v="0"/>
    <n v="74"/>
    <x v="0"/>
    <s v="Safeskin"/>
    <s v="Top glove"/>
    <x v="1"/>
    <n v="598"/>
    <n v="400"/>
    <n v="399"/>
    <n v="719"/>
    <n v="15.3"/>
    <x v="1"/>
    <n v="997"/>
    <n v="120"/>
  </r>
  <r>
    <x v="12"/>
    <d v="2023-04-21T00:00:00"/>
    <n v="2023"/>
    <x v="0"/>
    <s v="Fri"/>
    <x v="0"/>
    <s v="Lee"/>
    <s v="72-0466"/>
    <n v="50.2"/>
    <x v="1"/>
    <n v="23.6"/>
    <x v="0"/>
    <s v="Giza"/>
    <s v="Safeskin"/>
    <x v="1"/>
    <n v="738"/>
    <n v="401"/>
    <n v="212"/>
    <n v="672"/>
    <n v="39.1"/>
    <x v="1"/>
    <n v="950"/>
    <n v="120.3"/>
  </r>
  <r>
    <x v="6"/>
    <d v="2020-12-23T00:00:00"/>
    <n v="2020"/>
    <x v="4"/>
    <s v="Wed"/>
    <x v="1"/>
    <s v="Lee"/>
    <s v="72-0466"/>
    <n v="46.9"/>
    <x v="1"/>
    <n v="12.1"/>
    <x v="1"/>
    <s v="Port Said"/>
    <s v="Suies "/>
    <x v="0"/>
    <n v="351"/>
    <n v="400"/>
    <n v="226"/>
    <n v="712"/>
    <n v="31.1"/>
    <x v="0"/>
    <n v="577"/>
    <n v="120"/>
  </r>
  <r>
    <x v="16"/>
    <d v="2021-01-10T00:00:00"/>
    <n v="2021"/>
    <x v="9"/>
    <s v="Sun"/>
    <x v="0"/>
    <s v="Mike"/>
    <s v="72-0466"/>
    <n v="35.4"/>
    <x v="0"/>
    <n v="99"/>
    <x v="0"/>
    <s v="Giza"/>
    <s v="Top glove "/>
    <x v="1"/>
    <n v="692"/>
    <n v="399"/>
    <n v="218"/>
    <n v="641"/>
    <n v="31.3"/>
    <x v="0"/>
    <n v="910"/>
    <n v="119.69999999999999"/>
  </r>
  <r>
    <x v="12"/>
    <d v="2021-12-02T00:00:00"/>
    <n v="2021"/>
    <x v="4"/>
    <s v="Thu"/>
    <x v="1"/>
    <s v="Lee"/>
    <s v="72-1001 "/>
    <n v="5.7"/>
    <x v="2"/>
    <n v="29.8"/>
    <x v="0"/>
    <s v="Xunthai"/>
    <s v="Suies "/>
    <x v="1"/>
    <n v="427"/>
    <n v="401"/>
    <n v="788"/>
    <n v="586"/>
    <n v="24.4"/>
    <x v="1"/>
    <n v="1215"/>
    <n v="120.3"/>
  </r>
  <r>
    <x v="26"/>
    <d v="2022-04-17T00:00:00"/>
    <n v="2022"/>
    <x v="0"/>
    <s v="Sun"/>
    <x v="1"/>
    <s v="Lee"/>
    <s v="72-1001 "/>
    <n v="26"/>
    <x v="2"/>
    <n v="67.400000000000006"/>
    <x v="0"/>
    <s v="Gidec"/>
    <s v="Gidec"/>
    <x v="1"/>
    <n v="687"/>
    <n v="400"/>
    <n v="269"/>
    <n v="517"/>
    <n v="20.8"/>
    <x v="0"/>
    <n v="956"/>
    <n v="120"/>
  </r>
  <r>
    <x v="17"/>
    <d v="2021-06-21T00:00:00"/>
    <n v="2021"/>
    <x v="10"/>
    <s v="Mon"/>
    <x v="0"/>
    <s v="Mike"/>
    <s v="72-1001"/>
    <n v="59.5"/>
    <x v="0"/>
    <n v="60.8"/>
    <x v="0"/>
    <s v="Gidec"/>
    <s v="Gidec"/>
    <x v="1"/>
    <n v="496"/>
    <n v="401"/>
    <n v="285"/>
    <n v="359"/>
    <n v="22.5"/>
    <x v="1"/>
    <n v="781"/>
    <n v="120.3"/>
  </r>
  <r>
    <x v="5"/>
    <d v="2022-02-20T00:00:00"/>
    <n v="2022"/>
    <x v="6"/>
    <s v="Sun"/>
    <x v="0"/>
    <s v="Mike"/>
    <s v="72-1001 "/>
    <n v="36.700000000000003"/>
    <x v="2"/>
    <n v="110.9"/>
    <x v="1"/>
    <s v="Xunthai"/>
    <s v="X1 Port"/>
    <x v="0"/>
    <n v="715"/>
    <n v="397"/>
    <n v="490"/>
    <n v="623"/>
    <n v="26.4"/>
    <x v="1"/>
    <n v="1205"/>
    <n v="119.1"/>
  </r>
  <r>
    <x v="12"/>
    <d v="2020-03-22T00:00:00"/>
    <n v="2020"/>
    <x v="5"/>
    <s v="Sun"/>
    <x v="0"/>
    <s v="Lee"/>
    <s v="72-0466"/>
    <n v="105.6"/>
    <x v="0"/>
    <n v="68.5"/>
    <x v="1"/>
    <s v="Port Said"/>
    <s v="Safeskin"/>
    <x v="0"/>
    <n v="737"/>
    <n v="400"/>
    <n v="489"/>
    <n v="282"/>
    <n v="15.7"/>
    <x v="1"/>
    <n v="1226"/>
    <n v="120"/>
  </r>
  <r>
    <x v="18"/>
    <d v="2023-10-13T00:00:00"/>
    <n v="2023"/>
    <x v="3"/>
    <s v="Fri"/>
    <x v="1"/>
    <s v="Mike"/>
    <s v="72-1001 "/>
    <n v="21.4"/>
    <x v="0"/>
    <n v="71.7"/>
    <x v="1"/>
    <s v="Alex"/>
    <s v="Safeskin"/>
    <x v="0"/>
    <n v="559"/>
    <n v="400"/>
    <n v="752"/>
    <n v="507"/>
    <n v="31.5"/>
    <x v="0"/>
    <n v="1311"/>
    <n v="120"/>
  </r>
  <r>
    <x v="1"/>
    <d v="2020-07-03T00:00:00"/>
    <n v="2020"/>
    <x v="8"/>
    <s v="Fri"/>
    <x v="0"/>
    <s v="Mike"/>
    <s v="72-0466"/>
    <n v="105.7"/>
    <x v="2"/>
    <n v="41.7"/>
    <x v="1"/>
    <s v="Gidec"/>
    <s v="Gidec"/>
    <x v="0"/>
    <n v="505"/>
    <n v="399"/>
    <n v="244"/>
    <n v="317"/>
    <n v="36.5"/>
    <x v="0"/>
    <n v="749"/>
    <n v="119.69999999999999"/>
  </r>
  <r>
    <x v="0"/>
    <d v="2020-10-14T00:00:00"/>
    <n v="2020"/>
    <x v="3"/>
    <s v="Wed"/>
    <x v="1"/>
    <s v="Mike"/>
    <s v="72-0466"/>
    <n v="51.6"/>
    <x v="0"/>
    <n v="115.2"/>
    <x v="0"/>
    <s v="Top glove"/>
    <s v="Safeskin"/>
    <x v="1"/>
    <n v="670"/>
    <n v="399"/>
    <n v="774"/>
    <n v="503"/>
    <n v="23.3"/>
    <x v="1"/>
    <n v="1444"/>
    <n v="119.69999999999999"/>
  </r>
  <r>
    <x v="15"/>
    <d v="2022-12-21T00:00:00"/>
    <n v="2022"/>
    <x v="4"/>
    <s v="Wed"/>
    <x v="0"/>
    <s v="Lee"/>
    <s v="72-0466"/>
    <n v="36.700000000000003"/>
    <x v="0"/>
    <n v="75.400000000000006"/>
    <x v="1"/>
    <s v="Xunthai"/>
    <s v="Gidec"/>
    <x v="1"/>
    <n v="360"/>
    <n v="399"/>
    <n v="330"/>
    <n v="376"/>
    <n v="15.9"/>
    <x v="0"/>
    <n v="690"/>
    <n v="119.69999999999999"/>
  </r>
  <r>
    <x v="0"/>
    <d v="2022-06-01T00:00:00"/>
    <n v="2022"/>
    <x v="10"/>
    <s v="Wed"/>
    <x v="0"/>
    <s v="Lee"/>
    <s v="72-0466"/>
    <n v="40"/>
    <x v="2"/>
    <n v="5.6"/>
    <x v="1"/>
    <s v="Xunthai"/>
    <s v="X1 Port"/>
    <x v="1"/>
    <n v="209"/>
    <n v="400"/>
    <n v="782"/>
    <n v="232"/>
    <n v="28.1"/>
    <x v="0"/>
    <n v="991"/>
    <n v="120"/>
  </r>
  <r>
    <x v="13"/>
    <d v="2021-05-21T00:00:00"/>
    <n v="2021"/>
    <x v="1"/>
    <s v="Fri"/>
    <x v="0"/>
    <s v="Mike"/>
    <s v="72-0466"/>
    <n v="43"/>
    <x v="2"/>
    <n v="68.900000000000006"/>
    <x v="1"/>
    <s v="Port Said"/>
    <s v="X1 Port"/>
    <x v="0"/>
    <n v="444"/>
    <n v="399"/>
    <n v="525"/>
    <n v="502"/>
    <n v="8.1"/>
    <x v="1"/>
    <n v="969"/>
    <n v="119.69999999999999"/>
  </r>
  <r>
    <x v="8"/>
    <d v="2020-01-30T00:00:00"/>
    <n v="2020"/>
    <x v="9"/>
    <s v="Thu"/>
    <x v="0"/>
    <s v="Lee"/>
    <s v="72-1001 "/>
    <n v="63.3"/>
    <x v="1"/>
    <n v="46.8"/>
    <x v="1"/>
    <s v="Safeskin"/>
    <s v="Gidec"/>
    <x v="1"/>
    <n v="505"/>
    <n v="400"/>
    <n v="591"/>
    <n v="309"/>
    <n v="38.799999999999997"/>
    <x v="1"/>
    <n v="1096"/>
    <n v="120"/>
  </r>
  <r>
    <x v="14"/>
    <d v="2022-07-24T00:00:00"/>
    <n v="2022"/>
    <x v="8"/>
    <s v="Sun"/>
    <x v="0"/>
    <s v="Lee"/>
    <s v="72-0466"/>
    <n v="45.7"/>
    <x v="1"/>
    <n v="8.6999999999999993"/>
    <x v="0"/>
    <s v="Port Said"/>
    <s v="Safeskin"/>
    <x v="1"/>
    <n v="378"/>
    <n v="401"/>
    <n v="389"/>
    <n v="297"/>
    <n v="26.7"/>
    <x v="1"/>
    <n v="767"/>
    <n v="120.3"/>
  </r>
  <r>
    <x v="1"/>
    <d v="2020-01-31T00:00:00"/>
    <n v="2020"/>
    <x v="9"/>
    <s v="Fri"/>
    <x v="1"/>
    <s v="Mike"/>
    <s v="72-0466"/>
    <n v="79.400000000000006"/>
    <x v="0"/>
    <n v="54.6"/>
    <x v="1"/>
    <s v="PT"/>
    <s v="Safeskin"/>
    <x v="1"/>
    <n v="430"/>
    <n v="400"/>
    <n v="567"/>
    <n v="431"/>
    <n v="3.6"/>
    <x v="0"/>
    <n v="997"/>
    <n v="120"/>
  </r>
  <r>
    <x v="13"/>
    <d v="2023-08-09T00:00:00"/>
    <n v="2023"/>
    <x v="7"/>
    <s v="Wed"/>
    <x v="1"/>
    <s v="Lee"/>
    <s v="72-0466"/>
    <n v="53.9"/>
    <x v="1"/>
    <n v="94"/>
    <x v="0"/>
    <s v="Gidec"/>
    <s v="Gidec"/>
    <x v="0"/>
    <n v="280"/>
    <n v="401"/>
    <n v="626"/>
    <n v="417"/>
    <n v="21.7"/>
    <x v="1"/>
    <n v="906"/>
    <n v="120.3"/>
  </r>
  <r>
    <x v="21"/>
    <d v="2023-04-11T00:00:00"/>
    <n v="2023"/>
    <x v="0"/>
    <s v="Tue"/>
    <x v="0"/>
    <s v="Mike"/>
    <s v="72-0466"/>
    <n v="82.2"/>
    <x v="0"/>
    <n v="62.9"/>
    <x v="1"/>
    <s v="Alex"/>
    <s v="Top glove"/>
    <x v="0"/>
    <n v="366"/>
    <n v="401"/>
    <n v="206"/>
    <n v="720"/>
    <n v="30.3"/>
    <x v="1"/>
    <n v="572"/>
    <n v="120.3"/>
  </r>
  <r>
    <x v="26"/>
    <d v="2023-02-25T00:00:00"/>
    <n v="2023"/>
    <x v="6"/>
    <s v="Sat"/>
    <x v="0"/>
    <s v="Mike"/>
    <s v="72-1001 "/>
    <n v="74.5"/>
    <x v="2"/>
    <n v="78.5"/>
    <x v="1"/>
    <s v="Alex"/>
    <s v="Safeskin"/>
    <x v="0"/>
    <n v="344"/>
    <n v="401"/>
    <n v="221"/>
    <n v="539"/>
    <n v="11.8"/>
    <x v="1"/>
    <n v="565"/>
    <n v="120.3"/>
  </r>
  <r>
    <x v="22"/>
    <d v="2020-03-26T00:00:00"/>
    <n v="2020"/>
    <x v="5"/>
    <s v="Thu"/>
    <x v="0"/>
    <s v="Mike"/>
    <s v="72-1001 "/>
    <n v="33.1"/>
    <x v="0"/>
    <n v="78.599999999999994"/>
    <x v="0"/>
    <s v="Port Said"/>
    <s v="Gidec"/>
    <x v="1"/>
    <n v="381"/>
    <n v="402"/>
    <n v="792"/>
    <n v="713"/>
    <n v="3"/>
    <x v="1"/>
    <n v="1173"/>
    <n v="120.6"/>
  </r>
  <r>
    <x v="2"/>
    <d v="2023-08-31T00:00:00"/>
    <n v="2023"/>
    <x v="7"/>
    <s v="Thu"/>
    <x v="0"/>
    <s v="Lee"/>
    <s v="72-0466"/>
    <n v="98.5"/>
    <x v="2"/>
    <n v="82.2"/>
    <x v="0"/>
    <s v="Safeskin"/>
    <s v="Gidec"/>
    <x v="0"/>
    <n v="379"/>
    <n v="400"/>
    <n v="475"/>
    <n v="288"/>
    <n v="20.100000000000001"/>
    <x v="1"/>
    <n v="854"/>
    <n v="120"/>
  </r>
  <r>
    <x v="11"/>
    <d v="2020-01-28T00:00:00"/>
    <n v="2020"/>
    <x v="9"/>
    <s v="Tue"/>
    <x v="1"/>
    <s v="Mike"/>
    <s v="72-0466"/>
    <n v="96.9"/>
    <x v="1"/>
    <n v="49.6"/>
    <x v="0"/>
    <s v="Safeskin"/>
    <s v="X1 Port"/>
    <x v="1"/>
    <n v="535"/>
    <n v="399"/>
    <n v="761"/>
    <n v="414"/>
    <n v="33.5"/>
    <x v="0"/>
    <n v="1296"/>
    <n v="119.69999999999999"/>
  </r>
  <r>
    <x v="19"/>
    <d v="2020-05-01T00:00:00"/>
    <n v="2020"/>
    <x v="1"/>
    <s v="Fri"/>
    <x v="0"/>
    <s v="Lee"/>
    <s v="72-1001 "/>
    <n v="118.7"/>
    <x v="0"/>
    <n v="47.6"/>
    <x v="1"/>
    <s v="Gidec"/>
    <s v="Suies"/>
    <x v="0"/>
    <n v="350"/>
    <n v="401"/>
    <n v="638"/>
    <n v="533"/>
    <n v="10.8"/>
    <x v="1"/>
    <n v="988"/>
    <n v="120.3"/>
  </r>
  <r>
    <x v="26"/>
    <d v="2023-06-28T00:00:00"/>
    <n v="2023"/>
    <x v="10"/>
    <s v="Wed"/>
    <x v="1"/>
    <s v="Mike"/>
    <s v="72-1001"/>
    <n v="25.1"/>
    <x v="2"/>
    <n v="5.5"/>
    <x v="0"/>
    <s v="Gidec"/>
    <s v="Suies "/>
    <x v="0"/>
    <n v="765"/>
    <n v="401"/>
    <n v="424"/>
    <n v="292"/>
    <n v="29"/>
    <x v="1"/>
    <n v="1189"/>
    <n v="120.3"/>
  </r>
  <r>
    <x v="8"/>
    <d v="2021-07-26T00:00:00"/>
    <n v="2021"/>
    <x v="8"/>
    <s v="Mon"/>
    <x v="0"/>
    <s v="Lee"/>
    <s v="72-1001"/>
    <n v="102.5"/>
    <x v="0"/>
    <n v="22.7"/>
    <x v="0"/>
    <s v="Port Said"/>
    <s v="Top glove"/>
    <x v="1"/>
    <n v="507"/>
    <n v="401"/>
    <n v="291"/>
    <n v="277"/>
    <n v="16.899999999999999"/>
    <x v="1"/>
    <n v="798"/>
    <n v="120.3"/>
  </r>
  <r>
    <x v="30"/>
    <d v="2021-02-06T00:00:00"/>
    <n v="2021"/>
    <x v="6"/>
    <s v="Sat"/>
    <x v="0"/>
    <s v="Lee"/>
    <s v="72-0466"/>
    <n v="105.3"/>
    <x v="0"/>
    <n v="114.3"/>
    <x v="1"/>
    <s v="Safeskin"/>
    <s v="Top glove"/>
    <x v="0"/>
    <n v="277"/>
    <n v="402"/>
    <n v="787"/>
    <n v="597"/>
    <n v="3.3"/>
    <x v="0"/>
    <n v="1064"/>
    <n v="120.6"/>
  </r>
  <r>
    <x v="12"/>
    <d v="2021-11-13T00:00:00"/>
    <n v="2021"/>
    <x v="11"/>
    <s v="Sat"/>
    <x v="0"/>
    <s v="Lee"/>
    <s v="72-1001 "/>
    <n v="78.8"/>
    <x v="1"/>
    <n v="101.9"/>
    <x v="0"/>
    <s v="Port Said"/>
    <s v="Top glove"/>
    <x v="1"/>
    <n v="368"/>
    <n v="400"/>
    <n v="551"/>
    <n v="592"/>
    <n v="12.9"/>
    <x v="0"/>
    <n v="919"/>
    <n v="120"/>
  </r>
  <r>
    <x v="8"/>
    <d v="2020-09-28T00:00:00"/>
    <n v="2020"/>
    <x v="2"/>
    <s v="Mon"/>
    <x v="1"/>
    <s v="Mike"/>
    <s v="72-1001 "/>
    <n v="63.2"/>
    <x v="0"/>
    <n v="36.6"/>
    <x v="0"/>
    <s v="Xunthai"/>
    <s v="X1 Port"/>
    <x v="0"/>
    <n v="638"/>
    <n v="400"/>
    <n v="315"/>
    <n v="340"/>
    <n v="13.2"/>
    <x v="0"/>
    <n v="953"/>
    <n v="120"/>
  </r>
  <r>
    <x v="19"/>
    <d v="2022-04-16T00:00:00"/>
    <n v="2022"/>
    <x v="0"/>
    <s v="Sat"/>
    <x v="1"/>
    <s v="Lee"/>
    <s v="72-1001 "/>
    <n v="115.1"/>
    <x v="0"/>
    <n v="51.1"/>
    <x v="0"/>
    <s v="Alex"/>
    <s v="Mina"/>
    <x v="0"/>
    <n v="208"/>
    <n v="399"/>
    <n v="609"/>
    <n v="336"/>
    <n v="36.299999999999997"/>
    <x v="1"/>
    <n v="817"/>
    <n v="119.69999999999999"/>
  </r>
  <r>
    <x v="15"/>
    <d v="2020-04-22T00:00:00"/>
    <n v="2020"/>
    <x v="0"/>
    <s v="Wed"/>
    <x v="0"/>
    <s v="Lee"/>
    <s v="72-0466"/>
    <n v="116.9"/>
    <x v="1"/>
    <n v="113.1"/>
    <x v="0"/>
    <s v="Xunthai"/>
    <s v="Top glove"/>
    <x v="0"/>
    <n v="763"/>
    <n v="402"/>
    <n v="255"/>
    <n v="647"/>
    <n v="39.299999999999997"/>
    <x v="0"/>
    <n v="1018"/>
    <n v="120.6"/>
  </r>
  <r>
    <x v="4"/>
    <d v="2023-11-18T00:00:00"/>
    <n v="2023"/>
    <x v="11"/>
    <s v="Sat"/>
    <x v="1"/>
    <s v="Mike"/>
    <s v="72-1001 "/>
    <n v="78.8"/>
    <x v="2"/>
    <n v="33.799999999999997"/>
    <x v="1"/>
    <s v="Top glove"/>
    <s v="Suies "/>
    <x v="0"/>
    <n v="467"/>
    <n v="400"/>
    <n v="721"/>
    <n v="270"/>
    <n v="9.1999999999999993"/>
    <x v="0"/>
    <n v="1188"/>
    <n v="120"/>
  </r>
  <r>
    <x v="6"/>
    <d v="2020-01-19T00:00:00"/>
    <n v="2020"/>
    <x v="9"/>
    <s v="Sun"/>
    <x v="1"/>
    <s v="Lee"/>
    <s v="72-1001 "/>
    <n v="46.3"/>
    <x v="1"/>
    <n v="66.2"/>
    <x v="1"/>
    <s v="Top glove"/>
    <s v="X1 Port"/>
    <x v="0"/>
    <n v="513"/>
    <n v="400"/>
    <n v="254"/>
    <n v="754"/>
    <n v="17.8"/>
    <x v="1"/>
    <n v="767"/>
    <n v="120"/>
  </r>
  <r>
    <x v="23"/>
    <d v="2021-08-27T00:00:00"/>
    <n v="2021"/>
    <x v="7"/>
    <s v="Fri"/>
    <x v="1"/>
    <s v="Lee"/>
    <s v="72-1001 "/>
    <n v="99"/>
    <x v="2"/>
    <n v="7.5"/>
    <x v="1"/>
    <s v="Safeskin"/>
    <s v="Safeskin"/>
    <x v="1"/>
    <n v="793"/>
    <n v="400"/>
    <n v="342"/>
    <n v="766"/>
    <n v="39.1"/>
    <x v="0"/>
    <n v="1135"/>
    <n v="120"/>
  </r>
  <r>
    <x v="21"/>
    <d v="2021-04-09T00:00:00"/>
    <n v="2021"/>
    <x v="0"/>
    <s v="Fri"/>
    <x v="1"/>
    <s v="Lee"/>
    <s v="72-1001 "/>
    <n v="15.3"/>
    <x v="0"/>
    <n v="76.3"/>
    <x v="0"/>
    <s v="Port Said"/>
    <s v="Top glove"/>
    <x v="0"/>
    <n v="502"/>
    <n v="399"/>
    <n v="255"/>
    <n v="723"/>
    <n v="16.899999999999999"/>
    <x v="1"/>
    <n v="757"/>
    <n v="119.69999999999999"/>
  </r>
  <r>
    <x v="14"/>
    <d v="2021-11-21T00:00:00"/>
    <n v="2021"/>
    <x v="11"/>
    <s v="Sun"/>
    <x v="1"/>
    <s v="Mike"/>
    <s v="72-0466"/>
    <n v="38.4"/>
    <x v="1"/>
    <n v="112"/>
    <x v="1"/>
    <s v="Gidec"/>
    <s v="Safeskin"/>
    <x v="0"/>
    <n v="769"/>
    <n v="399"/>
    <n v="262"/>
    <n v="326"/>
    <n v="14.6"/>
    <x v="0"/>
    <n v="1031"/>
    <n v="119.69999999999999"/>
  </r>
  <r>
    <x v="10"/>
    <d v="2022-10-07T00:00:00"/>
    <n v="2022"/>
    <x v="3"/>
    <s v="Fri"/>
    <x v="0"/>
    <s v="Mike"/>
    <s v="72-0466"/>
    <n v="118.3"/>
    <x v="0"/>
    <n v="106.7"/>
    <x v="1"/>
    <s v="Xunthai"/>
    <s v="Gidec"/>
    <x v="0"/>
    <n v="749"/>
    <n v="399"/>
    <n v="514"/>
    <n v="210"/>
    <n v="5.3"/>
    <x v="0"/>
    <n v="1263"/>
    <n v="119.69999999999999"/>
  </r>
  <r>
    <x v="0"/>
    <d v="2023-04-29T00:00:00"/>
    <n v="2023"/>
    <x v="0"/>
    <s v="Sat"/>
    <x v="1"/>
    <s v="Mike"/>
    <s v="72-0466"/>
    <n v="98.6"/>
    <x v="0"/>
    <n v="62.7"/>
    <x v="1"/>
    <s v="Safeskin"/>
    <s v="Top glove"/>
    <x v="0"/>
    <n v="765"/>
    <n v="399"/>
    <n v="612"/>
    <n v="762"/>
    <n v="30.4"/>
    <x v="1"/>
    <n v="1377"/>
    <n v="119.69999999999999"/>
  </r>
  <r>
    <x v="11"/>
    <d v="2022-10-10T00:00:00"/>
    <n v="2022"/>
    <x v="3"/>
    <s v="Mon"/>
    <x v="0"/>
    <s v="Lee"/>
    <s v="72-1001"/>
    <n v="113.1"/>
    <x v="1"/>
    <n v="79.7"/>
    <x v="1"/>
    <s v="Port Said"/>
    <s v="Safeskin"/>
    <x v="0"/>
    <n v="687"/>
    <n v="399"/>
    <n v="673"/>
    <n v="406"/>
    <n v="18.399999999999999"/>
    <x v="0"/>
    <n v="1360"/>
    <n v="119.69999999999999"/>
  </r>
  <r>
    <x v="14"/>
    <d v="2020-06-11T00:00:00"/>
    <n v="2020"/>
    <x v="10"/>
    <s v="Thu"/>
    <x v="1"/>
    <s v="Mike"/>
    <s v="72-1001 "/>
    <n v="73.400000000000006"/>
    <x v="1"/>
    <n v="70.5"/>
    <x v="1"/>
    <s v="Gidec"/>
    <s v="Mina"/>
    <x v="0"/>
    <n v="378"/>
    <n v="402"/>
    <n v="617"/>
    <n v="386"/>
    <n v="25.9"/>
    <x v="1"/>
    <n v="995"/>
    <n v="120.6"/>
  </r>
  <r>
    <x v="12"/>
    <d v="2021-11-29T00:00:00"/>
    <n v="2021"/>
    <x v="11"/>
    <s v="Mon"/>
    <x v="0"/>
    <s v="Mike"/>
    <s v="72-0466"/>
    <n v="51.9"/>
    <x v="2"/>
    <n v="12.7"/>
    <x v="1"/>
    <s v="Port Said"/>
    <s v="Top glove"/>
    <x v="1"/>
    <n v="408"/>
    <n v="401"/>
    <n v="418"/>
    <n v="357"/>
    <n v="20.9"/>
    <x v="0"/>
    <n v="826"/>
    <n v="120.3"/>
  </r>
  <r>
    <x v="25"/>
    <d v="2020-10-21T00:00:00"/>
    <n v="2020"/>
    <x v="3"/>
    <s v="Wed"/>
    <x v="0"/>
    <s v="Mike"/>
    <s v="72-0466"/>
    <n v="117.7"/>
    <x v="1"/>
    <n v="23.3"/>
    <x v="1"/>
    <s v="Xunthai"/>
    <s v="Suies "/>
    <x v="1"/>
    <n v="419"/>
    <n v="401"/>
    <n v="534"/>
    <n v="347"/>
    <n v="7.8"/>
    <x v="0"/>
    <n v="953"/>
    <n v="120.3"/>
  </r>
  <r>
    <x v="1"/>
    <d v="2021-08-01T00:00:00"/>
    <n v="2021"/>
    <x v="7"/>
    <s v="Sun"/>
    <x v="1"/>
    <s v="Mike"/>
    <s v="72-0466"/>
    <n v="40.6"/>
    <x v="0"/>
    <n v="115.8"/>
    <x v="1"/>
    <s v="Gidec"/>
    <s v="Gidec"/>
    <x v="1"/>
    <n v="788"/>
    <n v="401"/>
    <n v="757"/>
    <n v="641"/>
    <n v="7.9"/>
    <x v="0"/>
    <n v="1545"/>
    <n v="120.3"/>
  </r>
  <r>
    <x v="6"/>
    <d v="2023-01-01T00:00:00"/>
    <n v="2023"/>
    <x v="9"/>
    <s v="Sun"/>
    <x v="1"/>
    <s v="Lee"/>
    <s v="72-1001 "/>
    <n v="92.1"/>
    <x v="1"/>
    <n v="34.4"/>
    <x v="0"/>
    <s v="PT"/>
    <s v="X1 Port"/>
    <x v="0"/>
    <n v="416"/>
    <n v="402"/>
    <n v="433"/>
    <n v="745"/>
    <n v="37.700000000000003"/>
    <x v="1"/>
    <n v="849"/>
    <n v="120.6"/>
  </r>
  <r>
    <x v="15"/>
    <d v="2021-12-01T00:00:00"/>
    <n v="2021"/>
    <x v="4"/>
    <s v="Wed"/>
    <x v="1"/>
    <s v="Lee"/>
    <s v="72-1001 "/>
    <n v="69.2"/>
    <x v="0"/>
    <n v="49.2"/>
    <x v="1"/>
    <s v="Safeskin"/>
    <s v="Safeskin"/>
    <x v="1"/>
    <n v="265"/>
    <n v="398"/>
    <n v="351"/>
    <n v="672"/>
    <n v="35.700000000000003"/>
    <x v="1"/>
    <n v="616"/>
    <n v="119.39999999999999"/>
  </r>
  <r>
    <x v="1"/>
    <d v="2023-08-25T00:00:00"/>
    <n v="2023"/>
    <x v="7"/>
    <s v="Fri"/>
    <x v="1"/>
    <s v="Lee"/>
    <s v="72-0466"/>
    <n v="31.3"/>
    <x v="2"/>
    <n v="63.5"/>
    <x v="0"/>
    <s v="Gidec"/>
    <s v="Suies "/>
    <x v="0"/>
    <n v="667"/>
    <n v="399"/>
    <n v="512"/>
    <n v="604"/>
    <n v="24.8"/>
    <x v="0"/>
    <n v="1179"/>
    <n v="119.69999999999999"/>
  </r>
  <r>
    <x v="23"/>
    <d v="2020-10-28T00:00:00"/>
    <n v="2020"/>
    <x v="3"/>
    <s v="Wed"/>
    <x v="0"/>
    <s v="Lee"/>
    <s v="72-1001 "/>
    <n v="7"/>
    <x v="0"/>
    <n v="117.6"/>
    <x v="0"/>
    <s v="Safeskin"/>
    <s v="Top glove "/>
    <x v="0"/>
    <n v="420"/>
    <n v="399"/>
    <n v="378"/>
    <n v="373"/>
    <n v="1"/>
    <x v="0"/>
    <n v="798"/>
    <n v="119.69999999999999"/>
  </r>
  <r>
    <x v="19"/>
    <d v="2023-08-24T00:00:00"/>
    <n v="2023"/>
    <x v="7"/>
    <s v="Thu"/>
    <x v="1"/>
    <s v="Lee"/>
    <s v="72-1001 "/>
    <n v="49.1"/>
    <x v="0"/>
    <n v="84.3"/>
    <x v="0"/>
    <s v="Port Said"/>
    <s v="Suies "/>
    <x v="0"/>
    <n v="573"/>
    <n v="400"/>
    <n v="357"/>
    <n v="528"/>
    <n v="17.899999999999999"/>
    <x v="0"/>
    <n v="930"/>
    <n v="120"/>
  </r>
  <r>
    <x v="8"/>
    <d v="2020-05-03T00:00:00"/>
    <n v="2020"/>
    <x v="1"/>
    <s v="Sun"/>
    <x v="1"/>
    <s v="Mike"/>
    <s v="72-1001"/>
    <n v="68"/>
    <x v="2"/>
    <n v="77.400000000000006"/>
    <x v="0"/>
    <s v="Safeskin"/>
    <s v="Top glove"/>
    <x v="1"/>
    <n v="755"/>
    <n v="400"/>
    <n v="667"/>
    <n v="342"/>
    <n v="21.7"/>
    <x v="1"/>
    <n v="1422"/>
    <n v="120"/>
  </r>
  <r>
    <x v="12"/>
    <d v="2021-10-30T00:00:00"/>
    <n v="2021"/>
    <x v="3"/>
    <s v="Sat"/>
    <x v="1"/>
    <s v="Lee"/>
    <s v="72-0466"/>
    <n v="26.1"/>
    <x v="1"/>
    <n v="65.3"/>
    <x v="0"/>
    <s v="Xunthai"/>
    <s v="Suies "/>
    <x v="1"/>
    <n v="545"/>
    <n v="400"/>
    <n v="735"/>
    <n v="267"/>
    <n v="18.5"/>
    <x v="1"/>
    <n v="1280"/>
    <n v="120"/>
  </r>
  <r>
    <x v="18"/>
    <d v="2023-07-08T00:00:00"/>
    <n v="2023"/>
    <x v="8"/>
    <s v="Sat"/>
    <x v="1"/>
    <s v="Lee"/>
    <s v="72-1001"/>
    <n v="52.7"/>
    <x v="1"/>
    <n v="85.6"/>
    <x v="0"/>
    <s v="Top glove"/>
    <s v="X1 Port"/>
    <x v="0"/>
    <n v="583"/>
    <n v="400"/>
    <n v="501"/>
    <n v="272"/>
    <n v="37.1"/>
    <x v="0"/>
    <n v="1084"/>
    <n v="120"/>
  </r>
  <r>
    <x v="22"/>
    <d v="2020-07-13T00:00:00"/>
    <n v="2020"/>
    <x v="8"/>
    <s v="Mon"/>
    <x v="1"/>
    <s v="Mike"/>
    <s v="72-1001"/>
    <n v="75.7"/>
    <x v="2"/>
    <n v="81.400000000000006"/>
    <x v="1"/>
    <s v="Port Said"/>
    <s v="Gidec"/>
    <x v="0"/>
    <n v="586"/>
    <n v="400"/>
    <n v="668"/>
    <n v="562"/>
    <n v="2.6"/>
    <x v="1"/>
    <n v="1254"/>
    <n v="120"/>
  </r>
  <r>
    <x v="4"/>
    <d v="2022-04-21T00:00:00"/>
    <n v="2022"/>
    <x v="0"/>
    <s v="Thu"/>
    <x v="0"/>
    <s v="Mike"/>
    <s v="72-0466"/>
    <n v="87.2"/>
    <x v="1"/>
    <n v="108.8"/>
    <x v="1"/>
    <s v="Safeskin"/>
    <s v="X1 Port"/>
    <x v="0"/>
    <n v="567"/>
    <n v="399"/>
    <n v="312"/>
    <n v="223"/>
    <n v="26.5"/>
    <x v="0"/>
    <n v="879"/>
    <n v="119.69999999999999"/>
  </r>
  <r>
    <x v="21"/>
    <d v="2020-12-16T00:00:00"/>
    <n v="2020"/>
    <x v="4"/>
    <s v="Wed"/>
    <x v="1"/>
    <s v="Lee"/>
    <s v="72-1001"/>
    <n v="11.1"/>
    <x v="1"/>
    <n v="67.3"/>
    <x v="0"/>
    <s v="Alex"/>
    <s v="Suies "/>
    <x v="1"/>
    <n v="296"/>
    <n v="398"/>
    <n v="529"/>
    <n v="784"/>
    <n v="13.2"/>
    <x v="0"/>
    <n v="825"/>
    <n v="119.39999999999999"/>
  </r>
  <r>
    <x v="0"/>
    <d v="2021-05-03T00:00:00"/>
    <n v="2021"/>
    <x v="1"/>
    <s v="Mon"/>
    <x v="0"/>
    <s v="Mike"/>
    <s v="72-1001"/>
    <n v="81.400000000000006"/>
    <x v="1"/>
    <n v="53.5"/>
    <x v="0"/>
    <s v="Gidec"/>
    <s v="X1 Port"/>
    <x v="0"/>
    <n v="474"/>
    <n v="399"/>
    <n v="582"/>
    <n v="797"/>
    <n v="22.8"/>
    <x v="0"/>
    <n v="1056"/>
    <n v="119.69999999999999"/>
  </r>
  <r>
    <x v="13"/>
    <d v="2020-07-18T00:00:00"/>
    <n v="2020"/>
    <x v="8"/>
    <s v="Sat"/>
    <x v="1"/>
    <s v="Lee"/>
    <s v="72-0466"/>
    <n v="11.5"/>
    <x v="1"/>
    <n v="97.8"/>
    <x v="0"/>
    <s v="Top glove"/>
    <s v="Mina"/>
    <x v="1"/>
    <n v="205"/>
    <n v="399"/>
    <n v="494"/>
    <n v="290"/>
    <n v="26.6"/>
    <x v="0"/>
    <n v="699"/>
    <n v="119.69999999999999"/>
  </r>
  <r>
    <x v="15"/>
    <d v="2022-06-02T00:00:00"/>
    <n v="2022"/>
    <x v="10"/>
    <s v="Thu"/>
    <x v="0"/>
    <s v="Mike"/>
    <s v="72-0466"/>
    <n v="8.1999999999999993"/>
    <x v="0"/>
    <n v="97"/>
    <x v="0"/>
    <s v="Port Said"/>
    <s v="Suies "/>
    <x v="0"/>
    <n v="576"/>
    <n v="400"/>
    <n v="270"/>
    <n v="456"/>
    <n v="18.2"/>
    <x v="0"/>
    <n v="846"/>
    <n v="120"/>
  </r>
  <r>
    <x v="1"/>
    <d v="2021-05-22T00:00:00"/>
    <n v="2021"/>
    <x v="1"/>
    <s v="Sat"/>
    <x v="0"/>
    <s v="Mike"/>
    <s v="72-0466"/>
    <n v="22.5"/>
    <x v="1"/>
    <n v="24.5"/>
    <x v="1"/>
    <s v="Gidec"/>
    <s v="Safeskin"/>
    <x v="1"/>
    <n v="545"/>
    <n v="399"/>
    <n v="640"/>
    <n v="661"/>
    <n v="6.8"/>
    <x v="1"/>
    <n v="1185"/>
    <n v="119.69999999999999"/>
  </r>
  <r>
    <x v="22"/>
    <d v="2022-06-16T00:00:00"/>
    <n v="2022"/>
    <x v="10"/>
    <s v="Thu"/>
    <x v="0"/>
    <s v="Mike"/>
    <s v="72-0466"/>
    <n v="80.2"/>
    <x v="2"/>
    <n v="32.200000000000003"/>
    <x v="1"/>
    <s v="Top glove"/>
    <s v="Safeskin"/>
    <x v="0"/>
    <n v="391"/>
    <n v="400"/>
    <n v="703"/>
    <n v="773"/>
    <n v="21.2"/>
    <x v="1"/>
    <n v="1094"/>
    <n v="120"/>
  </r>
  <r>
    <x v="0"/>
    <d v="2021-03-21T00:00:00"/>
    <n v="2021"/>
    <x v="5"/>
    <s v="Sun"/>
    <x v="1"/>
    <s v="Mike"/>
    <s v="72-1001 "/>
    <n v="11.1"/>
    <x v="2"/>
    <n v="115.2"/>
    <x v="1"/>
    <s v="Xunthai"/>
    <s v="Suies "/>
    <x v="0"/>
    <n v="514"/>
    <n v="399"/>
    <n v="581"/>
    <n v="735"/>
    <n v="37.4"/>
    <x v="0"/>
    <n v="1095"/>
    <n v="119.69999999999999"/>
  </r>
  <r>
    <x v="1"/>
    <d v="2020-03-20T00:00:00"/>
    <n v="2020"/>
    <x v="5"/>
    <s v="Fri"/>
    <x v="0"/>
    <s v="Mike"/>
    <s v="72-0466"/>
    <n v="7.4"/>
    <x v="0"/>
    <n v="56.1"/>
    <x v="1"/>
    <s v="Xunthai"/>
    <s v="Safeskin"/>
    <x v="1"/>
    <n v="496"/>
    <n v="400"/>
    <n v="301"/>
    <n v="353"/>
    <n v="21.9"/>
    <x v="1"/>
    <n v="797"/>
    <n v="120"/>
  </r>
  <r>
    <x v="6"/>
    <d v="2022-01-14T00:00:00"/>
    <n v="2022"/>
    <x v="9"/>
    <s v="Fri"/>
    <x v="0"/>
    <s v="Lee"/>
    <s v="72-0466"/>
    <n v="18.600000000000001"/>
    <x v="1"/>
    <n v="64.8"/>
    <x v="1"/>
    <s v="Top glove"/>
    <s v="Safeskin"/>
    <x v="0"/>
    <n v="351"/>
    <n v="399"/>
    <n v="245"/>
    <n v="251"/>
    <n v="5.8"/>
    <x v="1"/>
    <n v="596"/>
    <n v="119.69999999999999"/>
  </r>
  <r>
    <x v="24"/>
    <d v="2021-11-28T00:00:00"/>
    <n v="2021"/>
    <x v="11"/>
    <s v="Sun"/>
    <x v="1"/>
    <s v="Mike"/>
    <s v="72-1001 "/>
    <n v="114.2"/>
    <x v="0"/>
    <n v="40.700000000000003"/>
    <x v="0"/>
    <s v="PT"/>
    <s v="Top glove"/>
    <x v="1"/>
    <n v="376"/>
    <n v="399"/>
    <n v="381"/>
    <n v="373"/>
    <n v="33.1"/>
    <x v="0"/>
    <n v="757"/>
    <n v="119.69999999999999"/>
  </r>
  <r>
    <x v="0"/>
    <d v="2022-07-19T00:00:00"/>
    <n v="2022"/>
    <x v="8"/>
    <s v="Tue"/>
    <x v="0"/>
    <s v="Mike"/>
    <s v="72-0466"/>
    <n v="109.3"/>
    <x v="0"/>
    <n v="60.3"/>
    <x v="1"/>
    <s v="Giza"/>
    <s v="Top glove "/>
    <x v="1"/>
    <n v="658"/>
    <n v="399"/>
    <n v="222"/>
    <n v="462"/>
    <n v="9.6"/>
    <x v="0"/>
    <n v="880"/>
    <n v="119.69999999999999"/>
  </r>
  <r>
    <x v="15"/>
    <d v="2021-10-15T00:00:00"/>
    <n v="2021"/>
    <x v="3"/>
    <s v="Fri"/>
    <x v="1"/>
    <s v="Mike"/>
    <s v="72-1001 "/>
    <n v="14.9"/>
    <x v="0"/>
    <n v="90.5"/>
    <x v="0"/>
    <s v="Safeskin"/>
    <s v="Suies"/>
    <x v="1"/>
    <n v="653"/>
    <n v="400"/>
    <n v="704"/>
    <n v="416"/>
    <n v="15.4"/>
    <x v="0"/>
    <n v="1357"/>
    <n v="120"/>
  </r>
  <r>
    <x v="14"/>
    <d v="2022-06-20T00:00:00"/>
    <n v="2022"/>
    <x v="10"/>
    <s v="Mon"/>
    <x v="1"/>
    <s v="Lee"/>
    <s v="72-0466"/>
    <n v="40"/>
    <x v="2"/>
    <n v="60.5"/>
    <x v="1"/>
    <s v="Gidec"/>
    <s v="Suies"/>
    <x v="0"/>
    <n v="482"/>
    <n v="399"/>
    <n v="622"/>
    <n v="664"/>
    <n v="17.7"/>
    <x v="1"/>
    <n v="1104"/>
    <n v="119.69999999999999"/>
  </r>
  <r>
    <x v="11"/>
    <d v="2020-09-28T00:00:00"/>
    <n v="2020"/>
    <x v="2"/>
    <s v="Mon"/>
    <x v="0"/>
    <s v="Lee"/>
    <s v="72-0466"/>
    <n v="113.9"/>
    <x v="2"/>
    <n v="41.2"/>
    <x v="0"/>
    <s v="Gidec"/>
    <s v="Top glove"/>
    <x v="1"/>
    <n v="631"/>
    <n v="401"/>
    <n v="538"/>
    <n v="355"/>
    <n v="14.2"/>
    <x v="1"/>
    <n v="1169"/>
    <n v="120.3"/>
  </r>
  <r>
    <x v="19"/>
    <d v="2023-09-28T00:00:00"/>
    <n v="2023"/>
    <x v="2"/>
    <s v="Thu"/>
    <x v="1"/>
    <s v="Mike"/>
    <s v="72-1001 "/>
    <n v="16.2"/>
    <x v="0"/>
    <n v="16"/>
    <x v="0"/>
    <s v="Port Said"/>
    <s v="Top glove"/>
    <x v="1"/>
    <n v="470"/>
    <n v="400"/>
    <n v="734"/>
    <n v="715"/>
    <n v="16.8"/>
    <x v="1"/>
    <n v="1204"/>
    <n v="120"/>
  </r>
  <r>
    <x v="18"/>
    <d v="2020-05-03T00:00:00"/>
    <n v="2020"/>
    <x v="1"/>
    <s v="Sun"/>
    <x v="1"/>
    <s v="Lee"/>
    <s v="72-0466"/>
    <n v="15.9"/>
    <x v="1"/>
    <n v="111.8"/>
    <x v="0"/>
    <s v="Gidec"/>
    <s v="X1 Port"/>
    <x v="0"/>
    <n v="711"/>
    <n v="400"/>
    <n v="266"/>
    <n v="335"/>
    <n v="32"/>
    <x v="0"/>
    <n v="977"/>
    <n v="120"/>
  </r>
  <r>
    <x v="4"/>
    <d v="2023-05-31T00:00:00"/>
    <n v="2023"/>
    <x v="1"/>
    <s v="Wed"/>
    <x v="0"/>
    <s v="Mike"/>
    <s v="72-0466"/>
    <n v="14.9"/>
    <x v="1"/>
    <n v="105.2"/>
    <x v="1"/>
    <s v="Xunthai"/>
    <s v="Mina"/>
    <x v="0"/>
    <n v="400"/>
    <n v="399"/>
    <n v="629"/>
    <n v="417"/>
    <n v="9.6999999999999993"/>
    <x v="0"/>
    <n v="1029"/>
    <n v="119.69999999999999"/>
  </r>
  <r>
    <x v="15"/>
    <d v="2021-11-16T00:00:00"/>
    <n v="2021"/>
    <x v="11"/>
    <s v="Tue"/>
    <x v="1"/>
    <s v="Mike"/>
    <s v="72-1001 "/>
    <n v="117.3"/>
    <x v="1"/>
    <n v="96"/>
    <x v="0"/>
    <s v="Port Said"/>
    <s v="Gidec"/>
    <x v="0"/>
    <n v="756"/>
    <n v="400"/>
    <n v="288"/>
    <n v="469"/>
    <n v="19.3"/>
    <x v="1"/>
    <n v="1044"/>
    <n v="120"/>
  </r>
  <r>
    <x v="0"/>
    <d v="2021-10-13T00:00:00"/>
    <n v="2021"/>
    <x v="3"/>
    <s v="Wed"/>
    <x v="0"/>
    <s v="Mike"/>
    <s v="72-1001"/>
    <n v="90.5"/>
    <x v="0"/>
    <n v="84.8"/>
    <x v="1"/>
    <s v="Safeskin"/>
    <s v="Suies"/>
    <x v="1"/>
    <n v="525"/>
    <n v="401"/>
    <n v="237"/>
    <n v="375"/>
    <n v="1.8"/>
    <x v="1"/>
    <n v="762"/>
    <n v="120.3"/>
  </r>
  <r>
    <x v="1"/>
    <d v="2020-10-23T00:00:00"/>
    <n v="2020"/>
    <x v="3"/>
    <s v="Fri"/>
    <x v="1"/>
    <s v="Lee"/>
    <s v="72-0466"/>
    <n v="29.7"/>
    <x v="2"/>
    <n v="64.3"/>
    <x v="0"/>
    <s v="Safeskin"/>
    <s v="Suies "/>
    <x v="1"/>
    <n v="521"/>
    <n v="400"/>
    <n v="280"/>
    <n v="660"/>
    <n v="20.8"/>
    <x v="0"/>
    <n v="801"/>
    <n v="120"/>
  </r>
  <r>
    <x v="0"/>
    <d v="2023-02-16T00:00:00"/>
    <n v="2023"/>
    <x v="6"/>
    <s v="Thu"/>
    <x v="1"/>
    <s v="Mike"/>
    <s v="72-1001"/>
    <n v="10.3"/>
    <x v="0"/>
    <n v="108.2"/>
    <x v="0"/>
    <s v="Gidec"/>
    <s v="Suies "/>
    <x v="1"/>
    <n v="602"/>
    <n v="402"/>
    <n v="771"/>
    <n v="446"/>
    <n v="5.4"/>
    <x v="0"/>
    <n v="1373"/>
    <n v="120.6"/>
  </r>
  <r>
    <x v="15"/>
    <d v="2022-02-25T00:00:00"/>
    <n v="2022"/>
    <x v="6"/>
    <s v="Fri"/>
    <x v="1"/>
    <s v="Mike"/>
    <s v="72-0466"/>
    <n v="116"/>
    <x v="1"/>
    <n v="96"/>
    <x v="1"/>
    <s v="Port Said"/>
    <s v="Suies "/>
    <x v="0"/>
    <n v="405"/>
    <n v="400"/>
    <n v="464"/>
    <n v="732"/>
    <n v="12"/>
    <x v="0"/>
    <n v="869"/>
    <n v="120"/>
  </r>
  <r>
    <x v="9"/>
    <d v="2023-01-04T00:00:00"/>
    <n v="2023"/>
    <x v="9"/>
    <s v="Wed"/>
    <x v="1"/>
    <s v="Lee"/>
    <s v="72-0466"/>
    <n v="53.9"/>
    <x v="2"/>
    <n v="98.8"/>
    <x v="0"/>
    <s v="Port Said"/>
    <s v="Suies"/>
    <x v="0"/>
    <n v="635"/>
    <n v="401"/>
    <n v="229"/>
    <n v="778"/>
    <n v="13.7"/>
    <x v="1"/>
    <n v="864"/>
    <n v="120.3"/>
  </r>
  <r>
    <x v="13"/>
    <d v="2021-09-12T00:00:00"/>
    <n v="2021"/>
    <x v="2"/>
    <s v="Sun"/>
    <x v="1"/>
    <s v="Mike"/>
    <s v="72-1001 "/>
    <n v="73.8"/>
    <x v="0"/>
    <n v="40.6"/>
    <x v="0"/>
    <s v="Port Said"/>
    <s v="X1 Port"/>
    <x v="1"/>
    <n v="392"/>
    <n v="400"/>
    <n v="550"/>
    <n v="716"/>
    <n v="4.2"/>
    <x v="0"/>
    <n v="942"/>
    <n v="120"/>
  </r>
  <r>
    <x v="4"/>
    <d v="2022-08-30T00:00:00"/>
    <n v="2022"/>
    <x v="7"/>
    <s v="Tue"/>
    <x v="0"/>
    <s v="Mike"/>
    <s v="72-0466"/>
    <n v="37.1"/>
    <x v="2"/>
    <n v="53.7"/>
    <x v="0"/>
    <s v="PT"/>
    <s v="Suies "/>
    <x v="0"/>
    <n v="439"/>
    <n v="401"/>
    <n v="320"/>
    <n v="514"/>
    <n v="15.1"/>
    <x v="0"/>
    <n v="759"/>
    <n v="120.3"/>
  </r>
  <r>
    <x v="17"/>
    <d v="2022-05-30T00:00:00"/>
    <n v="2022"/>
    <x v="1"/>
    <s v="Mon"/>
    <x v="1"/>
    <s v="Lee"/>
    <s v="72-0466"/>
    <n v="92.2"/>
    <x v="2"/>
    <n v="86.3"/>
    <x v="1"/>
    <s v="Gidec"/>
    <s v="Suies"/>
    <x v="1"/>
    <n v="605"/>
    <n v="399"/>
    <n v="204"/>
    <n v="506"/>
    <n v="20.399999999999999"/>
    <x v="1"/>
    <n v="809"/>
    <n v="119.69999999999999"/>
  </r>
  <r>
    <x v="2"/>
    <d v="2023-07-05T00:00:00"/>
    <n v="2023"/>
    <x v="8"/>
    <s v="Wed"/>
    <x v="1"/>
    <s v="Lee"/>
    <s v="72-0466"/>
    <n v="27.6"/>
    <x v="0"/>
    <n v="47.7"/>
    <x v="0"/>
    <s v="Xunthai"/>
    <s v="Top glove "/>
    <x v="1"/>
    <n v="427"/>
    <n v="400"/>
    <n v="655"/>
    <n v="330"/>
    <n v="17.8"/>
    <x v="1"/>
    <n v="1082"/>
    <n v="120"/>
  </r>
  <r>
    <x v="3"/>
    <d v="2020-12-16T00:00:00"/>
    <n v="2020"/>
    <x v="4"/>
    <s v="Wed"/>
    <x v="0"/>
    <s v="Lee"/>
    <s v="72-1001 "/>
    <n v="95.5"/>
    <x v="0"/>
    <n v="61.8"/>
    <x v="0"/>
    <s v="Xunthai"/>
    <s v="X1 Port"/>
    <x v="1"/>
    <n v="320"/>
    <n v="400"/>
    <n v="293"/>
    <n v="555"/>
    <n v="11.9"/>
    <x v="1"/>
    <n v="613"/>
    <n v="120"/>
  </r>
  <r>
    <x v="26"/>
    <d v="2023-07-24T00:00:00"/>
    <n v="2023"/>
    <x v="8"/>
    <s v="Mon"/>
    <x v="0"/>
    <s v="Mike"/>
    <s v="72-1001 "/>
    <n v="31.5"/>
    <x v="1"/>
    <n v="79.3"/>
    <x v="0"/>
    <s v="Xunthai"/>
    <s v="Safeskin"/>
    <x v="0"/>
    <n v="723"/>
    <n v="400"/>
    <n v="765"/>
    <n v="772"/>
    <n v="12.5"/>
    <x v="0"/>
    <n v="1488"/>
    <n v="120"/>
  </r>
  <r>
    <x v="4"/>
    <d v="2020-09-11T00:00:00"/>
    <n v="2020"/>
    <x v="2"/>
    <s v="Fri"/>
    <x v="0"/>
    <s v="Mike"/>
    <s v="72-0466"/>
    <n v="16.3"/>
    <x v="2"/>
    <n v="55.3"/>
    <x v="1"/>
    <s v="Top glove"/>
    <s v="X1 Port"/>
    <x v="0"/>
    <n v="753"/>
    <n v="401"/>
    <n v="556"/>
    <n v="248"/>
    <n v="25.7"/>
    <x v="1"/>
    <n v="1309"/>
    <n v="120.3"/>
  </r>
  <r>
    <x v="3"/>
    <d v="2023-07-11T00:00:00"/>
    <n v="2023"/>
    <x v="8"/>
    <s v="Tue"/>
    <x v="0"/>
    <s v="Lee"/>
    <s v="72-1001 "/>
    <n v="60.1"/>
    <x v="0"/>
    <n v="96.2"/>
    <x v="0"/>
    <s v="PT"/>
    <s v="X1 Port"/>
    <x v="0"/>
    <n v="576"/>
    <n v="401"/>
    <n v="252"/>
    <n v="651"/>
    <n v="29"/>
    <x v="1"/>
    <n v="828"/>
    <n v="120.3"/>
  </r>
  <r>
    <x v="8"/>
    <d v="2021-11-09T00:00:00"/>
    <n v="2021"/>
    <x v="11"/>
    <s v="Tue"/>
    <x v="0"/>
    <s v="Lee"/>
    <s v="72-1001 "/>
    <n v="98.5"/>
    <x v="0"/>
    <n v="18.399999999999999"/>
    <x v="1"/>
    <s v="Alex"/>
    <s v="Top glove"/>
    <x v="1"/>
    <n v="687"/>
    <n v="399"/>
    <n v="331"/>
    <n v="722"/>
    <n v="23.5"/>
    <x v="0"/>
    <n v="1018"/>
    <n v="119.69999999999999"/>
  </r>
  <r>
    <x v="19"/>
    <d v="2020-01-29T00:00:00"/>
    <n v="2020"/>
    <x v="9"/>
    <s v="Wed"/>
    <x v="1"/>
    <s v="Mike"/>
    <s v="72-0466"/>
    <n v="49.3"/>
    <x v="0"/>
    <n v="87.6"/>
    <x v="1"/>
    <s v="Xunthai"/>
    <s v="Suies"/>
    <x v="0"/>
    <n v="792"/>
    <n v="399"/>
    <n v="567"/>
    <n v="792"/>
    <n v="39.1"/>
    <x v="0"/>
    <n v="1359"/>
    <n v="119.69999999999999"/>
  </r>
  <r>
    <x v="18"/>
    <d v="2021-04-11T00:00:00"/>
    <n v="2021"/>
    <x v="0"/>
    <s v="Sun"/>
    <x v="0"/>
    <s v="Mike"/>
    <s v="72-1001 "/>
    <n v="8.3000000000000007"/>
    <x v="1"/>
    <n v="21.7"/>
    <x v="0"/>
    <s v="Port Said"/>
    <s v="Gidec"/>
    <x v="0"/>
    <n v="569"/>
    <n v="400"/>
    <n v="403"/>
    <n v="401"/>
    <n v="37.9"/>
    <x v="0"/>
    <n v="972"/>
    <n v="120"/>
  </r>
  <r>
    <x v="19"/>
    <d v="2022-11-24T00:00:00"/>
    <n v="2022"/>
    <x v="11"/>
    <s v="Thu"/>
    <x v="1"/>
    <s v="Lee"/>
    <s v="72-1001 "/>
    <n v="68.599999999999994"/>
    <x v="1"/>
    <n v="112.9"/>
    <x v="0"/>
    <s v="Gidec"/>
    <s v="Top glove"/>
    <x v="0"/>
    <n v="745"/>
    <n v="399"/>
    <n v="519"/>
    <n v="413"/>
    <n v="4.8"/>
    <x v="0"/>
    <n v="1264"/>
    <n v="119.69999999999999"/>
  </r>
  <r>
    <x v="19"/>
    <d v="2022-01-18T00:00:00"/>
    <n v="2022"/>
    <x v="9"/>
    <s v="Tue"/>
    <x v="0"/>
    <s v="Mike"/>
    <s v="72-1001"/>
    <n v="83.3"/>
    <x v="0"/>
    <n v="41.1"/>
    <x v="1"/>
    <s v="Xunthai"/>
    <s v="Mina"/>
    <x v="0"/>
    <n v="416"/>
    <n v="403"/>
    <n v="680"/>
    <n v="338"/>
    <n v="11.2"/>
    <x v="1"/>
    <n v="1096"/>
    <n v="120.89999999999999"/>
  </r>
  <r>
    <x v="8"/>
    <d v="2023-08-10T00:00:00"/>
    <n v="2023"/>
    <x v="7"/>
    <s v="Thu"/>
    <x v="0"/>
    <s v="Lee"/>
    <s v="72-0466"/>
    <n v="90.2"/>
    <x v="2"/>
    <n v="96.5"/>
    <x v="0"/>
    <s v="Gidec"/>
    <s v="X1 Port"/>
    <x v="0"/>
    <n v="620"/>
    <n v="401"/>
    <n v="676"/>
    <n v="673"/>
    <n v="34.9"/>
    <x v="1"/>
    <n v="1296"/>
    <n v="120.3"/>
  </r>
  <r>
    <x v="8"/>
    <d v="2021-08-24T00:00:00"/>
    <n v="2021"/>
    <x v="7"/>
    <s v="Tue"/>
    <x v="1"/>
    <s v="Lee"/>
    <s v="72-1001 "/>
    <n v="51.2"/>
    <x v="2"/>
    <n v="65"/>
    <x v="0"/>
    <s v="Xunthai"/>
    <s v="Safeskin"/>
    <x v="0"/>
    <n v="233"/>
    <n v="400"/>
    <n v="619"/>
    <n v="284"/>
    <n v="2.2000000000000002"/>
    <x v="1"/>
    <n v="852"/>
    <n v="120"/>
  </r>
  <r>
    <x v="15"/>
    <d v="2023-05-11T00:00:00"/>
    <n v="2023"/>
    <x v="1"/>
    <s v="Thu"/>
    <x v="0"/>
    <s v="Lee"/>
    <s v="72-0466"/>
    <n v="16.2"/>
    <x v="0"/>
    <n v="15.5"/>
    <x v="1"/>
    <s v="Xunthai"/>
    <s v="Gidec"/>
    <x v="0"/>
    <n v="673"/>
    <n v="399"/>
    <n v="732"/>
    <n v="361"/>
    <n v="24.1"/>
    <x v="1"/>
    <n v="1405"/>
    <n v="119.69999999999999"/>
  </r>
  <r>
    <x v="0"/>
    <d v="2022-01-09T00:00:00"/>
    <n v="2022"/>
    <x v="9"/>
    <s v="Sun"/>
    <x v="0"/>
    <s v="Lee"/>
    <s v="72-0466"/>
    <n v="72.2"/>
    <x v="1"/>
    <n v="72"/>
    <x v="1"/>
    <s v="Port Said"/>
    <s v="Gidec"/>
    <x v="0"/>
    <n v="698"/>
    <n v="400"/>
    <n v="320"/>
    <n v="377"/>
    <n v="38.200000000000003"/>
    <x v="0"/>
    <n v="1018"/>
    <n v="120"/>
  </r>
  <r>
    <x v="26"/>
    <d v="2022-07-19T00:00:00"/>
    <n v="2022"/>
    <x v="8"/>
    <s v="Tue"/>
    <x v="0"/>
    <s v="Lee"/>
    <s v="72-1001 "/>
    <n v="42.9"/>
    <x v="1"/>
    <n v="109.9"/>
    <x v="1"/>
    <s v="Safeskin"/>
    <s v="Safeskin"/>
    <x v="1"/>
    <n v="441"/>
    <n v="400"/>
    <n v="306"/>
    <n v="425"/>
    <n v="27.5"/>
    <x v="1"/>
    <n v="747"/>
    <n v="120"/>
  </r>
  <r>
    <x v="23"/>
    <d v="2022-12-27T00:00:00"/>
    <n v="2022"/>
    <x v="4"/>
    <s v="Tue"/>
    <x v="1"/>
    <s v="Mike"/>
    <s v="72-1001 "/>
    <n v="113.9"/>
    <x v="0"/>
    <n v="23.1"/>
    <x v="1"/>
    <s v="Port Said"/>
    <s v="Gidec"/>
    <x v="1"/>
    <n v="583"/>
    <n v="400"/>
    <n v="680"/>
    <n v="453"/>
    <n v="4.5999999999999996"/>
    <x v="1"/>
    <n v="1263"/>
    <n v="120"/>
  </r>
  <r>
    <x v="16"/>
    <d v="2020-05-10T00:00:00"/>
    <n v="2020"/>
    <x v="1"/>
    <s v="Sun"/>
    <x v="1"/>
    <s v="Mike"/>
    <s v="72-0466"/>
    <n v="62.8"/>
    <x v="0"/>
    <n v="42"/>
    <x v="1"/>
    <s v="Port Said"/>
    <s v="Safeskin"/>
    <x v="0"/>
    <n v="715"/>
    <n v="400"/>
    <n v="393"/>
    <n v="535"/>
    <n v="30.2"/>
    <x v="1"/>
    <n v="1108"/>
    <n v="120"/>
  </r>
  <r>
    <x v="13"/>
    <d v="2020-04-20T00:00:00"/>
    <n v="2020"/>
    <x v="0"/>
    <s v="Mon"/>
    <x v="0"/>
    <s v="Mike"/>
    <s v="72-1001 "/>
    <n v="59.3"/>
    <x v="1"/>
    <n v="55.5"/>
    <x v="0"/>
    <s v="Top glove"/>
    <s v="Gidec"/>
    <x v="0"/>
    <n v="730"/>
    <n v="400"/>
    <n v="507"/>
    <n v="769"/>
    <n v="15.7"/>
    <x v="0"/>
    <n v="1237"/>
    <n v="120"/>
  </r>
  <r>
    <x v="23"/>
    <d v="2021-06-07T00:00:00"/>
    <n v="2021"/>
    <x v="10"/>
    <s v="Mon"/>
    <x v="0"/>
    <s v="Lee"/>
    <s v="72-0466"/>
    <n v="40.6"/>
    <x v="1"/>
    <n v="36.6"/>
    <x v="0"/>
    <s v="Port Said"/>
    <s v="Top glove "/>
    <x v="0"/>
    <n v="264"/>
    <n v="401"/>
    <n v="646"/>
    <n v="348"/>
    <n v="36.9"/>
    <x v="0"/>
    <n v="910"/>
    <n v="120.3"/>
  </r>
  <r>
    <x v="14"/>
    <d v="2023-08-04T00:00:00"/>
    <n v="2023"/>
    <x v="7"/>
    <s v="Fri"/>
    <x v="0"/>
    <s v="Lee"/>
    <s v="72-1001 "/>
    <n v="44"/>
    <x v="2"/>
    <n v="113.5"/>
    <x v="0"/>
    <s v="Air Port"/>
    <s v="Safeskin"/>
    <x v="0"/>
    <n v="696"/>
    <n v="401"/>
    <n v="438"/>
    <n v="668"/>
    <n v="12.2"/>
    <x v="1"/>
    <n v="1134"/>
    <n v="120.3"/>
  </r>
  <r>
    <x v="4"/>
    <d v="2021-11-17T00:00:00"/>
    <n v="2021"/>
    <x v="11"/>
    <s v="Wed"/>
    <x v="1"/>
    <s v="Mike"/>
    <s v="72-1001"/>
    <n v="64"/>
    <x v="0"/>
    <n v="48.4"/>
    <x v="0"/>
    <s v="Alex"/>
    <s v="Safeskin"/>
    <x v="0"/>
    <n v="365"/>
    <n v="400"/>
    <n v="278"/>
    <n v="606"/>
    <n v="19.5"/>
    <x v="0"/>
    <n v="643"/>
    <n v="120"/>
  </r>
  <r>
    <x v="17"/>
    <d v="2022-04-10T00:00:00"/>
    <n v="2022"/>
    <x v="0"/>
    <s v="Sun"/>
    <x v="1"/>
    <s v="Mike"/>
    <s v="72-0466"/>
    <n v="40.299999999999997"/>
    <x v="1"/>
    <n v="80.7"/>
    <x v="0"/>
    <s v="Gidec"/>
    <s v="Gidec"/>
    <x v="0"/>
    <n v="636"/>
    <n v="399"/>
    <n v="608"/>
    <n v="270"/>
    <n v="30.1"/>
    <x v="0"/>
    <n v="1244"/>
    <n v="119.69999999999999"/>
  </r>
  <r>
    <x v="10"/>
    <d v="2021-10-27T00:00:00"/>
    <n v="2021"/>
    <x v="3"/>
    <s v="Wed"/>
    <x v="1"/>
    <s v="Mike"/>
    <s v="72-0466"/>
    <n v="107.6"/>
    <x v="1"/>
    <n v="30.8"/>
    <x v="0"/>
    <s v="Top glove"/>
    <s v="Gidec"/>
    <x v="1"/>
    <n v="395"/>
    <n v="401"/>
    <n v="690"/>
    <n v="686"/>
    <n v="11"/>
    <x v="0"/>
    <n v="1085"/>
    <n v="120.3"/>
  </r>
  <r>
    <x v="0"/>
    <d v="2022-12-02T00:00:00"/>
    <n v="2022"/>
    <x v="4"/>
    <s v="Fri"/>
    <x v="0"/>
    <s v="Mike"/>
    <s v="72-0466"/>
    <n v="55.5"/>
    <x v="0"/>
    <n v="30.3"/>
    <x v="0"/>
    <s v="Safeskin"/>
    <s v="Top glove"/>
    <x v="1"/>
    <n v="234"/>
    <n v="402"/>
    <n v="208"/>
    <n v="254"/>
    <n v="8.1"/>
    <x v="1"/>
    <n v="442"/>
    <n v="120.6"/>
  </r>
  <r>
    <x v="6"/>
    <d v="2022-05-24T00:00:00"/>
    <n v="2022"/>
    <x v="1"/>
    <s v="Tue"/>
    <x v="0"/>
    <s v="Lee"/>
    <s v="72-0466"/>
    <n v="38.6"/>
    <x v="1"/>
    <n v="25.2"/>
    <x v="1"/>
    <s v="Top glove"/>
    <s v="Top glove"/>
    <x v="0"/>
    <n v="326"/>
    <n v="401"/>
    <n v="538"/>
    <n v="643"/>
    <n v="1.1000000000000001"/>
    <x v="0"/>
    <n v="864"/>
    <n v="120.3"/>
  </r>
  <r>
    <x v="18"/>
    <d v="2023-08-10T00:00:00"/>
    <n v="2023"/>
    <x v="7"/>
    <s v="Thu"/>
    <x v="1"/>
    <s v="Lee"/>
    <s v="72-0466"/>
    <n v="22.9"/>
    <x v="0"/>
    <n v="55"/>
    <x v="1"/>
    <s v="Top glove"/>
    <s v="Suies "/>
    <x v="0"/>
    <n v="445"/>
    <n v="401"/>
    <n v="482"/>
    <n v="629"/>
    <n v="20"/>
    <x v="0"/>
    <n v="927"/>
    <n v="120.3"/>
  </r>
  <r>
    <x v="13"/>
    <d v="2020-10-11T00:00:00"/>
    <n v="2020"/>
    <x v="3"/>
    <s v="Sun"/>
    <x v="0"/>
    <s v="Mike"/>
    <s v="72-0466"/>
    <n v="82.3"/>
    <x v="0"/>
    <n v="66.3"/>
    <x v="1"/>
    <s v="Safeskin"/>
    <s v="Suies "/>
    <x v="1"/>
    <n v="645"/>
    <n v="401"/>
    <n v="356"/>
    <n v="614"/>
    <n v="37.200000000000003"/>
    <x v="0"/>
    <n v="1001"/>
    <n v="120.3"/>
  </r>
  <r>
    <x v="7"/>
    <d v="2022-04-02T00:00:00"/>
    <n v="2022"/>
    <x v="0"/>
    <s v="Sat"/>
    <x v="0"/>
    <s v="Mike"/>
    <s v="72-0466"/>
    <n v="8"/>
    <x v="2"/>
    <n v="6.2"/>
    <x v="1"/>
    <s v="Gidec"/>
    <s v="X1 Port"/>
    <x v="1"/>
    <n v="260"/>
    <n v="400"/>
    <n v="297"/>
    <n v="366"/>
    <n v="12"/>
    <x v="1"/>
    <n v="557"/>
    <n v="120"/>
  </r>
  <r>
    <x v="12"/>
    <d v="2021-07-17T00:00:00"/>
    <n v="2021"/>
    <x v="8"/>
    <s v="Sat"/>
    <x v="1"/>
    <s v="Mike"/>
    <s v="72-1001"/>
    <n v="56.7"/>
    <x v="0"/>
    <n v="100.8"/>
    <x v="1"/>
    <s v="PT"/>
    <s v="X1 Port"/>
    <x v="1"/>
    <n v="688"/>
    <n v="401"/>
    <n v="313"/>
    <n v="544"/>
    <n v="2.7"/>
    <x v="1"/>
    <n v="1001"/>
    <n v="120.3"/>
  </r>
  <r>
    <x v="16"/>
    <d v="2020-01-19T00:00:00"/>
    <n v="2020"/>
    <x v="9"/>
    <s v="Sun"/>
    <x v="1"/>
    <s v="Mike"/>
    <s v="72-0466"/>
    <n v="68.3"/>
    <x v="1"/>
    <n v="64"/>
    <x v="0"/>
    <s v="Port Said"/>
    <s v="Gidec"/>
    <x v="1"/>
    <n v="798"/>
    <n v="399"/>
    <n v="635"/>
    <n v="657"/>
    <n v="25.2"/>
    <x v="0"/>
    <n v="1433"/>
    <n v="119.69999999999999"/>
  </r>
  <r>
    <x v="8"/>
    <d v="2021-06-30T00:00:00"/>
    <n v="2021"/>
    <x v="10"/>
    <s v="Wed"/>
    <x v="0"/>
    <s v="Mike"/>
    <s v="72-1001"/>
    <n v="44.1"/>
    <x v="0"/>
    <n v="23.1"/>
    <x v="1"/>
    <s v="Gidec"/>
    <s v="Safeskin"/>
    <x v="0"/>
    <n v="673"/>
    <n v="400"/>
    <n v="522"/>
    <n v="583"/>
    <n v="3.2"/>
    <x v="0"/>
    <n v="1195"/>
    <n v="120"/>
  </r>
  <r>
    <x v="1"/>
    <d v="2020-02-17T00:00:00"/>
    <n v="2020"/>
    <x v="6"/>
    <s v="Mon"/>
    <x v="0"/>
    <s v="Lee"/>
    <s v="72-1001"/>
    <n v="91.2"/>
    <x v="2"/>
    <n v="12.7"/>
    <x v="0"/>
    <s v="Air Port"/>
    <s v="Top glove "/>
    <x v="0"/>
    <n v="484"/>
    <n v="401"/>
    <n v="789"/>
    <n v="683"/>
    <n v="20.8"/>
    <x v="0"/>
    <n v="1273"/>
    <n v="120.3"/>
  </r>
  <r>
    <x v="2"/>
    <d v="2020-08-06T00:00:00"/>
    <n v="2020"/>
    <x v="7"/>
    <s v="Thu"/>
    <x v="0"/>
    <s v="Lee"/>
    <s v="72-0466"/>
    <n v="82.7"/>
    <x v="2"/>
    <n v="12.3"/>
    <x v="0"/>
    <s v="Safeskin"/>
    <s v="Gidec"/>
    <x v="0"/>
    <n v="541"/>
    <n v="399"/>
    <n v="346"/>
    <n v="613"/>
    <n v="15.9"/>
    <x v="0"/>
    <n v="887"/>
    <n v="119.69999999999999"/>
  </r>
  <r>
    <x v="15"/>
    <d v="2022-02-04T00:00:00"/>
    <n v="2022"/>
    <x v="6"/>
    <s v="Fri"/>
    <x v="0"/>
    <s v="Lee"/>
    <s v="72-1001 "/>
    <n v="116.7"/>
    <x v="2"/>
    <n v="34.6"/>
    <x v="0"/>
    <s v="Top glove"/>
    <s v="X1 Port"/>
    <x v="1"/>
    <n v="204"/>
    <n v="399"/>
    <n v="774"/>
    <n v="365"/>
    <n v="19.5"/>
    <x v="1"/>
    <n v="978"/>
    <n v="119.69999999999999"/>
  </r>
  <r>
    <x v="13"/>
    <d v="2023-04-26T00:00:00"/>
    <n v="2023"/>
    <x v="0"/>
    <s v="Wed"/>
    <x v="1"/>
    <s v="Mike"/>
    <s v="72-0466"/>
    <n v="63.5"/>
    <x v="1"/>
    <n v="62.4"/>
    <x v="0"/>
    <s v="Gidec"/>
    <s v="Suies"/>
    <x v="0"/>
    <n v="326"/>
    <n v="400"/>
    <n v="509"/>
    <n v="292"/>
    <n v="7.3"/>
    <x v="0"/>
    <n v="835"/>
    <n v="120"/>
  </r>
  <r>
    <x v="26"/>
    <d v="2020-01-31T00:00:00"/>
    <n v="2020"/>
    <x v="9"/>
    <s v="Fri"/>
    <x v="0"/>
    <s v="Mike"/>
    <s v="72-1001 "/>
    <n v="66.8"/>
    <x v="2"/>
    <n v="103.9"/>
    <x v="0"/>
    <s v="Port Said"/>
    <s v="Safeskin"/>
    <x v="1"/>
    <n v="739"/>
    <n v="400"/>
    <n v="288"/>
    <n v="579"/>
    <n v="4.5"/>
    <x v="0"/>
    <n v="1027"/>
    <n v="120"/>
  </r>
  <r>
    <x v="4"/>
    <d v="2020-09-15T00:00:00"/>
    <n v="2020"/>
    <x v="2"/>
    <s v="Tue"/>
    <x v="1"/>
    <s v="Lee"/>
    <s v="72-0466"/>
    <n v="33.299999999999997"/>
    <x v="1"/>
    <n v="108.8"/>
    <x v="0"/>
    <s v="Gidec"/>
    <s v="Gidec"/>
    <x v="1"/>
    <n v="213"/>
    <n v="401"/>
    <n v="289"/>
    <n v="656"/>
    <n v="30.2"/>
    <x v="0"/>
    <n v="502"/>
    <n v="120.3"/>
  </r>
  <r>
    <x v="1"/>
    <d v="2023-09-29T00:00:00"/>
    <n v="2023"/>
    <x v="2"/>
    <s v="Fri"/>
    <x v="0"/>
    <s v="Mike"/>
    <s v="72-0466"/>
    <n v="49.3"/>
    <x v="1"/>
    <n v="100.7"/>
    <x v="1"/>
    <s v="Xunthai"/>
    <s v="Safeskin"/>
    <x v="1"/>
    <n v="743"/>
    <n v="400"/>
    <n v="565"/>
    <n v="285"/>
    <n v="10.6"/>
    <x v="1"/>
    <n v="1308"/>
    <n v="120"/>
  </r>
  <r>
    <x v="13"/>
    <d v="2020-11-03T00:00:00"/>
    <n v="2020"/>
    <x v="11"/>
    <s v="Tue"/>
    <x v="0"/>
    <s v="Lee"/>
    <s v="72-0466"/>
    <n v="8.1"/>
    <x v="0"/>
    <n v="42.8"/>
    <x v="1"/>
    <s v="Port Said"/>
    <s v="Gidec"/>
    <x v="0"/>
    <n v="268"/>
    <n v="402"/>
    <n v="699"/>
    <n v="305"/>
    <n v="32.200000000000003"/>
    <x v="1"/>
    <n v="967"/>
    <n v="120.6"/>
  </r>
  <r>
    <x v="7"/>
    <d v="2022-12-30T00:00:00"/>
    <n v="2022"/>
    <x v="4"/>
    <s v="Fri"/>
    <x v="0"/>
    <s v="Lee"/>
    <s v="72-0466"/>
    <n v="84.3"/>
    <x v="0"/>
    <n v="40.299999999999997"/>
    <x v="1"/>
    <s v="Port Said"/>
    <s v="Gidec"/>
    <x v="1"/>
    <n v="280"/>
    <n v="399"/>
    <n v="649"/>
    <n v="207"/>
    <n v="30.6"/>
    <x v="0"/>
    <n v="929"/>
    <n v="119.69999999999999"/>
  </r>
  <r>
    <x v="13"/>
    <d v="2020-11-02T00:00:00"/>
    <n v="2020"/>
    <x v="11"/>
    <s v="Mon"/>
    <x v="0"/>
    <s v="Mike"/>
    <s v="72-0466"/>
    <n v="40.799999999999997"/>
    <x v="2"/>
    <n v="118.6"/>
    <x v="1"/>
    <s v="Top glove"/>
    <s v="Top glove "/>
    <x v="1"/>
    <n v="305"/>
    <n v="401"/>
    <n v="593"/>
    <n v="519"/>
    <n v="8.6999999999999993"/>
    <x v="0"/>
    <n v="898"/>
    <n v="120.3"/>
  </r>
  <r>
    <x v="4"/>
    <d v="2021-07-21T00:00:00"/>
    <n v="2021"/>
    <x v="8"/>
    <s v="Wed"/>
    <x v="0"/>
    <s v="Lee"/>
    <s v="72-0466"/>
    <n v="67.099999999999994"/>
    <x v="0"/>
    <n v="83.3"/>
    <x v="0"/>
    <s v="Safeskin"/>
    <s v="Gidec"/>
    <x v="0"/>
    <n v="680"/>
    <n v="399"/>
    <n v="303"/>
    <n v="525"/>
    <n v="36.4"/>
    <x v="0"/>
    <n v="983"/>
    <n v="119.69999999999999"/>
  </r>
  <r>
    <x v="31"/>
    <d v="2023-01-27T00:00:00"/>
    <n v="2023"/>
    <x v="9"/>
    <s v="Fri"/>
    <x v="0"/>
    <s v="Lee"/>
    <s v="72-1001 "/>
    <n v="34.299999999999997"/>
    <x v="1"/>
    <n v="40.1"/>
    <x v="0"/>
    <s v="Port Said"/>
    <s v="Suies "/>
    <x v="1"/>
    <n v="487"/>
    <n v="398"/>
    <n v="265"/>
    <n v="500"/>
    <n v="7.3"/>
    <x v="0"/>
    <n v="752"/>
    <n v="119.39999999999999"/>
  </r>
  <r>
    <x v="14"/>
    <d v="2020-01-21T00:00:00"/>
    <n v="2020"/>
    <x v="9"/>
    <s v="Tue"/>
    <x v="0"/>
    <s v="Mike"/>
    <s v="72-0466"/>
    <n v="76.400000000000006"/>
    <x v="2"/>
    <n v="42.8"/>
    <x v="1"/>
    <s v="Safeskin"/>
    <s v="Suies"/>
    <x v="0"/>
    <n v="287"/>
    <n v="400"/>
    <n v="200"/>
    <n v="390"/>
    <n v="32.1"/>
    <x v="1"/>
    <n v="487"/>
    <n v="120"/>
  </r>
  <r>
    <x v="9"/>
    <d v="2022-10-26T00:00:00"/>
    <n v="2022"/>
    <x v="3"/>
    <s v="Wed"/>
    <x v="1"/>
    <s v="Mike"/>
    <s v="72-0466"/>
    <n v="56.5"/>
    <x v="1"/>
    <n v="55"/>
    <x v="1"/>
    <s v="Gidec"/>
    <s v="Suies "/>
    <x v="0"/>
    <n v="612"/>
    <n v="400"/>
    <n v="261"/>
    <n v="457"/>
    <n v="17.399999999999999"/>
    <x v="1"/>
    <n v="873"/>
    <n v="120"/>
  </r>
  <r>
    <x v="3"/>
    <d v="2020-08-18T00:00:00"/>
    <n v="2020"/>
    <x v="7"/>
    <s v="Tue"/>
    <x v="0"/>
    <s v="Lee"/>
    <s v="72-1001 "/>
    <n v="60.4"/>
    <x v="1"/>
    <n v="76.5"/>
    <x v="0"/>
    <s v="Xunthai"/>
    <s v="Mina"/>
    <x v="1"/>
    <n v="764"/>
    <n v="399"/>
    <n v="660"/>
    <n v="660"/>
    <n v="8.1"/>
    <x v="0"/>
    <n v="1424"/>
    <n v="119.69999999999999"/>
  </r>
  <r>
    <x v="4"/>
    <d v="2020-03-22T00:00:00"/>
    <n v="2020"/>
    <x v="5"/>
    <s v="Sun"/>
    <x v="1"/>
    <s v="Mike"/>
    <s v="72-0466"/>
    <n v="113.4"/>
    <x v="0"/>
    <n v="108.3"/>
    <x v="0"/>
    <s v="Xunthai"/>
    <s v="X1 Port"/>
    <x v="0"/>
    <n v="543"/>
    <n v="398"/>
    <n v="737"/>
    <n v="309"/>
    <n v="37.6"/>
    <x v="0"/>
    <n v="1280"/>
    <n v="119.39999999999999"/>
  </r>
  <r>
    <x v="18"/>
    <d v="2022-08-15T00:00:00"/>
    <n v="2022"/>
    <x v="7"/>
    <s v="Mon"/>
    <x v="0"/>
    <s v="Mike"/>
    <s v="72-0466"/>
    <n v="86.2"/>
    <x v="2"/>
    <n v="27.8"/>
    <x v="0"/>
    <s v="Gidec"/>
    <s v="Gidec"/>
    <x v="0"/>
    <n v="259"/>
    <n v="400"/>
    <n v="344"/>
    <n v="321"/>
    <n v="38.6"/>
    <x v="0"/>
    <n v="603"/>
    <n v="120"/>
  </r>
  <r>
    <x v="22"/>
    <d v="2020-08-04T00:00:00"/>
    <n v="2020"/>
    <x v="7"/>
    <s v="Tue"/>
    <x v="0"/>
    <s v="Lee"/>
    <s v="72-1001"/>
    <n v="35.1"/>
    <x v="1"/>
    <n v="14.7"/>
    <x v="1"/>
    <s v="Port Said"/>
    <s v="Top glove"/>
    <x v="0"/>
    <n v="233"/>
    <n v="401"/>
    <n v="677"/>
    <n v="600"/>
    <n v="20.9"/>
    <x v="1"/>
    <n v="910"/>
    <n v="120.3"/>
  </r>
  <r>
    <x v="18"/>
    <d v="2020-11-30T00:00:00"/>
    <n v="2020"/>
    <x v="11"/>
    <s v="Mon"/>
    <x v="0"/>
    <s v="Mike"/>
    <s v="72-1001 "/>
    <n v="63"/>
    <x v="0"/>
    <n v="51.7"/>
    <x v="0"/>
    <s v="Xunthai"/>
    <s v="Gidec"/>
    <x v="0"/>
    <n v="678"/>
    <n v="401"/>
    <n v="319"/>
    <n v="720"/>
    <n v="19.3"/>
    <x v="0"/>
    <n v="997"/>
    <n v="120.3"/>
  </r>
  <r>
    <x v="31"/>
    <d v="2021-07-12T00:00:00"/>
    <n v="2021"/>
    <x v="8"/>
    <s v="Mon"/>
    <x v="1"/>
    <s v="Mike"/>
    <s v="72-0466"/>
    <n v="58.7"/>
    <x v="0"/>
    <n v="33.200000000000003"/>
    <x v="0"/>
    <s v="Alex"/>
    <s v="Safeskin"/>
    <x v="1"/>
    <n v="576"/>
    <n v="400"/>
    <n v="350"/>
    <n v="404"/>
    <n v="36.1"/>
    <x v="0"/>
    <n v="926"/>
    <n v="120"/>
  </r>
  <r>
    <x v="2"/>
    <d v="2022-05-13T00:00:00"/>
    <n v="2022"/>
    <x v="1"/>
    <s v="Fri"/>
    <x v="0"/>
    <s v="Lee"/>
    <s v="72-1001 "/>
    <n v="96.4"/>
    <x v="1"/>
    <n v="71.2"/>
    <x v="0"/>
    <s v="PT"/>
    <s v="Safeskin"/>
    <x v="0"/>
    <n v="754"/>
    <n v="400"/>
    <n v="334"/>
    <n v="760"/>
    <n v="24.2"/>
    <x v="0"/>
    <n v="1088"/>
    <n v="120"/>
  </r>
  <r>
    <x v="7"/>
    <d v="2022-05-23T00:00:00"/>
    <n v="2022"/>
    <x v="1"/>
    <s v="Mon"/>
    <x v="1"/>
    <s v="Lee"/>
    <s v="72-0466"/>
    <n v="100.8"/>
    <x v="1"/>
    <n v="85.4"/>
    <x v="1"/>
    <s v="Gidec"/>
    <s v="Suies "/>
    <x v="1"/>
    <n v="528"/>
    <n v="400"/>
    <n v="231"/>
    <n v="235"/>
    <n v="11.4"/>
    <x v="0"/>
    <n v="759"/>
    <n v="120"/>
  </r>
  <r>
    <x v="27"/>
    <d v="2022-01-22T00:00:00"/>
    <n v="2022"/>
    <x v="9"/>
    <s v="Sat"/>
    <x v="0"/>
    <s v="Mike"/>
    <s v="72-0466"/>
    <n v="37.6"/>
    <x v="0"/>
    <n v="40.700000000000003"/>
    <x v="0"/>
    <s v="Gidec"/>
    <s v="X1 Port"/>
    <x v="1"/>
    <n v="237"/>
    <n v="399"/>
    <n v="316"/>
    <n v="271"/>
    <n v="17.600000000000001"/>
    <x v="0"/>
    <n v="553"/>
    <n v="119.69999999999999"/>
  </r>
  <r>
    <x v="18"/>
    <d v="2021-08-16T00:00:00"/>
    <n v="2021"/>
    <x v="7"/>
    <s v="Mon"/>
    <x v="0"/>
    <s v="Mike"/>
    <s v="72-0466"/>
    <n v="99.4"/>
    <x v="0"/>
    <n v="83.8"/>
    <x v="0"/>
    <s v="Safeskin"/>
    <s v="Mina"/>
    <x v="0"/>
    <n v="442"/>
    <n v="399"/>
    <n v="424"/>
    <n v="476"/>
    <n v="33.6"/>
    <x v="0"/>
    <n v="866"/>
    <n v="119.69999999999999"/>
  </r>
  <r>
    <x v="6"/>
    <d v="2021-12-04T00:00:00"/>
    <n v="2021"/>
    <x v="4"/>
    <s v="Sat"/>
    <x v="1"/>
    <s v="Mike"/>
    <s v="72-1001 "/>
    <n v="25.6"/>
    <x v="0"/>
    <n v="44.5"/>
    <x v="1"/>
    <s v="Giza"/>
    <s v="Gidec"/>
    <x v="0"/>
    <n v="595"/>
    <n v="400"/>
    <n v="443"/>
    <n v="634"/>
    <n v="34.5"/>
    <x v="1"/>
    <n v="1038"/>
    <n v="120"/>
  </r>
  <r>
    <x v="12"/>
    <d v="2022-07-13T00:00:00"/>
    <n v="2022"/>
    <x v="8"/>
    <s v="Wed"/>
    <x v="1"/>
    <s v="Lee"/>
    <s v="72-1001 "/>
    <n v="92.7"/>
    <x v="2"/>
    <n v="78"/>
    <x v="1"/>
    <s v="Top glove"/>
    <s v="Safeskin"/>
    <x v="0"/>
    <n v="431"/>
    <n v="400"/>
    <n v="386"/>
    <n v="423"/>
    <n v="37.6"/>
    <x v="0"/>
    <n v="817"/>
    <n v="120"/>
  </r>
  <r>
    <x v="24"/>
    <d v="2021-07-06T00:00:00"/>
    <n v="2021"/>
    <x v="8"/>
    <s v="Tue"/>
    <x v="0"/>
    <s v="Lee"/>
    <s v="72-1001 "/>
    <n v="33.6"/>
    <x v="1"/>
    <n v="77.8"/>
    <x v="0"/>
    <s v="PT"/>
    <s v="Suies "/>
    <x v="0"/>
    <n v="800"/>
    <n v="401"/>
    <n v="509"/>
    <n v="533"/>
    <n v="12.2"/>
    <x v="0"/>
    <n v="1309"/>
    <n v="120.3"/>
  </r>
  <r>
    <x v="5"/>
    <d v="2022-02-21T00:00:00"/>
    <n v="2022"/>
    <x v="6"/>
    <s v="Mon"/>
    <x v="1"/>
    <s v="Lee"/>
    <s v="72-1001 "/>
    <n v="39.299999999999997"/>
    <x v="0"/>
    <n v="37"/>
    <x v="1"/>
    <s v="Xunthai"/>
    <s v="Gidec"/>
    <x v="0"/>
    <n v="443"/>
    <n v="401"/>
    <n v="427"/>
    <n v="217"/>
    <n v="27.5"/>
    <x v="1"/>
    <n v="870"/>
    <n v="120.3"/>
  </r>
  <r>
    <x v="15"/>
    <d v="2020-03-27T00:00:00"/>
    <n v="2020"/>
    <x v="5"/>
    <s v="Fri"/>
    <x v="1"/>
    <s v="Mike"/>
    <s v="72-0466"/>
    <n v="103"/>
    <x v="2"/>
    <n v="78.099999999999994"/>
    <x v="0"/>
    <s v="Safeskin"/>
    <s v="Suies "/>
    <x v="1"/>
    <n v="528"/>
    <n v="401"/>
    <n v="782"/>
    <n v="477"/>
    <n v="3.7"/>
    <x v="0"/>
    <n v="1310"/>
    <n v="120.3"/>
  </r>
  <r>
    <x v="21"/>
    <d v="2021-05-27T00:00:00"/>
    <n v="2021"/>
    <x v="1"/>
    <s v="Thu"/>
    <x v="1"/>
    <s v="Lee"/>
    <s v="72-0466"/>
    <n v="53.3"/>
    <x v="1"/>
    <n v="48.8"/>
    <x v="0"/>
    <s v="Top glove"/>
    <s v="Safeskin"/>
    <x v="0"/>
    <n v="335"/>
    <n v="400"/>
    <n v="684"/>
    <n v="346"/>
    <n v="29.3"/>
    <x v="0"/>
    <n v="1019"/>
    <n v="120"/>
  </r>
  <r>
    <x v="0"/>
    <d v="2022-09-10T00:00:00"/>
    <n v="2022"/>
    <x v="2"/>
    <s v="Sat"/>
    <x v="0"/>
    <s v="Lee"/>
    <s v="72-1001 "/>
    <n v="118.9"/>
    <x v="1"/>
    <n v="43.7"/>
    <x v="0"/>
    <s v="Air Port"/>
    <s v="X1 Port"/>
    <x v="0"/>
    <n v="291"/>
    <n v="399"/>
    <n v="759"/>
    <n v="510"/>
    <n v="23"/>
    <x v="1"/>
    <n v="1050"/>
    <n v="119.69999999999999"/>
  </r>
  <r>
    <x v="18"/>
    <d v="2022-10-05T00:00:00"/>
    <n v="2022"/>
    <x v="3"/>
    <s v="Wed"/>
    <x v="0"/>
    <s v="Mike"/>
    <s v="72-0466"/>
    <n v="22.5"/>
    <x v="1"/>
    <n v="38.299999999999997"/>
    <x v="1"/>
    <s v="Port Said"/>
    <s v="X1 Port"/>
    <x v="0"/>
    <n v="587"/>
    <n v="400"/>
    <n v="534"/>
    <n v="515"/>
    <n v="10.7"/>
    <x v="0"/>
    <n v="1121"/>
    <n v="120"/>
  </r>
  <r>
    <x v="32"/>
    <d v="2021-08-09T00:00:00"/>
    <n v="2021"/>
    <x v="7"/>
    <s v="Mon"/>
    <x v="0"/>
    <s v="Lee"/>
    <s v="72-0466"/>
    <n v="58.3"/>
    <x v="0"/>
    <n v="44.7"/>
    <x v="0"/>
    <s v="Port Said"/>
    <s v="Safeskin"/>
    <x v="0"/>
    <n v="553"/>
    <n v="401"/>
    <n v="607"/>
    <n v="652"/>
    <n v="26.5"/>
    <x v="1"/>
    <n v="1160"/>
    <n v="120.3"/>
  </r>
  <r>
    <x v="15"/>
    <d v="2021-05-12T00:00:00"/>
    <n v="2021"/>
    <x v="1"/>
    <s v="Wed"/>
    <x v="1"/>
    <s v="Mike"/>
    <s v="72-1001 "/>
    <n v="89.2"/>
    <x v="2"/>
    <n v="95.5"/>
    <x v="0"/>
    <s v="Top glove"/>
    <s v="Top glove"/>
    <x v="0"/>
    <n v="203"/>
    <n v="398"/>
    <n v="300"/>
    <n v="524"/>
    <n v="6.3"/>
    <x v="0"/>
    <n v="503"/>
    <n v="119.39999999999999"/>
  </r>
  <r>
    <x v="19"/>
    <d v="2022-06-25T00:00:00"/>
    <n v="2022"/>
    <x v="10"/>
    <s v="Sat"/>
    <x v="1"/>
    <s v="Mike"/>
    <s v="72-1001 "/>
    <n v="5.6"/>
    <x v="0"/>
    <n v="33.200000000000003"/>
    <x v="1"/>
    <s v="Safeskin"/>
    <s v="Gidec"/>
    <x v="0"/>
    <n v="371"/>
    <n v="399"/>
    <n v="652"/>
    <n v="569"/>
    <n v="14"/>
    <x v="1"/>
    <n v="1023"/>
    <n v="119.69999999999999"/>
  </r>
  <r>
    <x v="8"/>
    <d v="2022-08-13T00:00:00"/>
    <n v="2022"/>
    <x v="7"/>
    <s v="Sat"/>
    <x v="1"/>
    <s v="Lee"/>
    <s v="72-1001"/>
    <n v="22.5"/>
    <x v="1"/>
    <n v="83.4"/>
    <x v="0"/>
    <s v="Giza"/>
    <s v="Top glove"/>
    <x v="1"/>
    <n v="586"/>
    <n v="399"/>
    <n v="342"/>
    <n v="518"/>
    <n v="16.600000000000001"/>
    <x v="1"/>
    <n v="928"/>
    <n v="119.69999999999999"/>
  </r>
  <r>
    <x v="14"/>
    <d v="2022-01-12T00:00:00"/>
    <n v="2022"/>
    <x v="9"/>
    <s v="Wed"/>
    <x v="0"/>
    <s v="Lee"/>
    <s v="72-1001 "/>
    <n v="7.3"/>
    <x v="1"/>
    <n v="108.6"/>
    <x v="1"/>
    <s v="Gidec"/>
    <s v="X1 Port"/>
    <x v="0"/>
    <n v="687"/>
    <n v="400"/>
    <n v="287"/>
    <n v="794"/>
    <n v="31.3"/>
    <x v="0"/>
    <n v="974"/>
    <n v="120"/>
  </r>
  <r>
    <x v="13"/>
    <d v="2021-03-24T00:00:00"/>
    <n v="2021"/>
    <x v="5"/>
    <s v="Wed"/>
    <x v="0"/>
    <s v="Mike"/>
    <s v="72-0466"/>
    <n v="119.2"/>
    <x v="2"/>
    <n v="45.3"/>
    <x v="1"/>
    <s v="PT"/>
    <s v="Gidec"/>
    <x v="0"/>
    <n v="387"/>
    <n v="399"/>
    <n v="225"/>
    <n v="675"/>
    <n v="13"/>
    <x v="0"/>
    <n v="612"/>
    <n v="119.69999999999999"/>
  </r>
  <r>
    <x v="26"/>
    <d v="2021-08-10T00:00:00"/>
    <n v="2021"/>
    <x v="7"/>
    <s v="Tue"/>
    <x v="0"/>
    <s v="Lee"/>
    <s v="72-1001 "/>
    <n v="92.5"/>
    <x v="0"/>
    <n v="8.4"/>
    <x v="0"/>
    <s v="Alex"/>
    <s v="Mina"/>
    <x v="0"/>
    <n v="588"/>
    <n v="400"/>
    <n v="483"/>
    <n v="653"/>
    <n v="2.9"/>
    <x v="0"/>
    <n v="1071"/>
    <n v="120"/>
  </r>
  <r>
    <x v="18"/>
    <d v="2020-09-16T00:00:00"/>
    <n v="2020"/>
    <x v="2"/>
    <s v="Wed"/>
    <x v="0"/>
    <s v="Lee"/>
    <s v="72-1001"/>
    <n v="48"/>
    <x v="1"/>
    <n v="7.8"/>
    <x v="1"/>
    <s v="PT"/>
    <s v="X1 Port"/>
    <x v="1"/>
    <n v="359"/>
    <n v="400"/>
    <n v="372"/>
    <n v="576"/>
    <n v="8"/>
    <x v="0"/>
    <n v="731"/>
    <n v="120"/>
  </r>
  <r>
    <x v="11"/>
    <d v="2023-05-08T00:00:00"/>
    <n v="2023"/>
    <x v="1"/>
    <s v="Mon"/>
    <x v="1"/>
    <s v="Lee"/>
    <s v="72-0466"/>
    <n v="23"/>
    <x v="2"/>
    <n v="21"/>
    <x v="0"/>
    <s v="Safeskin"/>
    <s v="Safeskin"/>
    <x v="0"/>
    <n v="614"/>
    <n v="400"/>
    <n v="792"/>
    <n v="517"/>
    <n v="24.7"/>
    <x v="0"/>
    <n v="1406"/>
    <n v="120"/>
  </r>
  <r>
    <x v="0"/>
    <d v="2021-04-07T00:00:00"/>
    <n v="2021"/>
    <x v="0"/>
    <s v="Wed"/>
    <x v="1"/>
    <s v="Mike"/>
    <s v="72-0466"/>
    <n v="15.4"/>
    <x v="2"/>
    <n v="17.7"/>
    <x v="0"/>
    <s v="Port Said"/>
    <s v="X1 Port"/>
    <x v="0"/>
    <n v="619"/>
    <n v="399"/>
    <n v="350"/>
    <n v="407"/>
    <n v="1.6"/>
    <x v="0"/>
    <n v="969"/>
    <n v="119.69999999999999"/>
  </r>
  <r>
    <x v="26"/>
    <d v="2020-04-03T00:00:00"/>
    <n v="2020"/>
    <x v="0"/>
    <s v="Fri"/>
    <x v="0"/>
    <s v="Mike"/>
    <s v="72-1001"/>
    <n v="66.2"/>
    <x v="0"/>
    <n v="91"/>
    <x v="0"/>
    <s v="Port Said"/>
    <s v="X1 Port"/>
    <x v="0"/>
    <n v="278"/>
    <n v="399"/>
    <n v="720"/>
    <n v="670"/>
    <n v="31.9"/>
    <x v="1"/>
    <n v="998"/>
    <n v="119.69999999999999"/>
  </r>
  <r>
    <x v="6"/>
    <d v="2022-10-17T00:00:00"/>
    <n v="2022"/>
    <x v="3"/>
    <s v="Mon"/>
    <x v="1"/>
    <s v="Lee"/>
    <s v="72-1001 "/>
    <n v="117.2"/>
    <x v="1"/>
    <n v="38.9"/>
    <x v="1"/>
    <s v="Alex"/>
    <s v="Gidec"/>
    <x v="1"/>
    <n v="599"/>
    <n v="399"/>
    <n v="390"/>
    <n v="314"/>
    <n v="36.1"/>
    <x v="0"/>
    <n v="989"/>
    <n v="119.69999999999999"/>
  </r>
  <r>
    <x v="22"/>
    <d v="2023-10-07T00:00:00"/>
    <n v="2023"/>
    <x v="3"/>
    <s v="Sat"/>
    <x v="0"/>
    <s v="Mike"/>
    <s v="72-0466"/>
    <n v="82.6"/>
    <x v="2"/>
    <n v="80"/>
    <x v="0"/>
    <s v="Xunthai"/>
    <s v="Gidec"/>
    <x v="1"/>
    <n v="400"/>
    <n v="400"/>
    <n v="649"/>
    <n v="222"/>
    <n v="20.3"/>
    <x v="1"/>
    <n v="1049"/>
    <n v="120"/>
  </r>
  <r>
    <x v="21"/>
    <d v="2023-02-05T00:00:00"/>
    <n v="2023"/>
    <x v="6"/>
    <s v="Sun"/>
    <x v="1"/>
    <s v="Lee"/>
    <s v="72-0466"/>
    <n v="47"/>
    <x v="1"/>
    <n v="9.9"/>
    <x v="0"/>
    <s v="PT"/>
    <s v="Safeskin"/>
    <x v="0"/>
    <n v="304"/>
    <n v="401"/>
    <n v="596"/>
    <n v="619"/>
    <n v="28.6"/>
    <x v="0"/>
    <n v="900"/>
    <n v="120.3"/>
  </r>
  <r>
    <x v="16"/>
    <d v="2020-12-20T00:00:00"/>
    <n v="2020"/>
    <x v="4"/>
    <s v="Sun"/>
    <x v="1"/>
    <s v="Mike"/>
    <s v="72-1001 "/>
    <n v="62.6"/>
    <x v="1"/>
    <n v="39"/>
    <x v="0"/>
    <s v="Xunthai"/>
    <s v="Gidec"/>
    <x v="0"/>
    <n v="500"/>
    <n v="399"/>
    <n v="537"/>
    <n v="287"/>
    <n v="19"/>
    <x v="1"/>
    <n v="1037"/>
    <n v="119.69999999999999"/>
  </r>
  <r>
    <x v="3"/>
    <d v="2021-04-13T00:00:00"/>
    <n v="2021"/>
    <x v="0"/>
    <s v="Tue"/>
    <x v="1"/>
    <s v="Mike"/>
    <s v="72-0466"/>
    <n v="119.9"/>
    <x v="2"/>
    <n v="31.9"/>
    <x v="1"/>
    <s v="Gidec"/>
    <s v="Safeskin"/>
    <x v="1"/>
    <n v="471"/>
    <n v="402"/>
    <n v="450"/>
    <n v="742"/>
    <n v="13"/>
    <x v="0"/>
    <n v="921"/>
    <n v="120.6"/>
  </r>
  <r>
    <x v="19"/>
    <d v="2020-04-04T00:00:00"/>
    <n v="2020"/>
    <x v="0"/>
    <s v="Sat"/>
    <x v="1"/>
    <s v="Lee"/>
    <s v="72-0466"/>
    <n v="64.7"/>
    <x v="1"/>
    <n v="36.799999999999997"/>
    <x v="0"/>
    <s v="Giza"/>
    <s v="Suies "/>
    <x v="1"/>
    <n v="664"/>
    <n v="400"/>
    <n v="603"/>
    <n v="662"/>
    <n v="7.4"/>
    <x v="1"/>
    <n v="1267"/>
    <n v="120"/>
  </r>
  <r>
    <x v="4"/>
    <d v="2022-05-17T00:00:00"/>
    <n v="2022"/>
    <x v="1"/>
    <s v="Tue"/>
    <x v="0"/>
    <s v="Mike"/>
    <s v="72-1001"/>
    <n v="115.9"/>
    <x v="0"/>
    <n v="26.9"/>
    <x v="0"/>
    <s v="Xunthai"/>
    <s v="Top glove"/>
    <x v="1"/>
    <n v="251"/>
    <n v="402"/>
    <n v="444"/>
    <n v="561"/>
    <n v="21.2"/>
    <x v="0"/>
    <n v="695"/>
    <n v="120.6"/>
  </r>
  <r>
    <x v="24"/>
    <d v="2020-03-31T00:00:00"/>
    <n v="2020"/>
    <x v="5"/>
    <s v="Tue"/>
    <x v="0"/>
    <s v="Mike"/>
    <s v="72-1001"/>
    <n v="6.9"/>
    <x v="2"/>
    <n v="76.099999999999994"/>
    <x v="0"/>
    <s v="Gidec"/>
    <s v="Safeskin"/>
    <x v="1"/>
    <n v="674"/>
    <n v="399"/>
    <n v="529"/>
    <n v="388"/>
    <n v="37.299999999999997"/>
    <x v="1"/>
    <n v="1203"/>
    <n v="119.69999999999999"/>
  </r>
  <r>
    <x v="0"/>
    <d v="2022-12-03T00:00:00"/>
    <n v="2022"/>
    <x v="4"/>
    <s v="Sat"/>
    <x v="1"/>
    <s v="Lee"/>
    <s v="72-1001 "/>
    <n v="87.9"/>
    <x v="2"/>
    <n v="81.2"/>
    <x v="1"/>
    <s v="Top glove"/>
    <s v="Gidec"/>
    <x v="0"/>
    <n v="264"/>
    <n v="398"/>
    <n v="554"/>
    <n v="583"/>
    <n v="35.700000000000003"/>
    <x v="1"/>
    <n v="818"/>
    <n v="119.39999999999999"/>
  </r>
  <r>
    <x v="0"/>
    <d v="2022-08-12T00:00:00"/>
    <n v="2022"/>
    <x v="7"/>
    <s v="Fri"/>
    <x v="0"/>
    <s v="Mike"/>
    <s v="72-1001 "/>
    <n v="77.099999999999994"/>
    <x v="2"/>
    <n v="22.1"/>
    <x v="0"/>
    <s v="PT"/>
    <s v="Safeskin"/>
    <x v="0"/>
    <n v="324"/>
    <n v="400"/>
    <n v="360"/>
    <n v="486"/>
    <n v="36.9"/>
    <x v="0"/>
    <n v="684"/>
    <n v="120"/>
  </r>
  <r>
    <x v="27"/>
    <d v="2021-01-18T00:00:00"/>
    <n v="2021"/>
    <x v="9"/>
    <s v="Mon"/>
    <x v="0"/>
    <s v="Mike"/>
    <s v="72-1001 "/>
    <n v="83.8"/>
    <x v="1"/>
    <n v="90.2"/>
    <x v="1"/>
    <s v="PT"/>
    <s v="Gidec"/>
    <x v="0"/>
    <n v="510"/>
    <n v="400"/>
    <n v="404"/>
    <n v="375"/>
    <n v="38.700000000000003"/>
    <x v="0"/>
    <n v="914"/>
    <n v="120"/>
  </r>
  <r>
    <x v="18"/>
    <d v="2020-01-23T00:00:00"/>
    <n v="2020"/>
    <x v="9"/>
    <s v="Thu"/>
    <x v="0"/>
    <s v="Mike"/>
    <s v="72-1001"/>
    <n v="70.599999999999994"/>
    <x v="0"/>
    <n v="33.799999999999997"/>
    <x v="1"/>
    <s v="Gidec"/>
    <s v="Gidec"/>
    <x v="1"/>
    <n v="478"/>
    <n v="400"/>
    <n v="211"/>
    <n v="767"/>
    <n v="7.4"/>
    <x v="0"/>
    <n v="689"/>
    <n v="120"/>
  </r>
  <r>
    <x v="23"/>
    <d v="2020-01-23T00:00:00"/>
    <n v="2020"/>
    <x v="9"/>
    <s v="Thu"/>
    <x v="0"/>
    <s v="Mike"/>
    <s v="72-1001 "/>
    <n v="10.1"/>
    <x v="1"/>
    <n v="37.5"/>
    <x v="0"/>
    <s v="Xunthai"/>
    <s v="Safeskin"/>
    <x v="1"/>
    <n v="793"/>
    <n v="399"/>
    <n v="711"/>
    <n v="297"/>
    <n v="6.7"/>
    <x v="1"/>
    <n v="1504"/>
    <n v="119.69999999999999"/>
  </r>
  <r>
    <x v="15"/>
    <d v="2023-06-11T00:00:00"/>
    <n v="2023"/>
    <x v="10"/>
    <s v="Sun"/>
    <x v="0"/>
    <s v="Mike"/>
    <s v="72-1001 "/>
    <n v="22.2"/>
    <x v="1"/>
    <n v="100.3"/>
    <x v="0"/>
    <s v="Safeskin"/>
    <s v="Gidec"/>
    <x v="1"/>
    <n v="554"/>
    <n v="400"/>
    <n v="654"/>
    <n v="652"/>
    <n v="17.7"/>
    <x v="1"/>
    <n v="1208"/>
    <n v="120"/>
  </r>
  <r>
    <x v="8"/>
    <d v="2020-11-06T00:00:00"/>
    <n v="2020"/>
    <x v="11"/>
    <s v="Fri"/>
    <x v="1"/>
    <s v="Mike"/>
    <s v="72-0466"/>
    <n v="111.1"/>
    <x v="1"/>
    <n v="108.6"/>
    <x v="0"/>
    <s v="Air Port"/>
    <s v="Gidec"/>
    <x v="0"/>
    <n v="396"/>
    <n v="399"/>
    <n v="310"/>
    <n v="680"/>
    <n v="27.9"/>
    <x v="0"/>
    <n v="706"/>
    <n v="119.69999999999999"/>
  </r>
  <r>
    <x v="3"/>
    <d v="2023-12-11T00:00:00"/>
    <n v="2023"/>
    <x v="4"/>
    <s v="Mon"/>
    <x v="1"/>
    <s v="Mike"/>
    <s v="72-0466"/>
    <n v="31.8"/>
    <x v="1"/>
    <n v="99.8"/>
    <x v="0"/>
    <s v="Air Port"/>
    <s v="Mina"/>
    <x v="0"/>
    <n v="740"/>
    <n v="400"/>
    <n v="417"/>
    <n v="771"/>
    <n v="18.100000000000001"/>
    <x v="1"/>
    <n v="1157"/>
    <n v="120"/>
  </r>
  <r>
    <x v="0"/>
    <d v="2023-09-18T00:00:00"/>
    <n v="2023"/>
    <x v="2"/>
    <s v="Mon"/>
    <x v="1"/>
    <s v="Lee"/>
    <s v="72-0466"/>
    <n v="119.2"/>
    <x v="2"/>
    <n v="22"/>
    <x v="0"/>
    <s v="Xunthai"/>
    <s v="Suies "/>
    <x v="0"/>
    <n v="387"/>
    <n v="401"/>
    <n v="453"/>
    <n v="530"/>
    <n v="35.799999999999997"/>
    <x v="0"/>
    <n v="840"/>
    <n v="120.3"/>
  </r>
  <r>
    <x v="0"/>
    <d v="2021-07-28T00:00:00"/>
    <n v="2021"/>
    <x v="8"/>
    <s v="Wed"/>
    <x v="0"/>
    <s v="Lee"/>
    <s v="72-0466"/>
    <n v="83.2"/>
    <x v="0"/>
    <n v="119.9"/>
    <x v="0"/>
    <s v="Xunthai"/>
    <s v="Gidec"/>
    <x v="0"/>
    <n v="364"/>
    <n v="400"/>
    <n v="401"/>
    <n v="521"/>
    <n v="29"/>
    <x v="0"/>
    <n v="765"/>
    <n v="120"/>
  </r>
  <r>
    <x v="22"/>
    <d v="2020-04-12T00:00:00"/>
    <n v="2020"/>
    <x v="0"/>
    <s v="Sun"/>
    <x v="1"/>
    <s v="Lee"/>
    <s v="72-1001 "/>
    <n v="56.1"/>
    <x v="1"/>
    <n v="82.3"/>
    <x v="0"/>
    <s v="Air Port"/>
    <s v="Top glove "/>
    <x v="0"/>
    <n v="497"/>
    <n v="401"/>
    <n v="679"/>
    <n v="752"/>
    <n v="25.7"/>
    <x v="1"/>
    <n v="1176"/>
    <n v="120.3"/>
  </r>
  <r>
    <x v="19"/>
    <d v="2021-05-14T00:00:00"/>
    <n v="2021"/>
    <x v="1"/>
    <s v="Fri"/>
    <x v="1"/>
    <s v="Lee"/>
    <s v="72-1001"/>
    <n v="110.8"/>
    <x v="1"/>
    <n v="63.7"/>
    <x v="0"/>
    <s v="Gidec"/>
    <s v="X1 Port"/>
    <x v="1"/>
    <n v="748"/>
    <n v="400"/>
    <n v="635"/>
    <n v="681"/>
    <n v="3.8"/>
    <x v="0"/>
    <n v="1383"/>
    <n v="120"/>
  </r>
  <r>
    <x v="21"/>
    <d v="2022-04-07T00:00:00"/>
    <n v="2022"/>
    <x v="0"/>
    <s v="Thu"/>
    <x v="0"/>
    <s v="Lee"/>
    <s v="72-0466"/>
    <n v="96.4"/>
    <x v="1"/>
    <n v="114.8"/>
    <x v="1"/>
    <s v="Xunthai"/>
    <s v="Suies "/>
    <x v="0"/>
    <n v="625"/>
    <n v="400"/>
    <n v="660"/>
    <n v="658"/>
    <n v="7.8"/>
    <x v="0"/>
    <n v="1285"/>
    <n v="120"/>
  </r>
  <r>
    <x v="11"/>
    <d v="2020-07-07T00:00:00"/>
    <n v="2020"/>
    <x v="8"/>
    <s v="Tue"/>
    <x v="0"/>
    <s v="Lee"/>
    <s v="72-1001"/>
    <n v="54.3"/>
    <x v="0"/>
    <n v="99"/>
    <x v="0"/>
    <s v="Gidec"/>
    <s v="Top glove"/>
    <x v="0"/>
    <n v="606"/>
    <n v="399"/>
    <n v="742"/>
    <n v="673"/>
    <n v="17.7"/>
    <x v="0"/>
    <n v="1348"/>
    <n v="119.69999999999999"/>
  </r>
  <r>
    <x v="9"/>
    <d v="2021-04-04T00:00:00"/>
    <n v="2021"/>
    <x v="0"/>
    <s v="Sun"/>
    <x v="0"/>
    <s v="Lee"/>
    <s v="72-1001 "/>
    <n v="12.9"/>
    <x v="1"/>
    <n v="84.6"/>
    <x v="0"/>
    <s v="Top glove"/>
    <s v="X1 Port"/>
    <x v="0"/>
    <n v="636"/>
    <n v="400"/>
    <n v="557"/>
    <n v="496"/>
    <n v="39.1"/>
    <x v="1"/>
    <n v="1193"/>
    <n v="120"/>
  </r>
  <r>
    <x v="32"/>
    <d v="2020-07-07T00:00:00"/>
    <n v="2020"/>
    <x v="8"/>
    <s v="Tue"/>
    <x v="0"/>
    <s v="Mike"/>
    <s v="72-1001 "/>
    <n v="104.9"/>
    <x v="1"/>
    <n v="101.4"/>
    <x v="1"/>
    <s v="Gidec"/>
    <s v="Mina"/>
    <x v="1"/>
    <n v="596"/>
    <n v="397"/>
    <n v="569"/>
    <n v="225"/>
    <n v="14"/>
    <x v="1"/>
    <n v="1165"/>
    <n v="119.1"/>
  </r>
  <r>
    <x v="11"/>
    <d v="2020-12-16T00:00:00"/>
    <n v="2020"/>
    <x v="4"/>
    <s v="Wed"/>
    <x v="0"/>
    <s v="Lee"/>
    <s v="72-0466"/>
    <n v="93"/>
    <x v="2"/>
    <n v="49.3"/>
    <x v="1"/>
    <s v="Xunthai"/>
    <s v="Top glove "/>
    <x v="1"/>
    <n v="656"/>
    <n v="399"/>
    <n v="633"/>
    <n v="319"/>
    <n v="25.6"/>
    <x v="0"/>
    <n v="1289"/>
    <n v="119.69999999999999"/>
  </r>
  <r>
    <x v="4"/>
    <d v="2021-08-03T00:00:00"/>
    <n v="2021"/>
    <x v="7"/>
    <s v="Tue"/>
    <x v="1"/>
    <s v="Mike"/>
    <s v="72-0466"/>
    <n v="95.9"/>
    <x v="0"/>
    <n v="83.7"/>
    <x v="0"/>
    <s v="Top glove"/>
    <s v="Top glove "/>
    <x v="1"/>
    <n v="316"/>
    <n v="400"/>
    <n v="609"/>
    <n v="586"/>
    <n v="39.6"/>
    <x v="0"/>
    <n v="925"/>
    <n v="120"/>
  </r>
  <r>
    <x v="4"/>
    <d v="2020-04-23T00:00:00"/>
    <n v="2020"/>
    <x v="0"/>
    <s v="Thu"/>
    <x v="1"/>
    <s v="Mike"/>
    <s v="72-1001"/>
    <n v="90.7"/>
    <x v="1"/>
    <n v="26.9"/>
    <x v="0"/>
    <s v="Port Said"/>
    <s v="Safeskin"/>
    <x v="0"/>
    <n v="306"/>
    <n v="401"/>
    <n v="722"/>
    <n v="438"/>
    <n v="11.3"/>
    <x v="0"/>
    <n v="1028"/>
    <n v="120.3"/>
  </r>
  <r>
    <x v="12"/>
    <d v="2020-04-13T00:00:00"/>
    <n v="2020"/>
    <x v="0"/>
    <s v="Mon"/>
    <x v="1"/>
    <s v="Mike"/>
    <s v="72-0466"/>
    <n v="36.700000000000003"/>
    <x v="0"/>
    <n v="118.6"/>
    <x v="1"/>
    <s v="Safeskin"/>
    <s v="Gidec"/>
    <x v="0"/>
    <n v="417"/>
    <n v="400"/>
    <n v="662"/>
    <n v="564"/>
    <n v="7.5"/>
    <x v="0"/>
    <n v="1079"/>
    <n v="120"/>
  </r>
  <r>
    <x v="6"/>
    <d v="2021-09-11T00:00:00"/>
    <n v="2021"/>
    <x v="2"/>
    <s v="Sat"/>
    <x v="0"/>
    <s v="Lee"/>
    <s v="72-0466"/>
    <n v="103.8"/>
    <x v="0"/>
    <n v="72.7"/>
    <x v="0"/>
    <s v="Top glove"/>
    <s v="Suies"/>
    <x v="0"/>
    <n v="711"/>
    <n v="400"/>
    <n v="272"/>
    <n v="531"/>
    <n v="22.3"/>
    <x v="1"/>
    <n v="983"/>
    <n v="120"/>
  </r>
  <r>
    <x v="23"/>
    <d v="2023-09-30T00:00:00"/>
    <n v="2023"/>
    <x v="2"/>
    <s v="Sat"/>
    <x v="0"/>
    <s v="Lee"/>
    <s v="72-0466"/>
    <n v="5.3"/>
    <x v="0"/>
    <n v="98.6"/>
    <x v="0"/>
    <s v="Xunthai"/>
    <s v="X1 Port"/>
    <x v="1"/>
    <n v="629"/>
    <n v="398"/>
    <n v="757"/>
    <n v="463"/>
    <n v="22.5"/>
    <x v="0"/>
    <n v="1386"/>
    <n v="119.39999999999999"/>
  </r>
  <r>
    <x v="18"/>
    <d v="2022-11-10T00:00:00"/>
    <n v="2022"/>
    <x v="11"/>
    <s v="Thu"/>
    <x v="0"/>
    <s v="Lee"/>
    <s v="72-1001"/>
    <n v="32.299999999999997"/>
    <x v="1"/>
    <n v="51.8"/>
    <x v="0"/>
    <s v="Xunthai"/>
    <s v="Gidec"/>
    <x v="0"/>
    <n v="540"/>
    <n v="400"/>
    <n v="610"/>
    <n v="341"/>
    <n v="37"/>
    <x v="0"/>
    <n v="1150"/>
    <n v="120"/>
  </r>
  <r>
    <x v="4"/>
    <d v="2021-01-21T00:00:00"/>
    <n v="2021"/>
    <x v="9"/>
    <s v="Thu"/>
    <x v="1"/>
    <s v="Lee"/>
    <s v="72-0466"/>
    <n v="10.4"/>
    <x v="0"/>
    <n v="92.2"/>
    <x v="0"/>
    <s v="Xunthai"/>
    <s v="Gidec"/>
    <x v="1"/>
    <n v="212"/>
    <n v="398"/>
    <n v="276"/>
    <n v="631"/>
    <n v="2"/>
    <x v="1"/>
    <n v="488"/>
    <n v="119.39999999999999"/>
  </r>
  <r>
    <x v="8"/>
    <d v="2022-08-01T00:00:00"/>
    <n v="2022"/>
    <x v="7"/>
    <s v="Mon"/>
    <x v="1"/>
    <s v="Mike"/>
    <s v="72-0466"/>
    <n v="17.7"/>
    <x v="0"/>
    <n v="49.5"/>
    <x v="0"/>
    <s v="Xunthai"/>
    <s v="Safeskin"/>
    <x v="1"/>
    <n v="341"/>
    <n v="399"/>
    <n v="663"/>
    <n v="745"/>
    <n v="16.899999999999999"/>
    <x v="1"/>
    <n v="1004"/>
    <n v="119.69999999999999"/>
  </r>
  <r>
    <x v="4"/>
    <d v="2022-05-04T00:00:00"/>
    <n v="2022"/>
    <x v="1"/>
    <s v="Wed"/>
    <x v="1"/>
    <s v="Mike"/>
    <s v="72-1001 "/>
    <n v="66.2"/>
    <x v="2"/>
    <n v="72.900000000000006"/>
    <x v="0"/>
    <s v="Port Said"/>
    <s v="Gidec"/>
    <x v="0"/>
    <n v="682"/>
    <n v="400"/>
    <n v="415"/>
    <n v="662"/>
    <n v="13.2"/>
    <x v="0"/>
    <n v="1097"/>
    <n v="120"/>
  </r>
  <r>
    <x v="5"/>
    <d v="2023-05-17T00:00:00"/>
    <n v="2023"/>
    <x v="1"/>
    <s v="Wed"/>
    <x v="1"/>
    <s v="Lee"/>
    <s v="72-1001"/>
    <n v="9.3000000000000007"/>
    <x v="1"/>
    <n v="94.5"/>
    <x v="1"/>
    <s v="Gidec"/>
    <s v="Safeskin"/>
    <x v="0"/>
    <n v="345"/>
    <n v="401"/>
    <n v="684"/>
    <n v="272"/>
    <n v="23.3"/>
    <x v="0"/>
    <n v="1029"/>
    <n v="120.3"/>
  </r>
  <r>
    <x v="0"/>
    <d v="2021-04-27T00:00:00"/>
    <n v="2021"/>
    <x v="0"/>
    <s v="Tue"/>
    <x v="1"/>
    <s v="Lee"/>
    <s v="72-0466"/>
    <n v="25.9"/>
    <x v="2"/>
    <n v="18.399999999999999"/>
    <x v="0"/>
    <s v="Top glove"/>
    <s v="Gidec"/>
    <x v="1"/>
    <n v="638"/>
    <n v="400"/>
    <n v="773"/>
    <n v="523"/>
    <n v="1.4"/>
    <x v="0"/>
    <n v="1411"/>
    <n v="120"/>
  </r>
  <r>
    <x v="6"/>
    <d v="2021-04-17T00:00:00"/>
    <n v="2021"/>
    <x v="0"/>
    <s v="Sat"/>
    <x v="1"/>
    <s v="Mike"/>
    <s v="72-0466"/>
    <n v="31.8"/>
    <x v="1"/>
    <n v="46"/>
    <x v="1"/>
    <s v="Gidec"/>
    <s v="Safeskin"/>
    <x v="1"/>
    <n v="311"/>
    <n v="400"/>
    <n v="353"/>
    <n v="701"/>
    <n v="28.7"/>
    <x v="0"/>
    <n v="664"/>
    <n v="120"/>
  </r>
  <r>
    <x v="2"/>
    <d v="2022-05-08T00:00:00"/>
    <n v="2022"/>
    <x v="1"/>
    <s v="Sun"/>
    <x v="1"/>
    <s v="Lee"/>
    <s v="72-1001 "/>
    <n v="80.400000000000006"/>
    <x v="1"/>
    <n v="67.7"/>
    <x v="0"/>
    <s v="Safeskin"/>
    <s v="Top glove"/>
    <x v="1"/>
    <n v="564"/>
    <n v="400"/>
    <n v="714"/>
    <n v="555"/>
    <n v="19.899999999999999"/>
    <x v="0"/>
    <n v="1278"/>
    <n v="120"/>
  </r>
  <r>
    <x v="26"/>
    <d v="2022-07-30T00:00:00"/>
    <n v="2022"/>
    <x v="8"/>
    <s v="Sat"/>
    <x v="0"/>
    <s v="Mike"/>
    <s v="72-1001 "/>
    <n v="58.9"/>
    <x v="0"/>
    <n v="43.4"/>
    <x v="0"/>
    <s v="Giza"/>
    <s v="X1 Port"/>
    <x v="1"/>
    <n v="577"/>
    <n v="399"/>
    <n v="664"/>
    <n v="464"/>
    <n v="28.3"/>
    <x v="1"/>
    <n v="1241"/>
    <n v="119.69999999999999"/>
  </r>
  <r>
    <x v="8"/>
    <d v="2021-01-27T00:00:00"/>
    <n v="2021"/>
    <x v="9"/>
    <s v="Wed"/>
    <x v="1"/>
    <s v="Mike"/>
    <s v="72-1001 "/>
    <n v="57.7"/>
    <x v="2"/>
    <n v="40.6"/>
    <x v="1"/>
    <s v="Top glove"/>
    <s v="Mina"/>
    <x v="1"/>
    <n v="651"/>
    <n v="399"/>
    <n v="603"/>
    <n v="371"/>
    <n v="18.5"/>
    <x v="0"/>
    <n v="1254"/>
    <n v="119.69999999999999"/>
  </r>
  <r>
    <x v="14"/>
    <d v="2021-05-30T00:00:00"/>
    <n v="2021"/>
    <x v="1"/>
    <s v="Sun"/>
    <x v="0"/>
    <s v="Mike"/>
    <s v="72-1001 "/>
    <n v="93.4"/>
    <x v="0"/>
    <n v="37.4"/>
    <x v="1"/>
    <s v="Alex"/>
    <s v="X1 Port"/>
    <x v="1"/>
    <n v="463"/>
    <n v="400"/>
    <n v="431"/>
    <n v="398"/>
    <n v="19.5"/>
    <x v="0"/>
    <n v="894"/>
    <n v="120"/>
  </r>
  <r>
    <x v="12"/>
    <d v="2023-04-26T00:00:00"/>
    <n v="2023"/>
    <x v="0"/>
    <s v="Wed"/>
    <x v="0"/>
    <s v="Mike"/>
    <s v="72-1001"/>
    <n v="57.5"/>
    <x v="1"/>
    <n v="31.2"/>
    <x v="1"/>
    <s v="Port Said"/>
    <s v="Safeskin"/>
    <x v="0"/>
    <n v="580"/>
    <n v="399"/>
    <n v="266"/>
    <n v="345"/>
    <n v="35.9"/>
    <x v="0"/>
    <n v="846"/>
    <n v="119.69999999999999"/>
  </r>
  <r>
    <x v="18"/>
    <d v="2020-12-11T00:00:00"/>
    <n v="2020"/>
    <x v="4"/>
    <s v="Fri"/>
    <x v="0"/>
    <s v="Lee"/>
    <s v="72-0466"/>
    <n v="45.1"/>
    <x v="0"/>
    <n v="102.6"/>
    <x v="1"/>
    <s v="PT"/>
    <s v="Suies "/>
    <x v="0"/>
    <n v="492"/>
    <n v="401"/>
    <n v="490"/>
    <n v="317"/>
    <n v="9.1999999999999993"/>
    <x v="1"/>
    <n v="982"/>
    <n v="120.3"/>
  </r>
  <r>
    <x v="7"/>
    <d v="2023-10-07T00:00:00"/>
    <n v="2023"/>
    <x v="3"/>
    <s v="Sat"/>
    <x v="1"/>
    <s v="Lee"/>
    <s v="72-0466"/>
    <n v="115.7"/>
    <x v="2"/>
    <n v="111.2"/>
    <x v="0"/>
    <s v="Port Said"/>
    <s v="Gidec"/>
    <x v="1"/>
    <n v="768"/>
    <n v="400"/>
    <n v="263"/>
    <n v="553"/>
    <n v="9.5"/>
    <x v="0"/>
    <n v="1031"/>
    <n v="120"/>
  </r>
  <r>
    <x v="2"/>
    <d v="2021-06-24T00:00:00"/>
    <n v="2021"/>
    <x v="10"/>
    <s v="Thu"/>
    <x v="1"/>
    <s v="Lee"/>
    <s v="72-1001"/>
    <n v="6"/>
    <x v="0"/>
    <n v="85.5"/>
    <x v="0"/>
    <s v="Port Said"/>
    <s v="Gidec"/>
    <x v="0"/>
    <n v="513"/>
    <n v="401"/>
    <n v="500"/>
    <n v="506"/>
    <n v="22.8"/>
    <x v="1"/>
    <n v="1013"/>
    <n v="120.3"/>
  </r>
  <r>
    <x v="26"/>
    <d v="2020-02-16T00:00:00"/>
    <n v="2020"/>
    <x v="6"/>
    <s v="Sun"/>
    <x v="0"/>
    <s v="Mike"/>
    <s v="72-0466"/>
    <n v="40.1"/>
    <x v="1"/>
    <n v="8.4"/>
    <x v="1"/>
    <s v="Top glove"/>
    <s v="X1 Port"/>
    <x v="1"/>
    <n v="326"/>
    <n v="401"/>
    <n v="692"/>
    <n v="641"/>
    <n v="26.7"/>
    <x v="0"/>
    <n v="1018"/>
    <n v="120.3"/>
  </r>
  <r>
    <x v="15"/>
    <d v="2023-01-05T00:00:00"/>
    <n v="2023"/>
    <x v="9"/>
    <s v="Thu"/>
    <x v="0"/>
    <s v="Mike"/>
    <s v="72-1001 "/>
    <n v="75.099999999999994"/>
    <x v="0"/>
    <n v="95.4"/>
    <x v="1"/>
    <s v="Gidec"/>
    <s v="Suies "/>
    <x v="1"/>
    <n v="601"/>
    <n v="398"/>
    <n v="799"/>
    <n v="385"/>
    <n v="14.8"/>
    <x v="1"/>
    <n v="1400"/>
    <n v="119.39999999999999"/>
  </r>
  <r>
    <x v="12"/>
    <d v="2020-12-08T00:00:00"/>
    <n v="2020"/>
    <x v="4"/>
    <s v="Tue"/>
    <x v="0"/>
    <s v="Lee"/>
    <s v="72-1001"/>
    <n v="95"/>
    <x v="0"/>
    <n v="66.2"/>
    <x v="1"/>
    <s v="Safeskin"/>
    <s v="Suies"/>
    <x v="1"/>
    <n v="529"/>
    <n v="399"/>
    <n v="319"/>
    <n v="476"/>
    <n v="21.3"/>
    <x v="1"/>
    <n v="848"/>
    <n v="119.69999999999999"/>
  </r>
  <r>
    <x v="31"/>
    <d v="2023-04-29T00:00:00"/>
    <n v="2023"/>
    <x v="0"/>
    <s v="Sat"/>
    <x v="1"/>
    <s v="Lee"/>
    <s v="72-0466"/>
    <n v="98.9"/>
    <x v="2"/>
    <n v="92.2"/>
    <x v="0"/>
    <s v="Top glove"/>
    <s v="Safeskin"/>
    <x v="0"/>
    <n v="682"/>
    <n v="399"/>
    <n v="325"/>
    <n v="608"/>
    <n v="9.9"/>
    <x v="0"/>
    <n v="1007"/>
    <n v="119.69999999999999"/>
  </r>
  <r>
    <x v="8"/>
    <d v="2021-06-26T00:00:00"/>
    <n v="2021"/>
    <x v="10"/>
    <s v="Sat"/>
    <x v="0"/>
    <s v="Lee"/>
    <s v="72-0466"/>
    <n v="10.3"/>
    <x v="1"/>
    <n v="55.3"/>
    <x v="1"/>
    <s v="Port Said"/>
    <s v="X1 Port"/>
    <x v="0"/>
    <n v="306"/>
    <n v="398"/>
    <n v="687"/>
    <n v="778"/>
    <n v="6.3"/>
    <x v="0"/>
    <n v="993"/>
    <n v="119.39999999999999"/>
  </r>
  <r>
    <x v="34"/>
    <d v="2022-03-29T00:00:00"/>
    <n v="2022"/>
    <x v="5"/>
    <s v="Tue"/>
    <x v="0"/>
    <s v="Lee"/>
    <s v="72-1001 "/>
    <n v="86.6"/>
    <x v="0"/>
    <n v="9.6999999999999993"/>
    <x v="0"/>
    <s v="Gidec"/>
    <s v="Gidec"/>
    <x v="0"/>
    <n v="357"/>
    <n v="399"/>
    <n v="481"/>
    <n v="409"/>
    <n v="10.3"/>
    <x v="1"/>
    <n v="838"/>
    <n v="119.69999999999999"/>
  </r>
  <r>
    <x v="0"/>
    <d v="2022-11-25T00:00:00"/>
    <n v="2022"/>
    <x v="11"/>
    <s v="Fri"/>
    <x v="1"/>
    <s v="Mike"/>
    <s v="72-0466"/>
    <n v="87.8"/>
    <x v="1"/>
    <n v="83.4"/>
    <x v="1"/>
    <s v="Giza"/>
    <s v="Safeskin"/>
    <x v="0"/>
    <n v="753"/>
    <n v="402"/>
    <n v="749"/>
    <n v="379"/>
    <n v="36.700000000000003"/>
    <x v="0"/>
    <n v="1502"/>
    <n v="120.6"/>
  </r>
  <r>
    <x v="10"/>
    <d v="2022-01-26T00:00:00"/>
    <n v="2022"/>
    <x v="9"/>
    <s v="Wed"/>
    <x v="0"/>
    <s v="Mike"/>
    <s v="72-1001 "/>
    <n v="29.6"/>
    <x v="1"/>
    <n v="56.1"/>
    <x v="0"/>
    <s v="Safeskin"/>
    <s v="Safeskin"/>
    <x v="1"/>
    <n v="758"/>
    <n v="401"/>
    <n v="661"/>
    <n v="470"/>
    <n v="32.299999999999997"/>
    <x v="1"/>
    <n v="1419"/>
    <n v="120.3"/>
  </r>
  <r>
    <x v="6"/>
    <d v="2023-12-18T00:00:00"/>
    <n v="2023"/>
    <x v="4"/>
    <s v="Mon"/>
    <x v="1"/>
    <s v="Mike"/>
    <s v="72-0466"/>
    <n v="18"/>
    <x v="1"/>
    <n v="105.5"/>
    <x v="0"/>
    <s v="Port Said"/>
    <s v="X1 Port"/>
    <x v="1"/>
    <n v="465"/>
    <n v="402"/>
    <n v="642"/>
    <n v="634"/>
    <n v="6.5"/>
    <x v="0"/>
    <n v="1107"/>
    <n v="120.6"/>
  </r>
  <r>
    <x v="12"/>
    <d v="2020-12-16T00:00:00"/>
    <n v="2020"/>
    <x v="4"/>
    <s v="Wed"/>
    <x v="1"/>
    <s v="Lee"/>
    <s v="72-1001"/>
    <n v="91.2"/>
    <x v="2"/>
    <n v="89.9"/>
    <x v="1"/>
    <s v="Xunthai"/>
    <s v="Safeskin"/>
    <x v="0"/>
    <n v="229"/>
    <n v="401"/>
    <n v="261"/>
    <n v="777"/>
    <n v="2.8"/>
    <x v="1"/>
    <n v="490"/>
    <n v="120.3"/>
  </r>
  <r>
    <x v="24"/>
    <d v="2020-07-06T00:00:00"/>
    <n v="2020"/>
    <x v="8"/>
    <s v="Mon"/>
    <x v="0"/>
    <s v="Lee"/>
    <s v="72-0466"/>
    <n v="33.700000000000003"/>
    <x v="1"/>
    <n v="46.3"/>
    <x v="0"/>
    <s v="Xunthai"/>
    <s v="Top glove"/>
    <x v="0"/>
    <n v="384"/>
    <n v="399"/>
    <n v="222"/>
    <n v="522"/>
    <n v="4.5999999999999996"/>
    <x v="1"/>
    <n v="606"/>
    <n v="119.69999999999999"/>
  </r>
  <r>
    <x v="2"/>
    <d v="2020-11-29T00:00:00"/>
    <n v="2020"/>
    <x v="11"/>
    <s v="Sun"/>
    <x v="0"/>
    <s v="Lee"/>
    <s v="72-0466"/>
    <n v="5.2"/>
    <x v="0"/>
    <n v="88.3"/>
    <x v="1"/>
    <s v="Xunthai"/>
    <s v="Safeskin"/>
    <x v="1"/>
    <n v="348"/>
    <n v="400"/>
    <n v="390"/>
    <n v="687"/>
    <n v="12.4"/>
    <x v="1"/>
    <n v="738"/>
    <n v="120"/>
  </r>
  <r>
    <x v="1"/>
    <d v="2021-04-27T00:00:00"/>
    <n v="2021"/>
    <x v="0"/>
    <s v="Tue"/>
    <x v="1"/>
    <s v="Mike"/>
    <s v="72-1001"/>
    <n v="30.7"/>
    <x v="1"/>
    <n v="61.9"/>
    <x v="1"/>
    <s v="Gidec"/>
    <s v="Top glove"/>
    <x v="1"/>
    <n v="449"/>
    <n v="401"/>
    <n v="330"/>
    <n v="479"/>
    <n v="32.6"/>
    <x v="0"/>
    <n v="779"/>
    <n v="120.3"/>
  </r>
  <r>
    <x v="17"/>
    <d v="2023-05-24T00:00:00"/>
    <n v="2023"/>
    <x v="1"/>
    <s v="Wed"/>
    <x v="0"/>
    <s v="Mike"/>
    <s v="72-1001 "/>
    <n v="8.6"/>
    <x v="2"/>
    <n v="27.9"/>
    <x v="1"/>
    <s v="Gidec"/>
    <s v="Gidec"/>
    <x v="1"/>
    <n v="391"/>
    <n v="400"/>
    <n v="627"/>
    <n v="224"/>
    <n v="13.5"/>
    <x v="0"/>
    <n v="1018"/>
    <n v="120"/>
  </r>
  <r>
    <x v="4"/>
    <d v="2023-03-27T00:00:00"/>
    <n v="2023"/>
    <x v="5"/>
    <s v="Mon"/>
    <x v="0"/>
    <s v="Mike"/>
    <s v="72-0466"/>
    <n v="33.700000000000003"/>
    <x v="0"/>
    <n v="53.3"/>
    <x v="1"/>
    <s v="Xunthai"/>
    <s v="X1 Port"/>
    <x v="0"/>
    <n v="697"/>
    <n v="399"/>
    <n v="470"/>
    <n v="737"/>
    <n v="8.1999999999999993"/>
    <x v="0"/>
    <n v="1167"/>
    <n v="119.69999999999999"/>
  </r>
  <r>
    <x v="13"/>
    <d v="2021-10-28T00:00:00"/>
    <n v="2021"/>
    <x v="3"/>
    <s v="Thu"/>
    <x v="1"/>
    <s v="Mike"/>
    <s v="72-0466"/>
    <n v="43.5"/>
    <x v="1"/>
    <n v="30.6"/>
    <x v="0"/>
    <s v="Top glove"/>
    <s v="Gidec"/>
    <x v="0"/>
    <n v="202"/>
    <n v="398"/>
    <n v="514"/>
    <n v="374"/>
    <n v="16.399999999999999"/>
    <x v="1"/>
    <n v="716"/>
    <n v="119.39999999999999"/>
  </r>
  <r>
    <x v="18"/>
    <d v="2023-06-18T00:00:00"/>
    <n v="2023"/>
    <x v="10"/>
    <s v="Sun"/>
    <x v="0"/>
    <s v="Mike"/>
    <s v="72-1001 "/>
    <n v="36.200000000000003"/>
    <x v="0"/>
    <n v="5.6"/>
    <x v="0"/>
    <s v="Top glove"/>
    <s v="Top glove "/>
    <x v="1"/>
    <n v="587"/>
    <n v="403"/>
    <n v="688"/>
    <n v="283"/>
    <n v="5.8"/>
    <x v="0"/>
    <n v="1275"/>
    <n v="120.89999999999999"/>
  </r>
  <r>
    <x v="2"/>
    <d v="2020-10-22T00:00:00"/>
    <n v="2020"/>
    <x v="3"/>
    <s v="Thu"/>
    <x v="0"/>
    <s v="Mike"/>
    <s v="72-1001 "/>
    <n v="110.8"/>
    <x v="1"/>
    <n v="33.4"/>
    <x v="0"/>
    <s v="Alex"/>
    <s v="Mina"/>
    <x v="1"/>
    <n v="599"/>
    <n v="400"/>
    <n v="487"/>
    <n v="798"/>
    <n v="19.3"/>
    <x v="1"/>
    <n v="1086"/>
    <n v="120"/>
  </r>
  <r>
    <x v="5"/>
    <d v="2020-02-14T00:00:00"/>
    <n v="2020"/>
    <x v="6"/>
    <s v="Fri"/>
    <x v="1"/>
    <s v="Mike"/>
    <s v="72-0466"/>
    <n v="31.7"/>
    <x v="0"/>
    <n v="29.1"/>
    <x v="1"/>
    <s v="Port Said"/>
    <s v="Gidec"/>
    <x v="0"/>
    <n v="596"/>
    <n v="400"/>
    <n v="527"/>
    <n v="408"/>
    <n v="27.3"/>
    <x v="0"/>
    <n v="1123"/>
    <n v="120"/>
  </r>
  <r>
    <x v="12"/>
    <d v="2021-05-09T00:00:00"/>
    <n v="2021"/>
    <x v="1"/>
    <s v="Sun"/>
    <x v="0"/>
    <s v="Mike"/>
    <s v="72-0466"/>
    <n v="58.8"/>
    <x v="0"/>
    <n v="5.5"/>
    <x v="0"/>
    <s v="Top glove"/>
    <s v="X1 Port"/>
    <x v="0"/>
    <n v="512"/>
    <n v="400"/>
    <n v="705"/>
    <n v="282"/>
    <n v="15.4"/>
    <x v="0"/>
    <n v="1217"/>
    <n v="120"/>
  </r>
  <r>
    <x v="17"/>
    <d v="2020-06-23T00:00:00"/>
    <n v="2020"/>
    <x v="10"/>
    <s v="Tue"/>
    <x v="1"/>
    <s v="Mike"/>
    <s v="72-1001 "/>
    <n v="115.1"/>
    <x v="0"/>
    <n v="95.2"/>
    <x v="1"/>
    <s v="Gidec"/>
    <s v="Suies"/>
    <x v="0"/>
    <n v="567"/>
    <n v="400"/>
    <n v="459"/>
    <n v="387"/>
    <n v="7.8"/>
    <x v="0"/>
    <n v="1026"/>
    <n v="120"/>
  </r>
  <r>
    <x v="0"/>
    <d v="2022-09-30T00:00:00"/>
    <n v="2022"/>
    <x v="2"/>
    <s v="Fri"/>
    <x v="0"/>
    <s v="Mike"/>
    <s v="72-0466"/>
    <n v="106.1"/>
    <x v="0"/>
    <n v="13.9"/>
    <x v="0"/>
    <s v="Gidec"/>
    <s v="Gidec"/>
    <x v="1"/>
    <n v="686"/>
    <n v="400"/>
    <n v="250"/>
    <n v="508"/>
    <n v="18.7"/>
    <x v="1"/>
    <n v="936"/>
    <n v="120"/>
  </r>
  <r>
    <x v="26"/>
    <d v="2023-10-01T00:00:00"/>
    <n v="2023"/>
    <x v="3"/>
    <s v="Sun"/>
    <x v="0"/>
    <s v="Mike"/>
    <s v="72-0466"/>
    <n v="40.6"/>
    <x v="0"/>
    <n v="56.6"/>
    <x v="1"/>
    <s v="Xunthai"/>
    <s v="Top glove"/>
    <x v="0"/>
    <n v="671"/>
    <n v="401"/>
    <n v="513"/>
    <n v="253"/>
    <n v="30.7"/>
    <x v="0"/>
    <n v="1184"/>
    <n v="120.3"/>
  </r>
  <r>
    <x v="18"/>
    <d v="2020-02-25T00:00:00"/>
    <n v="2020"/>
    <x v="6"/>
    <s v="Tue"/>
    <x v="1"/>
    <s v="Lee"/>
    <s v="72-1001"/>
    <n v="42.5"/>
    <x v="1"/>
    <n v="53.1"/>
    <x v="0"/>
    <s v="Xunthai"/>
    <s v="Safeskin"/>
    <x v="0"/>
    <n v="221"/>
    <n v="400"/>
    <n v="548"/>
    <n v="412"/>
    <n v="4"/>
    <x v="1"/>
    <n v="769"/>
    <n v="120"/>
  </r>
  <r>
    <x v="1"/>
    <d v="2020-12-06T00:00:00"/>
    <n v="2020"/>
    <x v="4"/>
    <s v="Sun"/>
    <x v="0"/>
    <s v="Mike"/>
    <s v="72-1001 "/>
    <n v="73.2"/>
    <x v="2"/>
    <n v="25.9"/>
    <x v="0"/>
    <s v="Top glove"/>
    <s v="Safeskin"/>
    <x v="1"/>
    <n v="218"/>
    <n v="399"/>
    <n v="507"/>
    <n v="601"/>
    <n v="3.8"/>
    <x v="0"/>
    <n v="725"/>
    <n v="119.69999999999999"/>
  </r>
  <r>
    <x v="15"/>
    <d v="2023-02-05T00:00:00"/>
    <n v="2023"/>
    <x v="6"/>
    <s v="Sun"/>
    <x v="0"/>
    <s v="Mike"/>
    <s v="72-1001"/>
    <n v="110.6"/>
    <x v="0"/>
    <n v="116.2"/>
    <x v="0"/>
    <s v="Safeskin"/>
    <s v="Gidec"/>
    <x v="1"/>
    <n v="703"/>
    <n v="400"/>
    <n v="355"/>
    <n v="750"/>
    <n v="13.4"/>
    <x v="0"/>
    <n v="1058"/>
    <n v="120"/>
  </r>
  <r>
    <x v="21"/>
    <d v="2020-08-01T00:00:00"/>
    <n v="2020"/>
    <x v="7"/>
    <s v="Sat"/>
    <x v="1"/>
    <s v="Lee"/>
    <s v="72-1001"/>
    <n v="6.1"/>
    <x v="1"/>
    <n v="74.400000000000006"/>
    <x v="1"/>
    <s v="Air Port"/>
    <s v="Top glove "/>
    <x v="1"/>
    <n v="545"/>
    <n v="400"/>
    <n v="334"/>
    <n v="438"/>
    <n v="17.2"/>
    <x v="1"/>
    <n v="879"/>
    <n v="120"/>
  </r>
  <r>
    <x v="2"/>
    <d v="2022-01-27T00:00:00"/>
    <n v="2022"/>
    <x v="9"/>
    <s v="Thu"/>
    <x v="1"/>
    <s v="Lee"/>
    <s v="72-0466"/>
    <n v="50.2"/>
    <x v="1"/>
    <n v="98.6"/>
    <x v="1"/>
    <s v="Port Said"/>
    <s v="Suies"/>
    <x v="0"/>
    <n v="774"/>
    <n v="401"/>
    <n v="422"/>
    <n v="539"/>
    <n v="9.4"/>
    <x v="1"/>
    <n v="1196"/>
    <n v="120.3"/>
  </r>
  <r>
    <x v="1"/>
    <d v="2023-11-21T00:00:00"/>
    <n v="2023"/>
    <x v="11"/>
    <s v="Tue"/>
    <x v="0"/>
    <s v="Lee"/>
    <s v="72-0466"/>
    <n v="102.7"/>
    <x v="1"/>
    <n v="62.1"/>
    <x v="0"/>
    <s v="Top glove"/>
    <s v="Top glove"/>
    <x v="1"/>
    <n v="459"/>
    <n v="401"/>
    <n v="300"/>
    <n v="582"/>
    <n v="2"/>
    <x v="1"/>
    <n v="759"/>
    <n v="120.3"/>
  </r>
  <r>
    <x v="12"/>
    <d v="2021-07-03T00:00:00"/>
    <n v="2021"/>
    <x v="8"/>
    <s v="Sat"/>
    <x v="0"/>
    <s v="Lee"/>
    <s v="72-1001 "/>
    <n v="52.2"/>
    <x v="2"/>
    <n v="88.1"/>
    <x v="1"/>
    <s v="Top glove"/>
    <s v="Gidec"/>
    <x v="0"/>
    <n v="306"/>
    <n v="400"/>
    <n v="600"/>
    <n v="242"/>
    <n v="9.6"/>
    <x v="1"/>
    <n v="906"/>
    <n v="120"/>
  </r>
  <r>
    <x v="13"/>
    <d v="2021-05-11T00:00:00"/>
    <n v="2021"/>
    <x v="1"/>
    <s v="Tue"/>
    <x v="0"/>
    <s v="Mike"/>
    <s v="72-0466"/>
    <n v="87.8"/>
    <x v="2"/>
    <n v="116.5"/>
    <x v="0"/>
    <s v="Port Said"/>
    <s v="Suies"/>
    <x v="0"/>
    <n v="484"/>
    <n v="399"/>
    <n v="569"/>
    <n v="405"/>
    <n v="18"/>
    <x v="0"/>
    <n v="1053"/>
    <n v="119.69999999999999"/>
  </r>
  <r>
    <x v="7"/>
    <d v="2020-06-21T00:00:00"/>
    <n v="2020"/>
    <x v="10"/>
    <s v="Sun"/>
    <x v="1"/>
    <s v="Mike"/>
    <s v="72-0466"/>
    <n v="84.6"/>
    <x v="2"/>
    <n v="45.1"/>
    <x v="1"/>
    <s v="Safeskin"/>
    <s v="X1 Port"/>
    <x v="1"/>
    <n v="462"/>
    <n v="399"/>
    <n v="579"/>
    <n v="611"/>
    <n v="4.0999999999999996"/>
    <x v="1"/>
    <n v="1041"/>
    <n v="119.69999999999999"/>
  </r>
  <r>
    <x v="6"/>
    <d v="2020-04-14T00:00:00"/>
    <n v="2020"/>
    <x v="0"/>
    <s v="Tue"/>
    <x v="0"/>
    <s v="Lee"/>
    <s v="72-1001"/>
    <n v="28.6"/>
    <x v="2"/>
    <n v="63"/>
    <x v="0"/>
    <s v="Safeskin"/>
    <s v="X1 Port"/>
    <x v="1"/>
    <n v="510"/>
    <n v="400"/>
    <n v="335"/>
    <n v="641"/>
    <n v="28.9"/>
    <x v="0"/>
    <n v="845"/>
    <n v="120"/>
  </r>
  <r>
    <x v="19"/>
    <d v="2021-04-23T00:00:00"/>
    <n v="2021"/>
    <x v="0"/>
    <s v="Fri"/>
    <x v="1"/>
    <s v="Mike"/>
    <s v="72-0466"/>
    <n v="56.7"/>
    <x v="1"/>
    <n v="64.2"/>
    <x v="1"/>
    <s v="Port Said"/>
    <s v="Gidec"/>
    <x v="1"/>
    <n v="685"/>
    <n v="400"/>
    <n v="348"/>
    <n v="414"/>
    <n v="22.5"/>
    <x v="0"/>
    <n v="1033"/>
    <n v="120"/>
  </r>
  <r>
    <x v="31"/>
    <d v="2023-11-23T00:00:00"/>
    <n v="2023"/>
    <x v="11"/>
    <s v="Thu"/>
    <x v="0"/>
    <s v="Mike"/>
    <s v="72-1001"/>
    <n v="70.099999999999994"/>
    <x v="2"/>
    <n v="119.1"/>
    <x v="1"/>
    <s v="Giza"/>
    <s v="Safeskin"/>
    <x v="0"/>
    <n v="593"/>
    <n v="400"/>
    <n v="672"/>
    <n v="204"/>
    <n v="17.899999999999999"/>
    <x v="0"/>
    <n v="1265"/>
    <n v="120"/>
  </r>
  <r>
    <x v="19"/>
    <d v="2021-03-09T00:00:00"/>
    <n v="2021"/>
    <x v="5"/>
    <s v="Tue"/>
    <x v="0"/>
    <s v="Lee"/>
    <s v="72-1001 "/>
    <n v="87.3"/>
    <x v="2"/>
    <n v="31.8"/>
    <x v="0"/>
    <s v="Giza"/>
    <s v="Top glove "/>
    <x v="1"/>
    <n v="311"/>
    <n v="400"/>
    <n v="614"/>
    <n v="204"/>
    <n v="21.2"/>
    <x v="0"/>
    <n v="925"/>
    <n v="120"/>
  </r>
  <r>
    <x v="8"/>
    <d v="2021-10-03T00:00:00"/>
    <n v="2021"/>
    <x v="3"/>
    <s v="Sun"/>
    <x v="1"/>
    <s v="Lee"/>
    <s v="72-1001"/>
    <n v="99.6"/>
    <x v="1"/>
    <n v="82.7"/>
    <x v="1"/>
    <s v="Safeskin"/>
    <s v="X1 Port"/>
    <x v="0"/>
    <n v="641"/>
    <n v="399"/>
    <n v="725"/>
    <n v="523"/>
    <n v="26.6"/>
    <x v="0"/>
    <n v="1366"/>
    <n v="119.69999999999999"/>
  </r>
  <r>
    <x v="23"/>
    <d v="2021-11-23T00:00:00"/>
    <n v="2021"/>
    <x v="11"/>
    <s v="Tue"/>
    <x v="1"/>
    <s v="Mike"/>
    <s v="72-0466"/>
    <n v="92.4"/>
    <x v="1"/>
    <n v="20.9"/>
    <x v="0"/>
    <s v="Top glove"/>
    <s v="Top glove"/>
    <x v="0"/>
    <n v="555"/>
    <n v="400"/>
    <n v="442"/>
    <n v="531"/>
    <n v="39.799999999999997"/>
    <x v="1"/>
    <n v="997"/>
    <n v="120"/>
  </r>
  <r>
    <x v="16"/>
    <d v="2022-09-17T00:00:00"/>
    <n v="2022"/>
    <x v="2"/>
    <s v="Sat"/>
    <x v="1"/>
    <s v="Mike"/>
    <s v="72-1001 "/>
    <n v="8.3000000000000007"/>
    <x v="2"/>
    <n v="111.6"/>
    <x v="0"/>
    <s v="Xunthai"/>
    <s v="X1 Port"/>
    <x v="0"/>
    <n v="547"/>
    <n v="398"/>
    <n v="528"/>
    <n v="533"/>
    <n v="31.2"/>
    <x v="0"/>
    <n v="1075"/>
    <n v="119.39999999999999"/>
  </r>
  <r>
    <x v="10"/>
    <d v="2022-07-10T00:00:00"/>
    <n v="2022"/>
    <x v="8"/>
    <s v="Sun"/>
    <x v="0"/>
    <s v="Lee"/>
    <s v="72-1001 "/>
    <n v="82.1"/>
    <x v="1"/>
    <n v="72.900000000000006"/>
    <x v="1"/>
    <s v="Alex"/>
    <s v="Mina"/>
    <x v="0"/>
    <n v="607"/>
    <n v="399"/>
    <n v="643"/>
    <n v="633"/>
    <n v="22.1"/>
    <x v="0"/>
    <n v="1250"/>
    <n v="119.69999999999999"/>
  </r>
  <r>
    <x v="16"/>
    <d v="2020-07-12T00:00:00"/>
    <n v="2020"/>
    <x v="8"/>
    <s v="Sun"/>
    <x v="1"/>
    <s v="Mike"/>
    <s v="72-1001"/>
    <n v="62.2"/>
    <x v="2"/>
    <n v="103.8"/>
    <x v="1"/>
    <s v="Alex"/>
    <s v="Gidec"/>
    <x v="0"/>
    <n v="538"/>
    <n v="399"/>
    <n v="784"/>
    <n v="753"/>
    <n v="31.1"/>
    <x v="1"/>
    <n v="1322"/>
    <n v="119.69999999999999"/>
  </r>
  <r>
    <x v="26"/>
    <d v="2022-04-22T00:00:00"/>
    <n v="2022"/>
    <x v="0"/>
    <s v="Fri"/>
    <x v="0"/>
    <s v="Mike"/>
    <s v="72-0466"/>
    <n v="71"/>
    <x v="2"/>
    <n v="108"/>
    <x v="1"/>
    <s v="Port Said"/>
    <s v="Safeskin"/>
    <x v="0"/>
    <n v="475"/>
    <n v="401"/>
    <n v="794"/>
    <n v="794"/>
    <n v="19.5"/>
    <x v="0"/>
    <n v="1269"/>
    <n v="120.3"/>
  </r>
  <r>
    <x v="7"/>
    <d v="2022-03-11T00:00:00"/>
    <n v="2022"/>
    <x v="5"/>
    <s v="Fri"/>
    <x v="0"/>
    <s v="Lee"/>
    <s v="72-1001"/>
    <n v="47.9"/>
    <x v="0"/>
    <n v="69.099999999999994"/>
    <x v="0"/>
    <s v="Top glove"/>
    <s v="Suies"/>
    <x v="1"/>
    <n v="584"/>
    <n v="399"/>
    <n v="800"/>
    <n v="621"/>
    <n v="13.1"/>
    <x v="1"/>
    <n v="1384"/>
    <n v="119.69999999999999"/>
  </r>
  <r>
    <x v="34"/>
    <d v="2023-09-26T00:00:00"/>
    <n v="2023"/>
    <x v="2"/>
    <s v="Tue"/>
    <x v="0"/>
    <s v="Mike"/>
    <s v="72-0466"/>
    <n v="87.1"/>
    <x v="1"/>
    <n v="83.4"/>
    <x v="1"/>
    <s v="Gidec"/>
    <s v="Safeskin"/>
    <x v="1"/>
    <n v="634"/>
    <n v="400"/>
    <n v="734"/>
    <n v="508"/>
    <n v="11.2"/>
    <x v="1"/>
    <n v="1368"/>
    <n v="120"/>
  </r>
  <r>
    <x v="7"/>
    <d v="2020-02-28T00:00:00"/>
    <n v="2020"/>
    <x v="6"/>
    <s v="Fri"/>
    <x v="0"/>
    <s v="Lee"/>
    <s v="72-1001"/>
    <n v="82.5"/>
    <x v="0"/>
    <n v="85.4"/>
    <x v="1"/>
    <s v="Port Said"/>
    <s v="Safeskin"/>
    <x v="1"/>
    <n v="335"/>
    <n v="400"/>
    <n v="584"/>
    <n v="285"/>
    <n v="16.600000000000001"/>
    <x v="1"/>
    <n v="919"/>
    <n v="120"/>
  </r>
  <r>
    <x v="8"/>
    <d v="2021-04-22T00:00:00"/>
    <n v="2021"/>
    <x v="0"/>
    <s v="Thu"/>
    <x v="0"/>
    <s v="Lee"/>
    <s v="72-0466"/>
    <n v="71.599999999999994"/>
    <x v="1"/>
    <n v="58"/>
    <x v="1"/>
    <s v="Giza"/>
    <s v="Top glove "/>
    <x v="0"/>
    <n v="498"/>
    <n v="401"/>
    <n v="204"/>
    <n v="431"/>
    <n v="1.1000000000000001"/>
    <x v="1"/>
    <n v="702"/>
    <n v="120.3"/>
  </r>
  <r>
    <x v="3"/>
    <d v="2023-01-31T00:00:00"/>
    <n v="2023"/>
    <x v="9"/>
    <s v="Tue"/>
    <x v="0"/>
    <s v="Lee"/>
    <s v="72-0466"/>
    <n v="104.1"/>
    <x v="0"/>
    <n v="55"/>
    <x v="1"/>
    <s v="Gidec"/>
    <s v="Gidec"/>
    <x v="1"/>
    <n v="475"/>
    <n v="401"/>
    <n v="620"/>
    <n v="543"/>
    <n v="7.9"/>
    <x v="0"/>
    <n v="1095"/>
    <n v="120.3"/>
  </r>
  <r>
    <x v="32"/>
    <d v="2021-06-16T00:00:00"/>
    <n v="2021"/>
    <x v="10"/>
    <s v="Wed"/>
    <x v="0"/>
    <s v="Lee"/>
    <s v="72-0466"/>
    <n v="16.7"/>
    <x v="1"/>
    <n v="26.4"/>
    <x v="1"/>
    <s v="PT"/>
    <s v="Safeskin"/>
    <x v="0"/>
    <n v="224"/>
    <n v="400"/>
    <n v="343"/>
    <n v="800"/>
    <n v="5.9"/>
    <x v="0"/>
    <n v="567"/>
    <n v="120"/>
  </r>
  <r>
    <x v="32"/>
    <d v="2021-08-14T00:00:00"/>
    <n v="2021"/>
    <x v="7"/>
    <s v="Sat"/>
    <x v="1"/>
    <s v="Lee"/>
    <s v="72-1001"/>
    <n v="39.6"/>
    <x v="1"/>
    <n v="49.2"/>
    <x v="1"/>
    <s v="Xunthai"/>
    <s v="Gidec"/>
    <x v="0"/>
    <n v="701"/>
    <n v="400"/>
    <n v="234"/>
    <n v="276"/>
    <n v="38.5"/>
    <x v="0"/>
    <n v="935"/>
    <n v="120"/>
  </r>
  <r>
    <x v="26"/>
    <d v="2022-04-18T00:00:00"/>
    <n v="2022"/>
    <x v="0"/>
    <s v="Mon"/>
    <x v="0"/>
    <s v="Mike"/>
    <s v="72-1001 "/>
    <n v="61.9"/>
    <x v="2"/>
    <n v="118.9"/>
    <x v="0"/>
    <s v="Port Said"/>
    <s v="Safeskin"/>
    <x v="1"/>
    <n v="426"/>
    <n v="399"/>
    <n v="618"/>
    <n v="676"/>
    <n v="3.5"/>
    <x v="0"/>
    <n v="1044"/>
    <n v="119.69999999999999"/>
  </r>
  <r>
    <x v="22"/>
    <d v="2023-09-07T00:00:00"/>
    <n v="2023"/>
    <x v="2"/>
    <s v="Thu"/>
    <x v="0"/>
    <s v="Mike"/>
    <s v="72-0466"/>
    <n v="115.2"/>
    <x v="2"/>
    <n v="36"/>
    <x v="1"/>
    <s v="Safeskin"/>
    <s v="Gidec"/>
    <x v="0"/>
    <n v="244"/>
    <n v="400"/>
    <n v="654"/>
    <n v="799"/>
    <n v="20.5"/>
    <x v="0"/>
    <n v="898"/>
    <n v="120"/>
  </r>
  <r>
    <x v="2"/>
    <d v="2021-07-02T00:00:00"/>
    <n v="2021"/>
    <x v="8"/>
    <s v="Fri"/>
    <x v="0"/>
    <s v="Mike"/>
    <s v="72-1001"/>
    <n v="13.3"/>
    <x v="2"/>
    <n v="92.7"/>
    <x v="1"/>
    <s v="Xunthai"/>
    <s v="Gidec"/>
    <x v="0"/>
    <n v="475"/>
    <n v="400"/>
    <n v="596"/>
    <n v="683"/>
    <n v="36.9"/>
    <x v="0"/>
    <n v="1071"/>
    <n v="120"/>
  </r>
  <r>
    <x v="6"/>
    <d v="2022-11-03T00:00:00"/>
    <n v="2022"/>
    <x v="11"/>
    <s v="Thu"/>
    <x v="0"/>
    <s v="Mike"/>
    <s v="72-0466"/>
    <n v="43.8"/>
    <x v="1"/>
    <n v="11.8"/>
    <x v="0"/>
    <s v="Safeskin"/>
    <s v="Top glove"/>
    <x v="1"/>
    <n v="297"/>
    <n v="401"/>
    <n v="419"/>
    <n v="660"/>
    <n v="24.7"/>
    <x v="0"/>
    <n v="716"/>
    <n v="120.3"/>
  </r>
  <r>
    <x v="7"/>
    <d v="2020-08-08T00:00:00"/>
    <n v="2020"/>
    <x v="7"/>
    <s v="Sat"/>
    <x v="0"/>
    <s v="Lee"/>
    <s v="72-1001 "/>
    <n v="111.5"/>
    <x v="1"/>
    <n v="58.8"/>
    <x v="1"/>
    <s v="Top glove"/>
    <s v="Gidec"/>
    <x v="1"/>
    <n v="623"/>
    <n v="400"/>
    <n v="507"/>
    <n v="355"/>
    <n v="20.3"/>
    <x v="0"/>
    <n v="1130"/>
    <n v="120"/>
  </r>
  <r>
    <x v="21"/>
    <d v="2022-05-25T00:00:00"/>
    <n v="2022"/>
    <x v="1"/>
    <s v="Wed"/>
    <x v="0"/>
    <s v="Lee"/>
    <s v="72-1001 "/>
    <n v="108.3"/>
    <x v="1"/>
    <n v="11.7"/>
    <x v="1"/>
    <s v="Top glove"/>
    <s v="Safeskin"/>
    <x v="1"/>
    <n v="543"/>
    <n v="401"/>
    <n v="761"/>
    <n v="202"/>
    <n v="30"/>
    <x v="0"/>
    <n v="1304"/>
    <n v="120.3"/>
  </r>
  <r>
    <x v="1"/>
    <d v="2023-11-15T00:00:00"/>
    <n v="2023"/>
    <x v="11"/>
    <s v="Wed"/>
    <x v="0"/>
    <s v="Lee"/>
    <s v="72-1001 "/>
    <n v="104.5"/>
    <x v="0"/>
    <n v="59.7"/>
    <x v="1"/>
    <s v="Port Said"/>
    <s v="X1 Port"/>
    <x v="1"/>
    <n v="362"/>
    <n v="401"/>
    <n v="638"/>
    <n v="336"/>
    <n v="14.8"/>
    <x v="0"/>
    <n v="1000"/>
    <n v="120.3"/>
  </r>
  <r>
    <x v="4"/>
    <d v="2021-11-08T00:00:00"/>
    <n v="2021"/>
    <x v="11"/>
    <s v="Mon"/>
    <x v="0"/>
    <s v="Mike"/>
    <s v="72-0466"/>
    <n v="40.5"/>
    <x v="0"/>
    <n v="8.1999999999999993"/>
    <x v="0"/>
    <s v="Air Port"/>
    <s v="Top glove "/>
    <x v="1"/>
    <n v="770"/>
    <n v="402"/>
    <n v="503"/>
    <n v="674"/>
    <n v="8.6"/>
    <x v="0"/>
    <n v="1273"/>
    <n v="120.6"/>
  </r>
  <r>
    <x v="7"/>
    <d v="2023-04-11T00:00:00"/>
    <n v="2023"/>
    <x v="0"/>
    <s v="Tue"/>
    <x v="1"/>
    <s v="Mike"/>
    <s v="72-0466"/>
    <n v="102.4"/>
    <x v="0"/>
    <n v="75.5"/>
    <x v="0"/>
    <s v="Port Said"/>
    <s v="Gidec"/>
    <x v="0"/>
    <n v="375"/>
    <n v="400"/>
    <n v="556"/>
    <n v="264"/>
    <n v="34"/>
    <x v="1"/>
    <n v="931"/>
    <n v="120"/>
  </r>
  <r>
    <x v="2"/>
    <d v="2021-10-23T00:00:00"/>
    <n v="2021"/>
    <x v="3"/>
    <s v="Sat"/>
    <x v="1"/>
    <s v="Lee"/>
    <s v="72-0466"/>
    <n v="63.1"/>
    <x v="0"/>
    <n v="72.400000000000006"/>
    <x v="0"/>
    <s v="Safeskin"/>
    <s v="Safeskin"/>
    <x v="1"/>
    <n v="533"/>
    <n v="401"/>
    <n v="757"/>
    <n v="378"/>
    <n v="3.2"/>
    <x v="1"/>
    <n v="1290"/>
    <n v="120.3"/>
  </r>
  <r>
    <x v="23"/>
    <d v="2021-11-14T00:00:00"/>
    <n v="2021"/>
    <x v="11"/>
    <s v="Sun"/>
    <x v="1"/>
    <s v="Mike"/>
    <s v="72-0466"/>
    <n v="76.3"/>
    <x v="2"/>
    <n v="96.8"/>
    <x v="1"/>
    <s v="Gidec"/>
    <s v="Safeskin"/>
    <x v="1"/>
    <n v="681"/>
    <n v="400"/>
    <n v="436"/>
    <n v="538"/>
    <n v="32.5"/>
    <x v="0"/>
    <n v="1117"/>
    <n v="120"/>
  </r>
  <r>
    <x v="15"/>
    <d v="2023-01-09T00:00:00"/>
    <n v="2023"/>
    <x v="9"/>
    <s v="Mon"/>
    <x v="0"/>
    <s v="Lee"/>
    <s v="72-1001"/>
    <n v="32.5"/>
    <x v="2"/>
    <n v="72.099999999999994"/>
    <x v="1"/>
    <s v="Xunthai"/>
    <s v="Suies "/>
    <x v="1"/>
    <n v="508"/>
    <n v="401"/>
    <n v="261"/>
    <n v="548"/>
    <n v="5"/>
    <x v="0"/>
    <n v="769"/>
    <n v="120.3"/>
  </r>
  <r>
    <x v="3"/>
    <d v="2020-12-01T00:00:00"/>
    <n v="2020"/>
    <x v="4"/>
    <s v="Tue"/>
    <x v="1"/>
    <s v="Lee"/>
    <s v="72-0466"/>
    <n v="86.3"/>
    <x v="0"/>
    <n v="111.5"/>
    <x v="0"/>
    <s v="Gidec"/>
    <s v="Suies"/>
    <x v="1"/>
    <n v="777"/>
    <n v="401"/>
    <n v="395"/>
    <n v="526"/>
    <n v="25.4"/>
    <x v="0"/>
    <n v="1172"/>
    <n v="120.3"/>
  </r>
  <r>
    <x v="17"/>
    <d v="2020-08-12T00:00:00"/>
    <n v="2020"/>
    <x v="7"/>
    <s v="Wed"/>
    <x v="0"/>
    <s v="Lee"/>
    <s v="72-1001 "/>
    <n v="42.7"/>
    <x v="1"/>
    <n v="95.1"/>
    <x v="0"/>
    <s v="Alex"/>
    <s v="Suies "/>
    <x v="0"/>
    <n v="706"/>
    <n v="401"/>
    <n v="449"/>
    <n v="789"/>
    <n v="19.600000000000001"/>
    <x v="0"/>
    <n v="1155"/>
    <n v="120.3"/>
  </r>
  <r>
    <x v="4"/>
    <d v="2022-05-20T00:00:00"/>
    <n v="2022"/>
    <x v="1"/>
    <s v="Fri"/>
    <x v="1"/>
    <s v="Lee"/>
    <s v="72-0466"/>
    <n v="44.5"/>
    <x v="1"/>
    <n v="20.3"/>
    <x v="0"/>
    <s v="Alex"/>
    <s v="Top glove"/>
    <x v="1"/>
    <n v="753"/>
    <n v="400"/>
    <n v="364"/>
    <n v="207"/>
    <n v="39.9"/>
    <x v="0"/>
    <n v="1117"/>
    <n v="120"/>
  </r>
  <r>
    <x v="21"/>
    <d v="2020-02-04T00:00:00"/>
    <n v="2020"/>
    <x v="6"/>
    <s v="Tue"/>
    <x v="1"/>
    <s v="Lee"/>
    <s v="72-1001 "/>
    <n v="78.2"/>
    <x v="1"/>
    <n v="35.5"/>
    <x v="0"/>
    <s v="Port Said"/>
    <s v="Top glove "/>
    <x v="1"/>
    <n v="424"/>
    <n v="399"/>
    <n v="517"/>
    <n v="493"/>
    <n v="16.100000000000001"/>
    <x v="1"/>
    <n v="941"/>
    <n v="119.69999999999999"/>
  </r>
  <r>
    <x v="9"/>
    <d v="2020-07-06T00:00:00"/>
    <n v="2020"/>
    <x v="8"/>
    <s v="Mon"/>
    <x v="1"/>
    <s v="Lee"/>
    <s v="72-1001"/>
    <n v="32.6"/>
    <x v="0"/>
    <n v="8"/>
    <x v="0"/>
    <s v="Xunthai"/>
    <s v="Mina"/>
    <x v="0"/>
    <n v="529"/>
    <n v="399"/>
    <n v="383"/>
    <n v="503"/>
    <n v="38.299999999999997"/>
    <x v="0"/>
    <n v="912"/>
    <n v="119.69999999999999"/>
  </r>
  <r>
    <x v="1"/>
    <d v="2023-06-01T00:00:00"/>
    <n v="2023"/>
    <x v="10"/>
    <s v="Thu"/>
    <x v="0"/>
    <s v="Mike"/>
    <s v="72-1001 "/>
    <n v="30.8"/>
    <x v="0"/>
    <n v="49.4"/>
    <x v="0"/>
    <s v="Xunthai"/>
    <s v="Suies "/>
    <x v="1"/>
    <n v="704"/>
    <n v="400"/>
    <n v="262"/>
    <n v="376"/>
    <n v="16.7"/>
    <x v="1"/>
    <n v="966"/>
    <n v="120"/>
  </r>
  <r>
    <x v="1"/>
    <d v="2021-10-04T00:00:00"/>
    <n v="2021"/>
    <x v="3"/>
    <s v="Mon"/>
    <x v="1"/>
    <s v="Lee"/>
    <s v="72-0466"/>
    <n v="47.5"/>
    <x v="0"/>
    <n v="63.6"/>
    <x v="0"/>
    <s v="Top glove"/>
    <s v="Suies "/>
    <x v="0"/>
    <n v="742"/>
    <n v="402"/>
    <n v="313"/>
    <n v="515"/>
    <n v="27.6"/>
    <x v="0"/>
    <n v="1055"/>
    <n v="120.6"/>
  </r>
  <r>
    <x v="3"/>
    <d v="2022-08-20T00:00:00"/>
    <n v="2022"/>
    <x v="7"/>
    <s v="Sat"/>
    <x v="0"/>
    <s v="Lee"/>
    <s v="72-1001 "/>
    <n v="94.5"/>
    <x v="0"/>
    <n v="113.8"/>
    <x v="0"/>
    <s v="Xunthai"/>
    <s v="Top glove"/>
    <x v="1"/>
    <n v="767"/>
    <n v="400"/>
    <n v="751"/>
    <n v="604"/>
    <n v="26.1"/>
    <x v="0"/>
    <n v="1518"/>
    <n v="120"/>
  </r>
  <r>
    <x v="2"/>
    <d v="2022-08-25T00:00:00"/>
    <n v="2022"/>
    <x v="7"/>
    <s v="Thu"/>
    <x v="0"/>
    <s v="Lee"/>
    <s v="72-0466"/>
    <n v="30.8"/>
    <x v="2"/>
    <n v="65.099999999999994"/>
    <x v="1"/>
    <s v="Gidec"/>
    <s v="Suies "/>
    <x v="1"/>
    <n v="727"/>
    <n v="401"/>
    <n v="578"/>
    <n v="604"/>
    <n v="4.4000000000000004"/>
    <x v="0"/>
    <n v="1305"/>
    <n v="120.3"/>
  </r>
  <r>
    <x v="11"/>
    <d v="2021-05-08T00:00:00"/>
    <n v="2021"/>
    <x v="1"/>
    <s v="Sat"/>
    <x v="0"/>
    <s v="Mike"/>
    <s v="72-1001 "/>
    <n v="95.5"/>
    <x v="2"/>
    <n v="94.8"/>
    <x v="0"/>
    <s v="Alex"/>
    <s v="Suies "/>
    <x v="0"/>
    <n v="638"/>
    <n v="401"/>
    <n v="389"/>
    <n v="253"/>
    <n v="30"/>
    <x v="0"/>
    <n v="1027"/>
    <n v="120.3"/>
  </r>
  <r>
    <x v="20"/>
    <d v="2020-11-06T00:00:00"/>
    <n v="2020"/>
    <x v="11"/>
    <s v="Fri"/>
    <x v="1"/>
    <s v="Mike"/>
    <s v="72-1001 "/>
    <n v="85"/>
    <x v="2"/>
    <n v="35.799999999999997"/>
    <x v="1"/>
    <s v="Safeskin"/>
    <s v="X1 Port"/>
    <x v="1"/>
    <n v="215"/>
    <n v="400"/>
    <n v="420"/>
    <n v="681"/>
    <n v="9.1"/>
    <x v="0"/>
    <n v="635"/>
    <n v="120"/>
  </r>
  <r>
    <x v="26"/>
    <d v="2021-06-04T00:00:00"/>
    <n v="2021"/>
    <x v="10"/>
    <s v="Fri"/>
    <x v="1"/>
    <s v="Lee"/>
    <s v="72-0466"/>
    <n v="83.1"/>
    <x v="1"/>
    <n v="22.6"/>
    <x v="0"/>
    <s v="Port Said"/>
    <s v="Mina"/>
    <x v="1"/>
    <n v="389"/>
    <n v="401"/>
    <n v="496"/>
    <n v="758"/>
    <n v="16.100000000000001"/>
    <x v="1"/>
    <n v="885"/>
    <n v="120.3"/>
  </r>
  <r>
    <x v="2"/>
    <d v="2021-01-03T00:00:00"/>
    <n v="2021"/>
    <x v="9"/>
    <s v="Sun"/>
    <x v="1"/>
    <s v="Lee"/>
    <s v="72-0466"/>
    <n v="59.6"/>
    <x v="2"/>
    <n v="98.2"/>
    <x v="1"/>
    <s v="Top glove"/>
    <s v="X1 Port"/>
    <x v="1"/>
    <n v="277"/>
    <n v="397"/>
    <n v="604"/>
    <n v="274"/>
    <n v="31.5"/>
    <x v="1"/>
    <n v="881"/>
    <n v="119.1"/>
  </r>
  <r>
    <x v="4"/>
    <d v="2022-01-15T00:00:00"/>
    <n v="2022"/>
    <x v="9"/>
    <s v="Sat"/>
    <x v="1"/>
    <s v="Mike"/>
    <s v="72-0466"/>
    <n v="90.8"/>
    <x v="1"/>
    <n v="33.5"/>
    <x v="0"/>
    <s v="Gidec"/>
    <s v="Suies "/>
    <x v="0"/>
    <n v="293"/>
    <n v="399"/>
    <n v="549"/>
    <n v="450"/>
    <n v="37.799999999999997"/>
    <x v="0"/>
    <n v="842"/>
    <n v="119.69999999999999"/>
  </r>
  <r>
    <x v="13"/>
    <d v="2020-01-31T00:00:00"/>
    <n v="2020"/>
    <x v="9"/>
    <s v="Fri"/>
    <x v="1"/>
    <s v="Mike"/>
    <s v="72-1001 "/>
    <n v="6.6"/>
    <x v="2"/>
    <n v="105.2"/>
    <x v="0"/>
    <s v="Gidec"/>
    <s v="Top glove"/>
    <x v="0"/>
    <n v="375"/>
    <n v="399"/>
    <n v="760"/>
    <n v="507"/>
    <n v="22.8"/>
    <x v="1"/>
    <n v="1135"/>
    <n v="119.69999999999999"/>
  </r>
  <r>
    <x v="19"/>
    <d v="2023-06-09T00:00:00"/>
    <n v="2023"/>
    <x v="10"/>
    <s v="Fri"/>
    <x v="1"/>
    <s v="Lee"/>
    <s v="72-0466"/>
    <n v="40.1"/>
    <x v="0"/>
    <n v="24.5"/>
    <x v="1"/>
    <s v="Gidec"/>
    <s v="Suies "/>
    <x v="1"/>
    <n v="245"/>
    <n v="399"/>
    <n v="575"/>
    <n v="281"/>
    <n v="21.3"/>
    <x v="1"/>
    <n v="820"/>
    <n v="119.69999999999999"/>
  </r>
  <r>
    <x v="22"/>
    <d v="2022-09-24T00:00:00"/>
    <n v="2022"/>
    <x v="2"/>
    <s v="Sat"/>
    <x v="0"/>
    <s v="Mike"/>
    <s v="72-0466"/>
    <n v="83.1"/>
    <x v="2"/>
    <n v="102.9"/>
    <x v="0"/>
    <s v="Giza"/>
    <s v="Safeskin"/>
    <x v="0"/>
    <n v="346"/>
    <n v="400"/>
    <n v="746"/>
    <n v="502"/>
    <n v="20.7"/>
    <x v="1"/>
    <n v="1092"/>
    <n v="120"/>
  </r>
  <r>
    <x v="20"/>
    <d v="2021-05-11T00:00:00"/>
    <n v="2021"/>
    <x v="1"/>
    <s v="Tue"/>
    <x v="1"/>
    <s v="Mike"/>
    <s v="72-0466"/>
    <n v="118.5"/>
    <x v="2"/>
    <n v="93.9"/>
    <x v="0"/>
    <s v="Xunthai"/>
    <s v="Top glove"/>
    <x v="0"/>
    <n v="774"/>
    <n v="400"/>
    <n v="203"/>
    <n v="324"/>
    <n v="32.799999999999997"/>
    <x v="1"/>
    <n v="977"/>
    <n v="120"/>
  </r>
  <r>
    <x v="3"/>
    <d v="2022-08-21T00:00:00"/>
    <n v="2022"/>
    <x v="7"/>
    <s v="Sun"/>
    <x v="1"/>
    <s v="Lee"/>
    <s v="72-1001"/>
    <n v="5.3"/>
    <x v="2"/>
    <n v="75.3"/>
    <x v="0"/>
    <s v="Air Port"/>
    <s v="Top glove "/>
    <x v="1"/>
    <n v="387"/>
    <n v="400"/>
    <n v="734"/>
    <n v="761"/>
    <n v="39.700000000000003"/>
    <x v="0"/>
    <n v="1121"/>
    <n v="120"/>
  </r>
  <r>
    <x v="7"/>
    <d v="2023-04-13T00:00:00"/>
    <n v="2023"/>
    <x v="0"/>
    <s v="Thu"/>
    <x v="0"/>
    <s v="Mike"/>
    <s v="72-0466"/>
    <n v="63.6"/>
    <x v="0"/>
    <n v="102.8"/>
    <x v="0"/>
    <s v="Top glove"/>
    <s v="X1 Port"/>
    <x v="1"/>
    <n v="296"/>
    <n v="401"/>
    <n v="633"/>
    <n v="469"/>
    <n v="25.7"/>
    <x v="1"/>
    <n v="929"/>
    <n v="120.3"/>
  </r>
  <r>
    <x v="11"/>
    <d v="2020-10-24T00:00:00"/>
    <n v="2020"/>
    <x v="3"/>
    <s v="Sat"/>
    <x v="0"/>
    <s v="Mike"/>
    <s v="72-0466"/>
    <n v="111.2"/>
    <x v="1"/>
    <n v="43"/>
    <x v="0"/>
    <s v="Safeskin"/>
    <s v="Suies "/>
    <x v="0"/>
    <n v="631"/>
    <n v="399"/>
    <n v="303"/>
    <n v="797"/>
    <n v="15.8"/>
    <x v="1"/>
    <n v="934"/>
    <n v="119.69999999999999"/>
  </r>
  <r>
    <x v="15"/>
    <d v="2023-10-20T00:00:00"/>
    <n v="2023"/>
    <x v="3"/>
    <s v="Fri"/>
    <x v="0"/>
    <s v="Mike"/>
    <s v="72-1001 "/>
    <n v="104.3"/>
    <x v="0"/>
    <n v="24.1"/>
    <x v="0"/>
    <s v="Gidec"/>
    <s v="X1 Port"/>
    <x v="1"/>
    <n v="697"/>
    <n v="399"/>
    <n v="358"/>
    <n v="228"/>
    <n v="9.5"/>
    <x v="1"/>
    <n v="1055"/>
    <n v="119.69999999999999"/>
  </r>
  <r>
    <x v="10"/>
    <d v="2023-01-14T00:00:00"/>
    <n v="2023"/>
    <x v="9"/>
    <s v="Sat"/>
    <x v="1"/>
    <s v="Lee"/>
    <s v="72-1001 "/>
    <n v="7.7"/>
    <x v="2"/>
    <n v="23.1"/>
    <x v="1"/>
    <s v="Top glove"/>
    <s v="Suies"/>
    <x v="0"/>
    <n v="388"/>
    <n v="400"/>
    <n v="526"/>
    <n v="277"/>
    <n v="8.8000000000000007"/>
    <x v="1"/>
    <n v="914"/>
    <n v="120"/>
  </r>
  <r>
    <x v="12"/>
    <d v="2021-07-30T00:00:00"/>
    <n v="2021"/>
    <x v="8"/>
    <s v="Fri"/>
    <x v="0"/>
    <s v="Mike"/>
    <s v="72-1001 "/>
    <n v="65.900000000000006"/>
    <x v="2"/>
    <n v="36.1"/>
    <x v="0"/>
    <s v="Gidec"/>
    <s v="Safeskin"/>
    <x v="1"/>
    <n v="367"/>
    <n v="399"/>
    <n v="275"/>
    <n v="466"/>
    <n v="34.4"/>
    <x v="1"/>
    <n v="642"/>
    <n v="119.69999999999999"/>
  </r>
  <r>
    <x v="4"/>
    <d v="2023-01-17T00:00:00"/>
    <n v="2023"/>
    <x v="9"/>
    <s v="Tue"/>
    <x v="1"/>
    <s v="Lee"/>
    <s v="72-1001 "/>
    <n v="5.5"/>
    <x v="0"/>
    <n v="56.3"/>
    <x v="0"/>
    <s v="Xunthai"/>
    <s v="Top glove"/>
    <x v="0"/>
    <n v="345"/>
    <n v="398"/>
    <n v="671"/>
    <n v="725"/>
    <n v="39.700000000000003"/>
    <x v="1"/>
    <n v="1016"/>
    <n v="119.39999999999999"/>
  </r>
  <r>
    <x v="7"/>
    <d v="2020-02-23T00:00:00"/>
    <n v="2020"/>
    <x v="6"/>
    <s v="Sun"/>
    <x v="0"/>
    <s v="Lee"/>
    <s v="72-1001 "/>
    <n v="95.8"/>
    <x v="0"/>
    <n v="105.7"/>
    <x v="0"/>
    <s v="Xunthai"/>
    <s v="Suies "/>
    <x v="1"/>
    <n v="436"/>
    <n v="401"/>
    <n v="675"/>
    <n v="533"/>
    <n v="28.2"/>
    <x v="0"/>
    <n v="1111"/>
    <n v="120.3"/>
  </r>
  <r>
    <x v="9"/>
    <d v="2023-10-16T00:00:00"/>
    <n v="2023"/>
    <x v="3"/>
    <s v="Mon"/>
    <x v="0"/>
    <s v="Mike"/>
    <s v="72-0466"/>
    <n v="40.5"/>
    <x v="0"/>
    <n v="15.3"/>
    <x v="1"/>
    <s v="Air Port"/>
    <s v="Suies "/>
    <x v="0"/>
    <n v="252"/>
    <n v="401"/>
    <n v="381"/>
    <n v="639"/>
    <n v="38.299999999999997"/>
    <x v="1"/>
    <n v="633"/>
    <n v="120.3"/>
  </r>
  <r>
    <x v="0"/>
    <d v="2020-08-16T00:00:00"/>
    <n v="2020"/>
    <x v="7"/>
    <s v="Sun"/>
    <x v="0"/>
    <s v="Mike"/>
    <s v="72-0466"/>
    <n v="93"/>
    <x v="2"/>
    <n v="110.3"/>
    <x v="0"/>
    <s v="Alex"/>
    <s v="Top glove"/>
    <x v="0"/>
    <n v="601"/>
    <n v="402"/>
    <n v="242"/>
    <n v="454"/>
    <n v="14.6"/>
    <x v="0"/>
    <n v="843"/>
    <n v="120.6"/>
  </r>
  <r>
    <x v="7"/>
    <d v="2022-02-17T00:00:00"/>
    <n v="2022"/>
    <x v="6"/>
    <s v="Thu"/>
    <x v="0"/>
    <s v="Mike"/>
    <s v="72-0466"/>
    <n v="113.7"/>
    <x v="0"/>
    <n v="111.4"/>
    <x v="0"/>
    <s v="Top glove"/>
    <s v="Top glove"/>
    <x v="1"/>
    <n v="693"/>
    <n v="400"/>
    <n v="793"/>
    <n v="224"/>
    <n v="25.5"/>
    <x v="0"/>
    <n v="1486"/>
    <n v="120"/>
  </r>
  <r>
    <x v="17"/>
    <d v="2022-09-11T00:00:00"/>
    <n v="2022"/>
    <x v="2"/>
    <s v="Sun"/>
    <x v="1"/>
    <s v="Lee"/>
    <s v="72-1001 "/>
    <n v="117.2"/>
    <x v="2"/>
    <n v="88.6"/>
    <x v="0"/>
    <s v="Safeskin"/>
    <s v="Mina"/>
    <x v="1"/>
    <n v="598"/>
    <n v="401"/>
    <n v="350"/>
    <n v="589"/>
    <n v="21"/>
    <x v="1"/>
    <n v="948"/>
    <n v="120.3"/>
  </r>
  <r>
    <x v="18"/>
    <d v="2021-01-07T00:00:00"/>
    <n v="2021"/>
    <x v="9"/>
    <s v="Thu"/>
    <x v="0"/>
    <s v="Lee"/>
    <s v="72-1001 "/>
    <n v="107.8"/>
    <x v="2"/>
    <n v="108.5"/>
    <x v="1"/>
    <s v="Gidec"/>
    <s v="Safeskin"/>
    <x v="0"/>
    <n v="453"/>
    <n v="401"/>
    <n v="241"/>
    <n v="580"/>
    <n v="19.8"/>
    <x v="1"/>
    <n v="694"/>
    <n v="120.3"/>
  </r>
  <r>
    <x v="1"/>
    <d v="2021-04-13T00:00:00"/>
    <n v="2021"/>
    <x v="0"/>
    <s v="Tue"/>
    <x v="1"/>
    <s v="Mike"/>
    <s v="72-0466"/>
    <n v="28.5"/>
    <x v="2"/>
    <n v="93.5"/>
    <x v="0"/>
    <s v="Port Said"/>
    <s v="Suies "/>
    <x v="1"/>
    <n v="373"/>
    <n v="399"/>
    <n v="398"/>
    <n v="243"/>
    <n v="25.7"/>
    <x v="1"/>
    <n v="771"/>
    <n v="119.69999999999999"/>
  </r>
  <r>
    <x v="31"/>
    <d v="2021-02-23T00:00:00"/>
    <n v="2021"/>
    <x v="6"/>
    <s v="Tue"/>
    <x v="1"/>
    <s v="Mike"/>
    <s v="72-0466"/>
    <n v="27.4"/>
    <x v="1"/>
    <n v="65.8"/>
    <x v="0"/>
    <s v="Xunthai"/>
    <s v="Top glove"/>
    <x v="1"/>
    <n v="446"/>
    <n v="401"/>
    <n v="781"/>
    <n v="303"/>
    <n v="13.1"/>
    <x v="0"/>
    <n v="1227"/>
    <n v="120.3"/>
  </r>
  <r>
    <x v="5"/>
    <d v="2021-06-15T00:00:00"/>
    <n v="2021"/>
    <x v="10"/>
    <s v="Tue"/>
    <x v="0"/>
    <s v="Lee"/>
    <s v="72-0466"/>
    <n v="77"/>
    <x v="0"/>
    <n v="74.099999999999994"/>
    <x v="1"/>
    <s v="Port Said"/>
    <s v="Suies "/>
    <x v="1"/>
    <n v="454"/>
    <n v="400"/>
    <n v="676"/>
    <n v="486"/>
    <n v="26"/>
    <x v="0"/>
    <n v="1130"/>
    <n v="120"/>
  </r>
  <r>
    <x v="7"/>
    <d v="2023-11-24T00:00:00"/>
    <n v="2023"/>
    <x v="11"/>
    <s v="Fri"/>
    <x v="0"/>
    <s v="Lee"/>
    <s v="72-1001 "/>
    <n v="67.599999999999994"/>
    <x v="1"/>
    <n v="77.2"/>
    <x v="0"/>
    <s v="Top glove"/>
    <s v="Mina"/>
    <x v="0"/>
    <n v="600"/>
    <n v="401"/>
    <n v="488"/>
    <n v="468"/>
    <n v="27.2"/>
    <x v="1"/>
    <n v="1088"/>
    <n v="120.3"/>
  </r>
  <r>
    <x v="18"/>
    <d v="2022-09-14T00:00:00"/>
    <n v="2022"/>
    <x v="2"/>
    <s v="Wed"/>
    <x v="1"/>
    <s v="Lee"/>
    <s v="72-0466"/>
    <n v="6.1"/>
    <x v="1"/>
    <n v="19.600000000000001"/>
    <x v="1"/>
    <s v="Safeskin"/>
    <s v="Top glove"/>
    <x v="0"/>
    <n v="757"/>
    <n v="400"/>
    <n v="383"/>
    <n v="651"/>
    <n v="33.6"/>
    <x v="0"/>
    <n v="1140"/>
    <n v="120"/>
  </r>
  <r>
    <x v="0"/>
    <d v="2023-04-22T00:00:00"/>
    <n v="2023"/>
    <x v="0"/>
    <s v="Sat"/>
    <x v="0"/>
    <s v="Lee"/>
    <s v="72-1001"/>
    <n v="50"/>
    <x v="0"/>
    <n v="27.2"/>
    <x v="0"/>
    <s v="Giza"/>
    <s v="Gidec"/>
    <x v="1"/>
    <n v="242"/>
    <n v="401"/>
    <n v="454"/>
    <n v="432"/>
    <n v="29.5"/>
    <x v="0"/>
    <n v="696"/>
    <n v="120.3"/>
  </r>
  <r>
    <x v="11"/>
    <d v="2021-07-15T00:00:00"/>
    <n v="2021"/>
    <x v="8"/>
    <s v="Thu"/>
    <x v="1"/>
    <s v="Mike"/>
    <s v="72-1001 "/>
    <n v="109.3"/>
    <x v="2"/>
    <n v="65.2"/>
    <x v="0"/>
    <s v="Alex"/>
    <s v="X1 Port"/>
    <x v="0"/>
    <n v="772"/>
    <n v="400"/>
    <n v="210"/>
    <n v="598"/>
    <n v="13.5"/>
    <x v="1"/>
    <n v="982"/>
    <n v="120"/>
  </r>
  <r>
    <x v="12"/>
    <d v="2020-03-30T00:00:00"/>
    <n v="2020"/>
    <x v="5"/>
    <s v="Mon"/>
    <x v="1"/>
    <s v="Lee"/>
    <s v="72-0466"/>
    <n v="108.3"/>
    <x v="2"/>
    <n v="18.3"/>
    <x v="0"/>
    <s v="Gidec"/>
    <s v="Suies"/>
    <x v="1"/>
    <n v="746"/>
    <n v="399"/>
    <n v="631"/>
    <n v="623"/>
    <n v="18.600000000000001"/>
    <x v="1"/>
    <n v="1377"/>
    <n v="119.69999999999999"/>
  </r>
  <r>
    <x v="6"/>
    <d v="2023-11-07T00:00:00"/>
    <n v="2023"/>
    <x v="11"/>
    <s v="Tue"/>
    <x v="0"/>
    <s v="Lee"/>
    <s v="72-1001 "/>
    <n v="28.4"/>
    <x v="0"/>
    <n v="116"/>
    <x v="1"/>
    <s v="Port Said"/>
    <s v="X1 Port"/>
    <x v="0"/>
    <n v="271"/>
    <n v="401"/>
    <n v="260"/>
    <n v="587"/>
    <n v="5.7"/>
    <x v="1"/>
    <n v="531"/>
    <n v="120.3"/>
  </r>
  <r>
    <x v="26"/>
    <d v="2021-01-03T00:00:00"/>
    <n v="2021"/>
    <x v="9"/>
    <s v="Sun"/>
    <x v="0"/>
    <s v="Lee"/>
    <s v="72-1001"/>
    <n v="48.9"/>
    <x v="2"/>
    <n v="63.3"/>
    <x v="0"/>
    <s v="Air Port"/>
    <s v="X1 Port"/>
    <x v="0"/>
    <n v="310"/>
    <n v="399"/>
    <n v="511"/>
    <n v="558"/>
    <n v="11"/>
    <x v="0"/>
    <n v="821"/>
    <n v="119.69999999999999"/>
  </r>
  <r>
    <x v="1"/>
    <d v="2023-01-02T00:00:00"/>
    <n v="2023"/>
    <x v="9"/>
    <s v="Mon"/>
    <x v="1"/>
    <s v="Mike"/>
    <s v="72-0466"/>
    <n v="69.400000000000006"/>
    <x v="1"/>
    <n v="48.7"/>
    <x v="1"/>
    <s v="Alex"/>
    <s v="Safeskin"/>
    <x v="1"/>
    <n v="387"/>
    <n v="401"/>
    <n v="540"/>
    <n v="683"/>
    <n v="21.3"/>
    <x v="1"/>
    <n v="927"/>
    <n v="120.3"/>
  </r>
  <r>
    <x v="4"/>
    <d v="2023-07-16T00:00:00"/>
    <n v="2023"/>
    <x v="8"/>
    <s v="Sun"/>
    <x v="1"/>
    <s v="Lee"/>
    <s v="72-1001"/>
    <n v="103.1"/>
    <x v="2"/>
    <n v="23.1"/>
    <x v="1"/>
    <s v="Safeskin"/>
    <s v="X1 Port"/>
    <x v="0"/>
    <n v="536"/>
    <n v="400"/>
    <n v="201"/>
    <n v="594"/>
    <n v="4.9000000000000004"/>
    <x v="0"/>
    <n v="737"/>
    <n v="120"/>
  </r>
  <r>
    <x v="13"/>
    <d v="2020-01-15T00:00:00"/>
    <n v="2020"/>
    <x v="9"/>
    <s v="Wed"/>
    <x v="1"/>
    <s v="Mike"/>
    <s v="72-1001 "/>
    <n v="66.2"/>
    <x v="0"/>
    <n v="52.9"/>
    <x v="1"/>
    <s v="Giza"/>
    <s v="Gidec"/>
    <x v="1"/>
    <n v="281"/>
    <n v="401"/>
    <n v="788"/>
    <n v="701"/>
    <n v="23.3"/>
    <x v="1"/>
    <n v="1069"/>
    <n v="120.3"/>
  </r>
  <r>
    <x v="21"/>
    <d v="2023-09-14T00:00:00"/>
    <n v="2023"/>
    <x v="2"/>
    <s v="Thu"/>
    <x v="1"/>
    <s v="Mike"/>
    <s v="72-0466"/>
    <n v="116.3"/>
    <x v="0"/>
    <n v="39.799999999999997"/>
    <x v="1"/>
    <s v="Xunthai"/>
    <s v="Safeskin"/>
    <x v="1"/>
    <n v="320"/>
    <n v="401"/>
    <n v="381"/>
    <n v="582"/>
    <n v="16.2"/>
    <x v="1"/>
    <n v="701"/>
    <n v="120.3"/>
  </r>
  <r>
    <x v="4"/>
    <d v="2023-11-16T00:00:00"/>
    <n v="2023"/>
    <x v="11"/>
    <s v="Thu"/>
    <x v="1"/>
    <s v="Lee"/>
    <s v="72-0466"/>
    <n v="96.9"/>
    <x v="1"/>
    <n v="15.1"/>
    <x v="1"/>
    <s v="Top glove"/>
    <s v="Mina"/>
    <x v="1"/>
    <n v="742"/>
    <n v="400"/>
    <n v="246"/>
    <n v="295"/>
    <n v="2.4"/>
    <x v="0"/>
    <n v="988"/>
    <n v="120"/>
  </r>
  <r>
    <x v="12"/>
    <d v="2023-12-28T00:00:00"/>
    <n v="2023"/>
    <x v="4"/>
    <s v="Thu"/>
    <x v="0"/>
    <s v="Lee"/>
    <s v="72-0466"/>
    <n v="114.6"/>
    <x v="0"/>
    <n v="116.2"/>
    <x v="0"/>
    <s v="Xunthai"/>
    <s v="Gidec"/>
    <x v="0"/>
    <n v="266"/>
    <n v="401"/>
    <n v="713"/>
    <n v="386"/>
    <n v="17.899999999999999"/>
    <x v="0"/>
    <n v="979"/>
    <n v="120.3"/>
  </r>
  <r>
    <x v="23"/>
    <d v="2020-12-09T00:00:00"/>
    <n v="2020"/>
    <x v="4"/>
    <s v="Wed"/>
    <x v="1"/>
    <s v="Mike"/>
    <s v="72-1001"/>
    <n v="89.1"/>
    <x v="1"/>
    <n v="35.5"/>
    <x v="1"/>
    <s v="Gidec"/>
    <s v="Suies "/>
    <x v="0"/>
    <n v="439"/>
    <n v="400"/>
    <n v="291"/>
    <n v="398"/>
    <n v="12"/>
    <x v="1"/>
    <n v="730"/>
    <n v="120"/>
  </r>
  <r>
    <x v="21"/>
    <d v="2023-05-03T00:00:00"/>
    <n v="2023"/>
    <x v="1"/>
    <s v="Wed"/>
    <x v="0"/>
    <s v="Lee"/>
    <s v="72-0466"/>
    <n v="105.9"/>
    <x v="1"/>
    <n v="84.4"/>
    <x v="0"/>
    <s v="Xunthai"/>
    <s v="Top glove "/>
    <x v="1"/>
    <n v="658"/>
    <n v="398"/>
    <n v="215"/>
    <n v="256"/>
    <n v="3.6"/>
    <x v="1"/>
    <n v="873"/>
    <n v="119.39999999999999"/>
  </r>
  <r>
    <x v="3"/>
    <d v="2022-11-25T00:00:00"/>
    <n v="2022"/>
    <x v="11"/>
    <s v="Fri"/>
    <x v="0"/>
    <s v="Lee"/>
    <s v="72-0466"/>
    <n v="100.6"/>
    <x v="0"/>
    <n v="15.5"/>
    <x v="1"/>
    <s v="Giza"/>
    <s v="X1 Port"/>
    <x v="0"/>
    <n v="733"/>
    <n v="400"/>
    <n v="497"/>
    <n v="615"/>
    <n v="12.4"/>
    <x v="0"/>
    <n v="1230"/>
    <n v="120"/>
  </r>
  <r>
    <x v="4"/>
    <d v="2022-07-05T00:00:00"/>
    <n v="2022"/>
    <x v="8"/>
    <s v="Tue"/>
    <x v="1"/>
    <s v="Lee"/>
    <s v="72-1001 "/>
    <n v="34.200000000000003"/>
    <x v="1"/>
    <n v="110"/>
    <x v="0"/>
    <s v="Top glove"/>
    <s v="Suies "/>
    <x v="0"/>
    <n v="402"/>
    <n v="399"/>
    <n v="278"/>
    <n v="557"/>
    <n v="12.5"/>
    <x v="1"/>
    <n v="680"/>
    <n v="119.69999999999999"/>
  </r>
  <r>
    <x v="1"/>
    <d v="2020-07-23T00:00:00"/>
    <n v="2020"/>
    <x v="8"/>
    <s v="Thu"/>
    <x v="0"/>
    <s v="Mike"/>
    <s v="72-1001 "/>
    <n v="31.4"/>
    <x v="1"/>
    <n v="72.900000000000006"/>
    <x v="0"/>
    <s v="Gidec"/>
    <s v="Suies "/>
    <x v="0"/>
    <n v="299"/>
    <n v="400"/>
    <n v="789"/>
    <n v="554"/>
    <n v="14.8"/>
    <x v="1"/>
    <n v="1088"/>
    <n v="120"/>
  </r>
  <r>
    <x v="21"/>
    <d v="2022-02-14T00:00:00"/>
    <n v="2022"/>
    <x v="6"/>
    <s v="Mon"/>
    <x v="0"/>
    <s v="Mike"/>
    <s v="72-0466"/>
    <n v="104.4"/>
    <x v="2"/>
    <n v="80.5"/>
    <x v="1"/>
    <s v="Gidec"/>
    <s v="X1 Port"/>
    <x v="1"/>
    <n v="642"/>
    <n v="399"/>
    <n v="206"/>
    <n v="487"/>
    <n v="15.3"/>
    <x v="1"/>
    <n v="848"/>
    <n v="119.69999999999999"/>
  </r>
  <r>
    <x v="11"/>
    <d v="2022-12-16T00:00:00"/>
    <n v="2022"/>
    <x v="4"/>
    <s v="Fri"/>
    <x v="1"/>
    <s v="Lee"/>
    <s v="72-1001"/>
    <n v="14.7"/>
    <x v="2"/>
    <n v="94.9"/>
    <x v="0"/>
    <s v="Air Port"/>
    <s v="X1 Port"/>
    <x v="0"/>
    <n v="664"/>
    <n v="399"/>
    <n v="231"/>
    <n v="526"/>
    <n v="17.8"/>
    <x v="0"/>
    <n v="895"/>
    <n v="119.69999999999999"/>
  </r>
  <r>
    <x v="23"/>
    <d v="2023-02-07T00:00:00"/>
    <n v="2023"/>
    <x v="6"/>
    <s v="Tue"/>
    <x v="0"/>
    <s v="Lee"/>
    <s v="72-0466"/>
    <n v="52"/>
    <x v="0"/>
    <n v="74.7"/>
    <x v="0"/>
    <s v="Gidec"/>
    <s v="Gidec"/>
    <x v="1"/>
    <n v="788"/>
    <n v="402"/>
    <n v="700"/>
    <n v="205"/>
    <n v="4.5999999999999996"/>
    <x v="1"/>
    <n v="1488"/>
    <n v="120.6"/>
  </r>
  <r>
    <x v="6"/>
    <d v="2021-11-16T00:00:00"/>
    <n v="2021"/>
    <x v="11"/>
    <s v="Tue"/>
    <x v="0"/>
    <s v="Mike"/>
    <s v="72-0466"/>
    <n v="99.4"/>
    <x v="0"/>
    <n v="13.2"/>
    <x v="0"/>
    <s v="Air Port"/>
    <s v="Suies "/>
    <x v="1"/>
    <n v="284"/>
    <n v="401"/>
    <n v="344"/>
    <n v="258"/>
    <n v="1.2"/>
    <x v="0"/>
    <n v="628"/>
    <n v="120.3"/>
  </r>
  <r>
    <x v="4"/>
    <d v="2021-12-18T00:00:00"/>
    <n v="2021"/>
    <x v="4"/>
    <s v="Sat"/>
    <x v="1"/>
    <s v="Mike"/>
    <s v="72-0466"/>
    <n v="98.5"/>
    <x v="1"/>
    <n v="54.4"/>
    <x v="0"/>
    <s v="Alex"/>
    <s v="X1 Port"/>
    <x v="0"/>
    <n v="626"/>
    <n v="400"/>
    <n v="747"/>
    <n v="610"/>
    <n v="29.7"/>
    <x v="1"/>
    <n v="1373"/>
    <n v="120"/>
  </r>
  <r>
    <x v="15"/>
    <d v="2020-08-12T00:00:00"/>
    <n v="2020"/>
    <x v="7"/>
    <s v="Wed"/>
    <x v="0"/>
    <s v="Lee"/>
    <s v="72-0466"/>
    <n v="21"/>
    <x v="0"/>
    <n v="35.1"/>
    <x v="1"/>
    <s v="Gidec"/>
    <s v="X1 Port"/>
    <x v="0"/>
    <n v="450"/>
    <n v="400"/>
    <n v="387"/>
    <n v="357"/>
    <n v="14.2"/>
    <x v="0"/>
    <n v="837"/>
    <n v="120"/>
  </r>
  <r>
    <x v="0"/>
    <d v="2023-11-10T00:00:00"/>
    <n v="2023"/>
    <x v="11"/>
    <s v="Fri"/>
    <x v="0"/>
    <s v="Mike"/>
    <s v="72-1001"/>
    <n v="61.1"/>
    <x v="0"/>
    <n v="61"/>
    <x v="1"/>
    <s v="Safeskin"/>
    <s v="Gidec"/>
    <x v="0"/>
    <n v="749"/>
    <n v="400"/>
    <n v="242"/>
    <n v="265"/>
    <n v="24.9"/>
    <x v="1"/>
    <n v="991"/>
    <n v="120"/>
  </r>
  <r>
    <x v="9"/>
    <d v="2020-03-04T00:00:00"/>
    <n v="2020"/>
    <x v="5"/>
    <s v="Wed"/>
    <x v="0"/>
    <s v="Mike"/>
    <s v="72-0466"/>
    <n v="60.2"/>
    <x v="2"/>
    <n v="51.5"/>
    <x v="0"/>
    <s v="Safeskin"/>
    <s v="Top glove"/>
    <x v="0"/>
    <n v="445"/>
    <n v="401"/>
    <n v="206"/>
    <n v="397"/>
    <n v="13"/>
    <x v="0"/>
    <n v="651"/>
    <n v="120.3"/>
  </r>
  <r>
    <x v="7"/>
    <d v="2022-08-05T00:00:00"/>
    <n v="2022"/>
    <x v="7"/>
    <s v="Fri"/>
    <x v="0"/>
    <s v="Lee"/>
    <s v="72-0466"/>
    <n v="42.2"/>
    <x v="0"/>
    <n v="100.1"/>
    <x v="0"/>
    <s v="Xunthai"/>
    <s v="Top glove"/>
    <x v="0"/>
    <n v="468"/>
    <n v="399"/>
    <n v="370"/>
    <n v="353"/>
    <n v="39.4"/>
    <x v="0"/>
    <n v="838"/>
    <n v="119.69999999999999"/>
  </r>
  <r>
    <x v="6"/>
    <d v="2022-08-18T00:00:00"/>
    <n v="2022"/>
    <x v="7"/>
    <s v="Thu"/>
    <x v="1"/>
    <s v="Mike"/>
    <s v="72-1001 "/>
    <n v="110.5"/>
    <x v="1"/>
    <n v="33.4"/>
    <x v="1"/>
    <s v="Alex"/>
    <s v="Gidec"/>
    <x v="1"/>
    <n v="276"/>
    <n v="401"/>
    <n v="484"/>
    <n v="218"/>
    <n v="13.3"/>
    <x v="0"/>
    <n v="760"/>
    <n v="120.3"/>
  </r>
  <r>
    <x v="17"/>
    <d v="2023-10-07T00:00:00"/>
    <n v="2023"/>
    <x v="3"/>
    <s v="Sat"/>
    <x v="0"/>
    <s v="Lee"/>
    <s v="72-0466"/>
    <n v="80.099999999999994"/>
    <x v="2"/>
    <n v="28.1"/>
    <x v="1"/>
    <s v="Air Port"/>
    <s v="Gidec"/>
    <x v="1"/>
    <n v="393"/>
    <n v="400"/>
    <n v="201"/>
    <n v="446"/>
    <n v="24.6"/>
    <x v="1"/>
    <n v="594"/>
    <n v="120"/>
  </r>
  <r>
    <x v="12"/>
    <d v="2020-11-15T00:00:00"/>
    <n v="2020"/>
    <x v="11"/>
    <s v="Sun"/>
    <x v="0"/>
    <s v="Lee"/>
    <s v="72-0466"/>
    <n v="117.7"/>
    <x v="2"/>
    <n v="115.2"/>
    <x v="1"/>
    <s v="Gidec"/>
    <s v="X1 Port"/>
    <x v="1"/>
    <n v="441"/>
    <n v="400"/>
    <n v="549"/>
    <n v="216"/>
    <n v="9.6"/>
    <x v="1"/>
    <n v="990"/>
    <n v="120"/>
  </r>
  <r>
    <x v="14"/>
    <d v="2020-12-22T00:00:00"/>
    <n v="2020"/>
    <x v="4"/>
    <s v="Tue"/>
    <x v="1"/>
    <s v="Mike"/>
    <s v="72-0466"/>
    <n v="12.7"/>
    <x v="1"/>
    <n v="114.2"/>
    <x v="1"/>
    <s v="Gidec"/>
    <s v="Top glove "/>
    <x v="1"/>
    <n v="211"/>
    <n v="400"/>
    <n v="400"/>
    <n v="200"/>
    <n v="21.2"/>
    <x v="1"/>
    <n v="611"/>
    <n v="120"/>
  </r>
  <r>
    <x v="0"/>
    <d v="2020-04-02T00:00:00"/>
    <n v="2020"/>
    <x v="0"/>
    <s v="Thu"/>
    <x v="0"/>
    <s v="Lee"/>
    <s v="72-0466"/>
    <n v="50.4"/>
    <x v="0"/>
    <n v="119.2"/>
    <x v="1"/>
    <s v="Xunthai"/>
    <s v="Top glove"/>
    <x v="1"/>
    <n v="463"/>
    <n v="399"/>
    <n v="434"/>
    <n v="675"/>
    <n v="23.6"/>
    <x v="0"/>
    <n v="897"/>
    <n v="119.69999999999999"/>
  </r>
  <r>
    <x v="1"/>
    <d v="2021-11-25T00:00:00"/>
    <n v="2021"/>
    <x v="11"/>
    <s v="Thu"/>
    <x v="0"/>
    <s v="Mike"/>
    <s v="72-1001 "/>
    <n v="101"/>
    <x v="1"/>
    <n v="70.400000000000006"/>
    <x v="0"/>
    <s v="Port Said"/>
    <s v="Suies"/>
    <x v="1"/>
    <n v="402"/>
    <n v="400"/>
    <n v="357"/>
    <n v="389"/>
    <n v="8.1"/>
    <x v="0"/>
    <n v="759"/>
    <n v="120"/>
  </r>
  <r>
    <x v="9"/>
    <d v="2023-08-16T00:00:00"/>
    <n v="2023"/>
    <x v="7"/>
    <s v="Wed"/>
    <x v="1"/>
    <s v="Mike"/>
    <s v="72-0466"/>
    <n v="53.6"/>
    <x v="0"/>
    <n v="18"/>
    <x v="0"/>
    <s v="Gidec"/>
    <s v="Safeskin"/>
    <x v="1"/>
    <n v="682"/>
    <n v="399"/>
    <n v="517"/>
    <n v="541"/>
    <n v="5.8"/>
    <x v="0"/>
    <n v="1199"/>
    <n v="119.69999999999999"/>
  </r>
  <r>
    <x v="26"/>
    <d v="2023-11-13T00:00:00"/>
    <n v="2023"/>
    <x v="11"/>
    <s v="Mon"/>
    <x v="1"/>
    <s v="Mike"/>
    <s v="72-1001 "/>
    <n v="35.1"/>
    <x v="0"/>
    <n v="106.2"/>
    <x v="0"/>
    <s v="Safeskin"/>
    <s v="Gidec"/>
    <x v="0"/>
    <n v="264"/>
    <n v="400"/>
    <n v="338"/>
    <n v="379"/>
    <n v="39"/>
    <x v="0"/>
    <n v="602"/>
    <n v="120"/>
  </r>
  <r>
    <x v="21"/>
    <d v="2021-03-09T00:00:00"/>
    <n v="2021"/>
    <x v="5"/>
    <s v="Tue"/>
    <x v="0"/>
    <s v="Lee"/>
    <s v="72-0466"/>
    <n v="119.7"/>
    <x v="2"/>
    <n v="21.7"/>
    <x v="1"/>
    <s v="Safeskin"/>
    <s v="X1 Port"/>
    <x v="1"/>
    <n v="656"/>
    <n v="401"/>
    <n v="281"/>
    <n v="758"/>
    <n v="35.799999999999997"/>
    <x v="0"/>
    <n v="937"/>
    <n v="120.3"/>
  </r>
  <r>
    <x v="21"/>
    <d v="2023-01-30T00:00:00"/>
    <n v="2023"/>
    <x v="9"/>
    <s v="Mon"/>
    <x v="1"/>
    <s v="Mike"/>
    <s v="72-0466"/>
    <n v="105.4"/>
    <x v="2"/>
    <n v="22.9"/>
    <x v="0"/>
    <s v="Port Said"/>
    <s v="Safeskin"/>
    <x v="0"/>
    <n v="628"/>
    <n v="399"/>
    <n v="734"/>
    <n v="638"/>
    <n v="26.7"/>
    <x v="1"/>
    <n v="1362"/>
    <n v="119.69999999999999"/>
  </r>
  <r>
    <x v="8"/>
    <d v="2022-04-20T00:00:00"/>
    <n v="2022"/>
    <x v="0"/>
    <s v="Wed"/>
    <x v="1"/>
    <s v="Mike"/>
    <s v="72-1001"/>
    <n v="67.8"/>
    <x v="0"/>
    <n v="27.2"/>
    <x v="1"/>
    <s v="Gidec"/>
    <s v="Gidec"/>
    <x v="0"/>
    <n v="345"/>
    <n v="400"/>
    <n v="434"/>
    <n v="422"/>
    <n v="34.6"/>
    <x v="1"/>
    <n v="779"/>
    <n v="120"/>
  </r>
  <r>
    <x v="26"/>
    <d v="2023-11-02T00:00:00"/>
    <n v="2023"/>
    <x v="11"/>
    <s v="Thu"/>
    <x v="0"/>
    <s v="Lee"/>
    <s v="72-0466"/>
    <n v="69.599999999999994"/>
    <x v="1"/>
    <n v="80.099999999999994"/>
    <x v="0"/>
    <s v="Gidec"/>
    <s v="X1 Port"/>
    <x v="0"/>
    <n v="250"/>
    <n v="400"/>
    <n v="246"/>
    <n v="326"/>
    <n v="4.7"/>
    <x v="0"/>
    <n v="496"/>
    <n v="120"/>
  </r>
  <r>
    <x v="11"/>
    <d v="2023-09-23T00:00:00"/>
    <n v="2023"/>
    <x v="2"/>
    <s v="Sat"/>
    <x v="1"/>
    <s v="Lee"/>
    <s v="72-1001 "/>
    <n v="5.8"/>
    <x v="1"/>
    <n v="17.3"/>
    <x v="0"/>
    <s v="PT"/>
    <s v="Gidec"/>
    <x v="1"/>
    <n v="705"/>
    <n v="400"/>
    <n v="338"/>
    <n v="283"/>
    <n v="29.4"/>
    <x v="0"/>
    <n v="1043"/>
    <n v="120"/>
  </r>
  <r>
    <x v="15"/>
    <d v="2022-10-20T00:00:00"/>
    <n v="2022"/>
    <x v="3"/>
    <s v="Thu"/>
    <x v="1"/>
    <s v="Mike"/>
    <s v="72-0466"/>
    <n v="117.8"/>
    <x v="0"/>
    <n v="94.5"/>
    <x v="0"/>
    <s v="Top glove"/>
    <s v="Gidec"/>
    <x v="1"/>
    <n v="350"/>
    <n v="400"/>
    <n v="386"/>
    <n v="657"/>
    <n v="12.1"/>
    <x v="0"/>
    <n v="736"/>
    <n v="120"/>
  </r>
  <r>
    <x v="0"/>
    <d v="2022-06-16T00:00:00"/>
    <n v="2022"/>
    <x v="10"/>
    <s v="Thu"/>
    <x v="0"/>
    <s v="Mike"/>
    <s v="72-1001"/>
    <n v="97.7"/>
    <x v="1"/>
    <n v="11.7"/>
    <x v="0"/>
    <s v="Safeskin"/>
    <s v="Gidec"/>
    <x v="0"/>
    <n v="287"/>
    <n v="401"/>
    <n v="662"/>
    <n v="472"/>
    <n v="22"/>
    <x v="0"/>
    <n v="949"/>
    <n v="120.3"/>
  </r>
  <r>
    <x v="2"/>
    <d v="2022-06-02T00:00:00"/>
    <n v="2022"/>
    <x v="10"/>
    <s v="Thu"/>
    <x v="0"/>
    <s v="Mike"/>
    <s v="72-1001 "/>
    <n v="9.1999999999999993"/>
    <x v="1"/>
    <n v="17.7"/>
    <x v="1"/>
    <s v="Top glove"/>
    <s v="Gidec"/>
    <x v="0"/>
    <n v="415"/>
    <n v="401"/>
    <n v="213"/>
    <n v="339"/>
    <n v="30.8"/>
    <x v="0"/>
    <n v="628"/>
    <n v="120.3"/>
  </r>
  <r>
    <x v="8"/>
    <d v="2022-02-16T00:00:00"/>
    <n v="2022"/>
    <x v="6"/>
    <s v="Wed"/>
    <x v="0"/>
    <s v="Mike"/>
    <s v="72-1001 "/>
    <n v="25.3"/>
    <x v="2"/>
    <n v="55"/>
    <x v="0"/>
    <s v="Xunthai"/>
    <s v="Safeskin"/>
    <x v="1"/>
    <n v="441"/>
    <n v="399"/>
    <n v="487"/>
    <n v="752"/>
    <n v="2.2999999999999998"/>
    <x v="1"/>
    <n v="928"/>
    <n v="119.69999999999999"/>
  </r>
  <r>
    <x v="19"/>
    <d v="2021-05-06T00:00:00"/>
    <n v="2021"/>
    <x v="1"/>
    <s v="Thu"/>
    <x v="0"/>
    <s v="Lee"/>
    <s v="72-1001 "/>
    <n v="99.4"/>
    <x v="2"/>
    <n v="48.6"/>
    <x v="0"/>
    <s v="Gidec"/>
    <s v="X1 Port"/>
    <x v="0"/>
    <n v="396"/>
    <n v="399"/>
    <n v="445"/>
    <n v="434"/>
    <n v="28.1"/>
    <x v="0"/>
    <n v="841"/>
    <n v="119.69999999999999"/>
  </r>
  <r>
    <x v="21"/>
    <d v="2022-12-19T00:00:00"/>
    <n v="2022"/>
    <x v="4"/>
    <s v="Mon"/>
    <x v="1"/>
    <s v="Mike"/>
    <s v="72-0466"/>
    <n v="15"/>
    <x v="1"/>
    <n v="118.8"/>
    <x v="1"/>
    <s v="Safeskin"/>
    <s v="Gidec"/>
    <x v="0"/>
    <n v="786"/>
    <n v="400"/>
    <n v="781"/>
    <n v="526"/>
    <n v="18"/>
    <x v="1"/>
    <n v="1567"/>
    <n v="120"/>
  </r>
  <r>
    <x v="15"/>
    <d v="2022-03-23T00:00:00"/>
    <n v="2022"/>
    <x v="5"/>
    <s v="Wed"/>
    <x v="1"/>
    <s v="Lee"/>
    <s v="72-0466"/>
    <n v="113.3"/>
    <x v="2"/>
    <n v="116.2"/>
    <x v="0"/>
    <s v="Port Said"/>
    <s v="Mina"/>
    <x v="0"/>
    <n v="728"/>
    <n v="399"/>
    <n v="308"/>
    <n v="715"/>
    <n v="18.100000000000001"/>
    <x v="1"/>
    <n v="1036"/>
    <n v="119.69999999999999"/>
  </r>
  <r>
    <x v="11"/>
    <d v="2021-01-26T00:00:00"/>
    <n v="2021"/>
    <x v="9"/>
    <s v="Tue"/>
    <x v="0"/>
    <s v="Lee"/>
    <s v="72-1001"/>
    <n v="120"/>
    <x v="2"/>
    <n v="26.8"/>
    <x v="0"/>
    <s v="Xunthai"/>
    <s v="Suies"/>
    <x v="1"/>
    <n v="724"/>
    <n v="401"/>
    <n v="577"/>
    <n v="700"/>
    <n v="36.4"/>
    <x v="1"/>
    <n v="1301"/>
    <n v="120.3"/>
  </r>
  <r>
    <x v="18"/>
    <d v="2023-02-16T00:00:00"/>
    <n v="2023"/>
    <x v="6"/>
    <s v="Thu"/>
    <x v="1"/>
    <s v="Mike"/>
    <s v="72-1001"/>
    <n v="106.9"/>
    <x v="1"/>
    <n v="113.9"/>
    <x v="1"/>
    <s v="Port Said"/>
    <s v="Suies"/>
    <x v="1"/>
    <n v="439"/>
    <n v="399"/>
    <n v="321"/>
    <n v="583"/>
    <n v="34.5"/>
    <x v="0"/>
    <n v="760"/>
    <n v="119.69999999999999"/>
  </r>
  <r>
    <x v="0"/>
    <d v="2023-09-13T00:00:00"/>
    <n v="2023"/>
    <x v="2"/>
    <s v="Wed"/>
    <x v="0"/>
    <s v="Lee"/>
    <s v="72-0466"/>
    <n v="90"/>
    <x v="1"/>
    <n v="84.6"/>
    <x v="1"/>
    <s v="Port Said"/>
    <s v="Safeskin"/>
    <x v="0"/>
    <n v="778"/>
    <n v="402"/>
    <n v="529"/>
    <n v="733"/>
    <n v="3.2"/>
    <x v="0"/>
    <n v="1307"/>
    <n v="120.6"/>
  </r>
  <r>
    <x v="23"/>
    <d v="2020-01-21T00:00:00"/>
    <n v="2020"/>
    <x v="9"/>
    <s v="Tue"/>
    <x v="0"/>
    <s v="Mike"/>
    <s v="72-1001"/>
    <n v="61"/>
    <x v="0"/>
    <n v="52"/>
    <x v="0"/>
    <s v="Port Said"/>
    <s v="Top glove"/>
    <x v="0"/>
    <n v="610"/>
    <n v="401"/>
    <n v="533"/>
    <n v="771"/>
    <n v="25.1"/>
    <x v="1"/>
    <n v="1143"/>
    <n v="120.3"/>
  </r>
  <r>
    <x v="17"/>
    <d v="2023-01-25T00:00:00"/>
    <n v="2023"/>
    <x v="9"/>
    <s v="Wed"/>
    <x v="0"/>
    <s v="Lee"/>
    <s v="72-1001"/>
    <n v="14.5"/>
    <x v="2"/>
    <n v="90.1"/>
    <x v="0"/>
    <s v="Port Said"/>
    <s v="X1 Port"/>
    <x v="0"/>
    <n v="699"/>
    <n v="400"/>
    <n v="245"/>
    <n v="761"/>
    <n v="18"/>
    <x v="1"/>
    <n v="944"/>
    <n v="120"/>
  </r>
  <r>
    <x v="11"/>
    <d v="2021-05-27T00:00:00"/>
    <n v="2021"/>
    <x v="1"/>
    <s v="Thu"/>
    <x v="0"/>
    <s v="Mike"/>
    <s v="72-0466"/>
    <n v="89"/>
    <x v="0"/>
    <n v="108.5"/>
    <x v="0"/>
    <s v="Safeskin"/>
    <s v="X1 Port"/>
    <x v="1"/>
    <n v="501"/>
    <n v="401"/>
    <n v="474"/>
    <n v="409"/>
    <n v="5.6"/>
    <x v="1"/>
    <n v="975"/>
    <n v="120.3"/>
  </r>
  <r>
    <x v="2"/>
    <d v="2022-06-26T00:00:00"/>
    <n v="2022"/>
    <x v="10"/>
    <s v="Sun"/>
    <x v="0"/>
    <s v="Mike"/>
    <s v="72-0466"/>
    <n v="50.6"/>
    <x v="0"/>
    <n v="25.7"/>
    <x v="0"/>
    <s v="Gidec"/>
    <s v="Suies "/>
    <x v="0"/>
    <n v="296"/>
    <n v="398"/>
    <n v="477"/>
    <n v="438"/>
    <n v="34.200000000000003"/>
    <x v="1"/>
    <n v="773"/>
    <n v="119.39999999999999"/>
  </r>
  <r>
    <x v="32"/>
    <d v="2021-12-15T00:00:00"/>
    <n v="2021"/>
    <x v="4"/>
    <s v="Wed"/>
    <x v="0"/>
    <s v="Mike"/>
    <s v="72-0466"/>
    <n v="70.599999999999994"/>
    <x v="1"/>
    <n v="27.5"/>
    <x v="1"/>
    <s v="Gidec"/>
    <s v="X1 Port"/>
    <x v="0"/>
    <n v="732"/>
    <n v="403"/>
    <n v="391"/>
    <n v="344"/>
    <n v="3.8"/>
    <x v="1"/>
    <n v="1123"/>
    <n v="120.89999999999999"/>
  </r>
  <r>
    <x v="15"/>
    <d v="2022-08-01T00:00:00"/>
    <n v="2022"/>
    <x v="7"/>
    <s v="Mon"/>
    <x v="0"/>
    <s v="Mike"/>
    <s v="72-1001"/>
    <n v="38.700000000000003"/>
    <x v="2"/>
    <n v="52"/>
    <x v="1"/>
    <s v="Safeskin"/>
    <s v="Gidec"/>
    <x v="0"/>
    <n v="492"/>
    <n v="399"/>
    <n v="366"/>
    <n v="702"/>
    <n v="2.2999999999999998"/>
    <x v="1"/>
    <n v="858"/>
    <n v="119.69999999999999"/>
  </r>
  <r>
    <x v="21"/>
    <d v="2020-12-15T00:00:00"/>
    <n v="2020"/>
    <x v="4"/>
    <s v="Tue"/>
    <x v="1"/>
    <s v="Lee"/>
    <s v="72-1001 "/>
    <n v="32.799999999999997"/>
    <x v="1"/>
    <n v="24.5"/>
    <x v="1"/>
    <s v="Safeskin"/>
    <s v="Safeskin"/>
    <x v="0"/>
    <n v="781"/>
    <n v="400"/>
    <n v="335"/>
    <n v="273"/>
    <n v="8.6999999999999993"/>
    <x v="1"/>
    <n v="1116"/>
    <n v="120"/>
  </r>
  <r>
    <x v="4"/>
    <d v="2023-03-01T00:00:00"/>
    <n v="2023"/>
    <x v="5"/>
    <s v="Wed"/>
    <x v="0"/>
    <s v="Lee"/>
    <s v="72-0466"/>
    <n v="42.3"/>
    <x v="0"/>
    <n v="46.4"/>
    <x v="0"/>
    <s v="Top glove"/>
    <s v="Suies "/>
    <x v="1"/>
    <n v="353"/>
    <n v="398"/>
    <n v="204"/>
    <n v="413"/>
    <n v="12.8"/>
    <x v="1"/>
    <n v="557"/>
    <n v="119.39999999999999"/>
  </r>
  <r>
    <x v="24"/>
    <d v="2021-06-29T00:00:00"/>
    <n v="2021"/>
    <x v="10"/>
    <s v="Tue"/>
    <x v="0"/>
    <s v="Lee"/>
    <s v="72-0466"/>
    <n v="98.6"/>
    <x v="0"/>
    <n v="79.3"/>
    <x v="1"/>
    <s v="PT"/>
    <s v="X1 Port"/>
    <x v="1"/>
    <n v="795"/>
    <n v="400"/>
    <n v="201"/>
    <n v="206"/>
    <n v="3.4"/>
    <x v="0"/>
    <n v="996"/>
    <n v="120"/>
  </r>
  <r>
    <x v="18"/>
    <d v="2021-08-21T00:00:00"/>
    <n v="2021"/>
    <x v="7"/>
    <s v="Sat"/>
    <x v="1"/>
    <s v="Lee"/>
    <s v="72-0466"/>
    <n v="54"/>
    <x v="1"/>
    <n v="98.5"/>
    <x v="0"/>
    <s v="Top glove"/>
    <s v="Suies "/>
    <x v="1"/>
    <n v="333"/>
    <n v="399"/>
    <n v="554"/>
    <n v="557"/>
    <n v="26"/>
    <x v="1"/>
    <n v="887"/>
    <n v="119.69999999999999"/>
  </r>
  <r>
    <x v="21"/>
    <d v="2020-02-01T00:00:00"/>
    <n v="2020"/>
    <x v="6"/>
    <s v="Sat"/>
    <x v="0"/>
    <s v="Mike"/>
    <s v="72-0466"/>
    <n v="40.799999999999997"/>
    <x v="2"/>
    <n v="39.700000000000003"/>
    <x v="0"/>
    <s v="Safeskin"/>
    <s v="Gidec"/>
    <x v="0"/>
    <n v="421"/>
    <n v="400"/>
    <n v="375"/>
    <n v="595"/>
    <n v="18"/>
    <x v="1"/>
    <n v="796"/>
    <n v="120"/>
  </r>
  <r>
    <x v="7"/>
    <d v="2020-09-15T00:00:00"/>
    <n v="2020"/>
    <x v="2"/>
    <s v="Tue"/>
    <x v="1"/>
    <s v="Lee"/>
    <s v="72-0466"/>
    <n v="54.8"/>
    <x v="0"/>
    <n v="37.4"/>
    <x v="1"/>
    <s v="Alex"/>
    <s v="Safeskin"/>
    <x v="0"/>
    <n v="556"/>
    <n v="399"/>
    <n v="301"/>
    <n v="349"/>
    <n v="17.100000000000001"/>
    <x v="0"/>
    <n v="857"/>
    <n v="119.69999999999999"/>
  </r>
  <r>
    <x v="13"/>
    <d v="2021-04-20T00:00:00"/>
    <n v="2021"/>
    <x v="0"/>
    <s v="Tue"/>
    <x v="0"/>
    <s v="Lee"/>
    <s v="72-0466"/>
    <n v="8.6999999999999993"/>
    <x v="2"/>
    <n v="94.7"/>
    <x v="0"/>
    <s v="Port Said"/>
    <s v="X1 Port"/>
    <x v="0"/>
    <n v="616"/>
    <n v="399"/>
    <n v="611"/>
    <n v="642"/>
    <n v="6.7"/>
    <x v="1"/>
    <n v="1227"/>
    <n v="119.69999999999999"/>
  </r>
  <r>
    <x v="15"/>
    <d v="2022-04-04T00:00:00"/>
    <n v="2022"/>
    <x v="0"/>
    <s v="Mon"/>
    <x v="0"/>
    <s v="Lee"/>
    <s v="72-0466"/>
    <n v="107.4"/>
    <x v="2"/>
    <n v="48.8"/>
    <x v="1"/>
    <s v="Gidec"/>
    <s v="Top glove "/>
    <x v="1"/>
    <n v="632"/>
    <n v="399"/>
    <n v="517"/>
    <n v="429"/>
    <n v="18.100000000000001"/>
    <x v="0"/>
    <n v="1149"/>
    <n v="119.69999999999999"/>
  </r>
  <r>
    <x v="5"/>
    <d v="2022-08-29T00:00:00"/>
    <n v="2022"/>
    <x v="7"/>
    <s v="Mon"/>
    <x v="1"/>
    <s v="Mike"/>
    <s v="72-1001 "/>
    <n v="68.5"/>
    <x v="0"/>
    <n v="99.1"/>
    <x v="0"/>
    <s v="Xunthai"/>
    <s v="Safeskin"/>
    <x v="0"/>
    <n v="486"/>
    <n v="400"/>
    <n v="749"/>
    <n v="387"/>
    <n v="16.2"/>
    <x v="0"/>
    <n v="1235"/>
    <n v="120"/>
  </r>
  <r>
    <x v="12"/>
    <d v="2022-07-08T00:00:00"/>
    <n v="2022"/>
    <x v="8"/>
    <s v="Fri"/>
    <x v="0"/>
    <s v="Mike"/>
    <s v="72-1001 "/>
    <n v="17.100000000000001"/>
    <x v="1"/>
    <n v="119.2"/>
    <x v="0"/>
    <s v="Top glove"/>
    <s v="Top glove "/>
    <x v="0"/>
    <n v="246"/>
    <n v="399"/>
    <n v="699"/>
    <n v="774"/>
    <n v="16"/>
    <x v="0"/>
    <n v="945"/>
    <n v="119.69999999999999"/>
  </r>
  <r>
    <x v="4"/>
    <d v="2020-02-02T00:00:00"/>
    <n v="2020"/>
    <x v="6"/>
    <s v="Sun"/>
    <x v="0"/>
    <s v="Mike"/>
    <s v="72-0466"/>
    <n v="38.200000000000003"/>
    <x v="1"/>
    <n v="117.7"/>
    <x v="0"/>
    <s v="Air Port"/>
    <s v="Safeskin"/>
    <x v="1"/>
    <n v="498"/>
    <n v="399"/>
    <n v="636"/>
    <n v="553"/>
    <n v="9.5"/>
    <x v="1"/>
    <n v="1134"/>
    <n v="119.69999999999999"/>
  </r>
  <r>
    <x v="19"/>
    <d v="2022-06-17T00:00:00"/>
    <n v="2022"/>
    <x v="10"/>
    <s v="Fri"/>
    <x v="0"/>
    <s v="Lee"/>
    <s v="72-0466"/>
    <n v="118.1"/>
    <x v="1"/>
    <n v="81.2"/>
    <x v="1"/>
    <s v="Safeskin"/>
    <s v="Top glove "/>
    <x v="0"/>
    <n v="401"/>
    <n v="401"/>
    <n v="276"/>
    <n v="351"/>
    <n v="4.7"/>
    <x v="0"/>
    <n v="677"/>
    <n v="120.3"/>
  </r>
  <r>
    <x v="9"/>
    <d v="2021-01-22T00:00:00"/>
    <n v="2021"/>
    <x v="9"/>
    <s v="Fri"/>
    <x v="1"/>
    <s v="Mike"/>
    <s v="72-0466"/>
    <n v="73.2"/>
    <x v="0"/>
    <n v="48.1"/>
    <x v="0"/>
    <s v="Giza"/>
    <s v="Suies "/>
    <x v="0"/>
    <n v="595"/>
    <n v="403"/>
    <n v="600"/>
    <n v="790"/>
    <n v="11.2"/>
    <x v="1"/>
    <n v="1195"/>
    <n v="120.89999999999999"/>
  </r>
  <r>
    <x v="23"/>
    <d v="2022-03-08T00:00:00"/>
    <n v="2022"/>
    <x v="5"/>
    <s v="Tue"/>
    <x v="0"/>
    <s v="Lee"/>
    <s v="72-0466"/>
    <n v="38.5"/>
    <x v="2"/>
    <n v="12.5"/>
    <x v="0"/>
    <s v="PT"/>
    <s v="Suies "/>
    <x v="1"/>
    <n v="309"/>
    <n v="400"/>
    <n v="616"/>
    <n v="433"/>
    <n v="27"/>
    <x v="0"/>
    <n v="925"/>
    <n v="120"/>
  </r>
  <r>
    <x v="1"/>
    <d v="2021-03-31T00:00:00"/>
    <n v="2021"/>
    <x v="5"/>
    <s v="Wed"/>
    <x v="0"/>
    <s v="Lee"/>
    <s v="72-1001 "/>
    <n v="54"/>
    <x v="1"/>
    <n v="89.9"/>
    <x v="0"/>
    <s v="Safeskin"/>
    <s v="Gidec"/>
    <x v="0"/>
    <n v="436"/>
    <n v="399"/>
    <n v="658"/>
    <n v="589"/>
    <n v="3.8"/>
    <x v="1"/>
    <n v="1094"/>
    <n v="119.69999999999999"/>
  </r>
  <r>
    <x v="4"/>
    <d v="2023-03-13T00:00:00"/>
    <n v="2023"/>
    <x v="5"/>
    <s v="Mon"/>
    <x v="0"/>
    <s v="Lee"/>
    <s v="72-1001"/>
    <n v="34.700000000000003"/>
    <x v="1"/>
    <n v="117.5"/>
    <x v="0"/>
    <s v="Xunthai"/>
    <s v="Safeskin"/>
    <x v="0"/>
    <n v="780"/>
    <n v="400"/>
    <n v="358"/>
    <n v="634"/>
    <n v="15.9"/>
    <x v="1"/>
    <n v="1138"/>
    <n v="120"/>
  </r>
  <r>
    <x v="35"/>
    <d v="2020-08-11T00:00:00"/>
    <n v="2020"/>
    <x v="7"/>
    <s v="Tue"/>
    <x v="1"/>
    <s v="Mike"/>
    <s v="72-0466"/>
    <n v="8.6999999999999993"/>
    <x v="1"/>
    <n v="12.8"/>
    <x v="0"/>
    <s v="Gidec"/>
    <s v="Top glove "/>
    <x v="0"/>
    <n v="253"/>
    <n v="400"/>
    <n v="584"/>
    <n v="453"/>
    <n v="21.1"/>
    <x v="0"/>
    <n v="837"/>
    <n v="120"/>
  </r>
  <r>
    <x v="12"/>
    <d v="2020-08-04T00:00:00"/>
    <n v="2020"/>
    <x v="7"/>
    <s v="Tue"/>
    <x v="1"/>
    <s v="Mike"/>
    <s v="72-0466"/>
    <n v="101.8"/>
    <x v="1"/>
    <n v="5.7"/>
    <x v="1"/>
    <s v="Gidec"/>
    <s v="X1 Port"/>
    <x v="0"/>
    <n v="561"/>
    <n v="400"/>
    <n v="571"/>
    <n v="522"/>
    <n v="38.6"/>
    <x v="1"/>
    <n v="1132"/>
    <n v="120"/>
  </r>
  <r>
    <x v="21"/>
    <d v="2020-06-04T00:00:00"/>
    <n v="2020"/>
    <x v="10"/>
    <s v="Thu"/>
    <x v="0"/>
    <s v="Lee"/>
    <s v="72-0466"/>
    <n v="38.6"/>
    <x v="0"/>
    <n v="100.7"/>
    <x v="0"/>
    <s v="Safeskin"/>
    <s v="X1 Port"/>
    <x v="0"/>
    <n v="254"/>
    <n v="401"/>
    <n v="431"/>
    <n v="344"/>
    <n v="33.9"/>
    <x v="0"/>
    <n v="685"/>
    <n v="120.3"/>
  </r>
  <r>
    <x v="7"/>
    <d v="2022-02-27T00:00:00"/>
    <n v="2022"/>
    <x v="6"/>
    <s v="Sun"/>
    <x v="1"/>
    <s v="Mike"/>
    <s v="72-1001"/>
    <n v="101.4"/>
    <x v="1"/>
    <n v="16.8"/>
    <x v="1"/>
    <s v="Air Port"/>
    <s v="X1 Port"/>
    <x v="0"/>
    <n v="294"/>
    <n v="400"/>
    <n v="598"/>
    <n v="479"/>
    <n v="36.700000000000003"/>
    <x v="0"/>
    <n v="892"/>
    <n v="120"/>
  </r>
  <r>
    <x v="26"/>
    <d v="2020-02-05T00:00:00"/>
    <n v="2020"/>
    <x v="6"/>
    <s v="Wed"/>
    <x v="0"/>
    <s v="Lee"/>
    <s v="72-0466"/>
    <n v="60"/>
    <x v="1"/>
    <n v="14.4"/>
    <x v="1"/>
    <s v="PT"/>
    <s v="Suies "/>
    <x v="0"/>
    <n v="563"/>
    <n v="401"/>
    <n v="252"/>
    <n v="386"/>
    <n v="33"/>
    <x v="1"/>
    <n v="815"/>
    <n v="120.3"/>
  </r>
  <r>
    <x v="15"/>
    <d v="2021-09-27T00:00:00"/>
    <n v="2021"/>
    <x v="2"/>
    <s v="Mon"/>
    <x v="1"/>
    <s v="Lee"/>
    <s v="72-1001"/>
    <n v="26"/>
    <x v="0"/>
    <n v="109.7"/>
    <x v="1"/>
    <s v="Xunthai"/>
    <s v="Top glove "/>
    <x v="0"/>
    <n v="466"/>
    <n v="400"/>
    <n v="586"/>
    <n v="528"/>
    <n v="24"/>
    <x v="0"/>
    <n v="1052"/>
    <n v="120"/>
  </r>
  <r>
    <x v="16"/>
    <d v="2020-01-09T00:00:00"/>
    <n v="2020"/>
    <x v="9"/>
    <s v="Thu"/>
    <x v="1"/>
    <s v="Mike"/>
    <s v="72-1001"/>
    <n v="97.2"/>
    <x v="1"/>
    <n v="14.1"/>
    <x v="0"/>
    <s v="Xunthai"/>
    <s v="Gidec"/>
    <x v="1"/>
    <n v="529"/>
    <n v="401"/>
    <n v="564"/>
    <n v="602"/>
    <n v="34.6"/>
    <x v="1"/>
    <n v="1093"/>
    <n v="120.3"/>
  </r>
  <r>
    <x v="23"/>
    <d v="2022-11-29T00:00:00"/>
    <n v="2022"/>
    <x v="11"/>
    <s v="Tue"/>
    <x v="0"/>
    <s v="Lee"/>
    <s v="72-1001 "/>
    <n v="48.4"/>
    <x v="2"/>
    <n v="18.100000000000001"/>
    <x v="1"/>
    <s v="Gidec"/>
    <s v="X1 Port"/>
    <x v="1"/>
    <n v="728"/>
    <n v="400"/>
    <n v="326"/>
    <n v="568"/>
    <n v="23"/>
    <x v="1"/>
    <n v="1054"/>
    <n v="120"/>
  </r>
  <r>
    <x v="18"/>
    <d v="2020-06-27T00:00:00"/>
    <n v="2020"/>
    <x v="10"/>
    <s v="Sat"/>
    <x v="0"/>
    <s v="Mike"/>
    <s v="72-1001 "/>
    <n v="86.4"/>
    <x v="2"/>
    <n v="70.5"/>
    <x v="0"/>
    <s v="Xunthai"/>
    <s v="Safeskin"/>
    <x v="1"/>
    <n v="690"/>
    <n v="399"/>
    <n v="691"/>
    <n v="666"/>
    <n v="15"/>
    <x v="0"/>
    <n v="1381"/>
    <n v="119.69999999999999"/>
  </r>
  <r>
    <x v="20"/>
    <d v="2022-08-16T00:00:00"/>
    <n v="2022"/>
    <x v="7"/>
    <s v="Tue"/>
    <x v="1"/>
    <s v="Lee"/>
    <s v="72-0466"/>
    <n v="101.3"/>
    <x v="1"/>
    <n v="92"/>
    <x v="0"/>
    <s v="Gidec"/>
    <s v="Top glove "/>
    <x v="0"/>
    <n v="733"/>
    <n v="402"/>
    <n v="725"/>
    <n v="225"/>
    <n v="15.5"/>
    <x v="0"/>
    <n v="1458"/>
    <n v="120.6"/>
  </r>
  <r>
    <x v="22"/>
    <d v="2021-05-15T00:00:00"/>
    <n v="2021"/>
    <x v="1"/>
    <s v="Sat"/>
    <x v="0"/>
    <s v="Mike"/>
    <s v="72-1001 "/>
    <n v="115.7"/>
    <x v="1"/>
    <n v="51"/>
    <x v="1"/>
    <s v="PT"/>
    <s v="Suies"/>
    <x v="1"/>
    <n v="570"/>
    <n v="398"/>
    <n v="326"/>
    <n v="247"/>
    <n v="23.1"/>
    <x v="0"/>
    <n v="896"/>
    <n v="119.39999999999999"/>
  </r>
  <r>
    <x v="7"/>
    <d v="2021-01-07T00:00:00"/>
    <n v="2021"/>
    <x v="9"/>
    <s v="Thu"/>
    <x v="0"/>
    <s v="Lee"/>
    <s v="72-1001 "/>
    <n v="14.9"/>
    <x v="2"/>
    <n v="53.4"/>
    <x v="0"/>
    <s v="Top glove"/>
    <s v="Top glove "/>
    <x v="0"/>
    <n v="494"/>
    <n v="399"/>
    <n v="246"/>
    <n v="323"/>
    <n v="32.6"/>
    <x v="0"/>
    <n v="740"/>
    <n v="119.69999999999999"/>
  </r>
  <r>
    <x v="24"/>
    <d v="2022-12-27T00:00:00"/>
    <n v="2022"/>
    <x v="4"/>
    <s v="Tue"/>
    <x v="0"/>
    <s v="Lee"/>
    <s v="72-1001 "/>
    <n v="6"/>
    <x v="0"/>
    <n v="77.8"/>
    <x v="0"/>
    <s v="PT"/>
    <s v="Safeskin"/>
    <x v="1"/>
    <n v="476"/>
    <n v="399"/>
    <n v="562"/>
    <n v="791"/>
    <n v="6.2"/>
    <x v="1"/>
    <n v="1038"/>
    <n v="119.69999999999999"/>
  </r>
  <r>
    <x v="15"/>
    <d v="2022-08-27T00:00:00"/>
    <n v="2022"/>
    <x v="7"/>
    <s v="Sat"/>
    <x v="0"/>
    <s v="Mike"/>
    <s v="72-1001"/>
    <n v="68.099999999999994"/>
    <x v="0"/>
    <n v="63.1"/>
    <x v="1"/>
    <s v="Port Said"/>
    <s v="Suies"/>
    <x v="0"/>
    <n v="644"/>
    <n v="403"/>
    <n v="488"/>
    <n v="680"/>
    <n v="2.5"/>
    <x v="1"/>
    <n v="1132"/>
    <n v="120.89999999999999"/>
  </r>
  <r>
    <x v="23"/>
    <d v="2023-12-18T00:00:00"/>
    <n v="2023"/>
    <x v="4"/>
    <s v="Mon"/>
    <x v="0"/>
    <s v="Mike"/>
    <s v="72-1001 "/>
    <n v="35.4"/>
    <x v="1"/>
    <n v="7.1"/>
    <x v="0"/>
    <s v="Top glove"/>
    <s v="Suies"/>
    <x v="0"/>
    <n v="513"/>
    <n v="402"/>
    <n v="457"/>
    <n v="754"/>
    <n v="31.8"/>
    <x v="1"/>
    <n v="970"/>
    <n v="120.6"/>
  </r>
  <r>
    <x v="0"/>
    <d v="2021-05-29T00:00:00"/>
    <n v="2021"/>
    <x v="1"/>
    <s v="Sat"/>
    <x v="0"/>
    <s v="Lee"/>
    <s v="72-0466"/>
    <n v="58.9"/>
    <x v="1"/>
    <n v="18.100000000000001"/>
    <x v="0"/>
    <s v="Top glove"/>
    <s v="Gidec"/>
    <x v="1"/>
    <n v="263"/>
    <n v="401"/>
    <n v="657"/>
    <n v="363"/>
    <n v="26.3"/>
    <x v="1"/>
    <n v="920"/>
    <n v="120.3"/>
  </r>
  <r>
    <x v="21"/>
    <d v="2020-12-29T00:00:00"/>
    <n v="2020"/>
    <x v="4"/>
    <s v="Tue"/>
    <x v="0"/>
    <s v="Lee"/>
    <s v="72-1001 "/>
    <n v="13.4"/>
    <x v="2"/>
    <n v="71.900000000000006"/>
    <x v="0"/>
    <s v="Safeskin"/>
    <s v="X1 Port"/>
    <x v="0"/>
    <n v="285"/>
    <n v="400"/>
    <n v="782"/>
    <n v="544"/>
    <n v="33"/>
    <x v="0"/>
    <n v="1067"/>
    <n v="120"/>
  </r>
  <r>
    <x v="18"/>
    <d v="2022-02-15T00:00:00"/>
    <n v="2022"/>
    <x v="6"/>
    <s v="Tue"/>
    <x v="1"/>
    <s v="Mike"/>
    <s v="72-1001 "/>
    <n v="62.7"/>
    <x v="1"/>
    <n v="96.3"/>
    <x v="0"/>
    <s v="Xunthai"/>
    <s v="Top glove"/>
    <x v="0"/>
    <n v="414"/>
    <n v="402"/>
    <n v="487"/>
    <n v="533"/>
    <n v="39.1"/>
    <x v="1"/>
    <n v="901"/>
    <n v="120.6"/>
  </r>
  <r>
    <x v="22"/>
    <d v="2022-02-12T00:00:00"/>
    <n v="2022"/>
    <x v="6"/>
    <s v="Sat"/>
    <x v="0"/>
    <s v="Lee"/>
    <s v="72-1001"/>
    <n v="19.399999999999999"/>
    <x v="1"/>
    <n v="92.8"/>
    <x v="1"/>
    <s v="Xunthai"/>
    <s v="X1 Port"/>
    <x v="0"/>
    <n v="241"/>
    <n v="400"/>
    <n v="204"/>
    <n v="542"/>
    <n v="10.8"/>
    <x v="1"/>
    <n v="445"/>
    <n v="120"/>
  </r>
  <r>
    <x v="19"/>
    <d v="2020-11-24T00:00:00"/>
    <n v="2020"/>
    <x v="11"/>
    <s v="Tue"/>
    <x v="0"/>
    <s v="Lee"/>
    <s v="72-0466"/>
    <n v="101.4"/>
    <x v="1"/>
    <n v="90.1"/>
    <x v="1"/>
    <s v="Air Port"/>
    <s v="Suies "/>
    <x v="1"/>
    <n v="344"/>
    <n v="401"/>
    <n v="558"/>
    <n v="631"/>
    <n v="8.6"/>
    <x v="1"/>
    <n v="902"/>
    <n v="120.3"/>
  </r>
  <r>
    <x v="19"/>
    <d v="2022-03-04T00:00:00"/>
    <n v="2022"/>
    <x v="5"/>
    <s v="Fri"/>
    <x v="0"/>
    <s v="Mike"/>
    <s v="72-0466"/>
    <n v="92.3"/>
    <x v="0"/>
    <n v="93.7"/>
    <x v="1"/>
    <s v="Port Said"/>
    <s v="Gidec"/>
    <x v="0"/>
    <n v="594"/>
    <n v="400"/>
    <n v="592"/>
    <n v="436"/>
    <n v="14.3"/>
    <x v="0"/>
    <n v="1186"/>
    <n v="120"/>
  </r>
  <r>
    <x v="13"/>
    <d v="2022-08-19T00:00:00"/>
    <n v="2022"/>
    <x v="7"/>
    <s v="Fri"/>
    <x v="1"/>
    <s v="Lee"/>
    <s v="72-1001"/>
    <n v="13.5"/>
    <x v="0"/>
    <n v="10.1"/>
    <x v="0"/>
    <s v="Top glove"/>
    <s v="Top glove "/>
    <x v="1"/>
    <n v="207"/>
    <n v="400"/>
    <n v="697"/>
    <n v="606"/>
    <n v="35.200000000000003"/>
    <x v="0"/>
    <n v="904"/>
    <n v="120"/>
  </r>
  <r>
    <x v="12"/>
    <d v="2021-01-04T00:00:00"/>
    <n v="2021"/>
    <x v="9"/>
    <s v="Mon"/>
    <x v="1"/>
    <s v="Mike"/>
    <s v="72-0466"/>
    <n v="101.2"/>
    <x v="1"/>
    <n v="107.9"/>
    <x v="1"/>
    <s v="Port Said"/>
    <s v="Safeskin"/>
    <x v="1"/>
    <n v="562"/>
    <n v="400"/>
    <n v="320"/>
    <n v="673"/>
    <n v="1.5"/>
    <x v="1"/>
    <n v="882"/>
    <n v="120"/>
  </r>
  <r>
    <x v="32"/>
    <d v="2021-08-19T00:00:00"/>
    <n v="2021"/>
    <x v="7"/>
    <s v="Thu"/>
    <x v="0"/>
    <s v="Lee"/>
    <s v="72-1001 "/>
    <n v="42.4"/>
    <x v="2"/>
    <n v="107.3"/>
    <x v="0"/>
    <s v="Xunthai"/>
    <s v="Suies "/>
    <x v="1"/>
    <n v="663"/>
    <n v="400"/>
    <n v="515"/>
    <n v="373"/>
    <n v="1.4"/>
    <x v="0"/>
    <n v="1178"/>
    <n v="120"/>
  </r>
  <r>
    <x v="11"/>
    <d v="2023-11-11T00:00:00"/>
    <n v="2023"/>
    <x v="11"/>
    <s v="Sat"/>
    <x v="0"/>
    <s v="Mike"/>
    <s v="72-0466"/>
    <n v="45.6"/>
    <x v="1"/>
    <n v="66.2"/>
    <x v="0"/>
    <s v="Xunthai"/>
    <s v="Safeskin"/>
    <x v="1"/>
    <n v="302"/>
    <n v="401"/>
    <n v="468"/>
    <n v="767"/>
    <n v="9.5"/>
    <x v="1"/>
    <n v="770"/>
    <n v="120.3"/>
  </r>
  <r>
    <x v="15"/>
    <d v="2023-02-11T00:00:00"/>
    <n v="2023"/>
    <x v="6"/>
    <s v="Sat"/>
    <x v="1"/>
    <s v="Mike"/>
    <s v="72-0466"/>
    <n v="25.7"/>
    <x v="1"/>
    <n v="33.6"/>
    <x v="0"/>
    <s v="Alex"/>
    <s v="Top glove"/>
    <x v="1"/>
    <n v="309"/>
    <n v="400"/>
    <n v="599"/>
    <n v="511"/>
    <n v="15.7"/>
    <x v="0"/>
    <n v="908"/>
    <n v="120"/>
  </r>
  <r>
    <x v="24"/>
    <d v="2021-07-24T00:00:00"/>
    <n v="2021"/>
    <x v="8"/>
    <s v="Sat"/>
    <x v="0"/>
    <s v="Mike"/>
    <s v="72-0466"/>
    <n v="101.1"/>
    <x v="1"/>
    <n v="73.099999999999994"/>
    <x v="0"/>
    <s v="Top glove"/>
    <s v="Gidec"/>
    <x v="1"/>
    <n v="217"/>
    <n v="400"/>
    <n v="238"/>
    <n v="640"/>
    <n v="12.8"/>
    <x v="1"/>
    <n v="455"/>
    <n v="120"/>
  </r>
  <r>
    <x v="1"/>
    <d v="2022-11-27T00:00:00"/>
    <n v="2022"/>
    <x v="11"/>
    <s v="Sun"/>
    <x v="1"/>
    <s v="Lee"/>
    <s v="72-0466"/>
    <n v="51.5"/>
    <x v="1"/>
    <n v="69.2"/>
    <x v="0"/>
    <s v="Xunthai"/>
    <s v="X1 Port"/>
    <x v="1"/>
    <n v="507"/>
    <n v="402"/>
    <n v="730"/>
    <n v="637"/>
    <n v="33.200000000000003"/>
    <x v="1"/>
    <n v="1237"/>
    <n v="120.6"/>
  </r>
  <r>
    <x v="0"/>
    <d v="2021-01-11T00:00:00"/>
    <n v="2021"/>
    <x v="9"/>
    <s v="Mon"/>
    <x v="1"/>
    <s v="Lee"/>
    <s v="72-1001 "/>
    <n v="10.6"/>
    <x v="0"/>
    <n v="30.6"/>
    <x v="1"/>
    <s v="Safeskin"/>
    <s v="X1 Port"/>
    <x v="1"/>
    <n v="593"/>
    <n v="397"/>
    <n v="507"/>
    <n v="539"/>
    <n v="27.9"/>
    <x v="1"/>
    <n v="1100"/>
    <n v="119.1"/>
  </r>
  <r>
    <x v="11"/>
    <d v="2023-11-23T00:00:00"/>
    <n v="2023"/>
    <x v="11"/>
    <s v="Thu"/>
    <x v="0"/>
    <s v="Mike"/>
    <s v="72-1001 "/>
    <n v="116.1"/>
    <x v="0"/>
    <n v="74.400000000000006"/>
    <x v="1"/>
    <s v="Gidec"/>
    <s v="Gidec"/>
    <x v="0"/>
    <n v="474"/>
    <n v="401"/>
    <n v="726"/>
    <n v="394"/>
    <n v="33.700000000000003"/>
    <x v="1"/>
    <n v="1200"/>
    <n v="120.3"/>
  </r>
  <r>
    <x v="0"/>
    <d v="2023-05-11T00:00:00"/>
    <n v="2023"/>
    <x v="1"/>
    <s v="Thu"/>
    <x v="1"/>
    <s v="Lee"/>
    <s v="72-0466"/>
    <n v="34.4"/>
    <x v="2"/>
    <n v="96.7"/>
    <x v="0"/>
    <s v="Xunthai"/>
    <s v="Top glove"/>
    <x v="1"/>
    <n v="434"/>
    <n v="401"/>
    <n v="404"/>
    <n v="600"/>
    <n v="16"/>
    <x v="1"/>
    <n v="838"/>
    <n v="120.3"/>
  </r>
  <r>
    <x v="4"/>
    <d v="2023-05-10T00:00:00"/>
    <n v="2023"/>
    <x v="1"/>
    <s v="Wed"/>
    <x v="1"/>
    <s v="Mike"/>
    <s v="72-0466"/>
    <n v="112.7"/>
    <x v="0"/>
    <n v="97.7"/>
    <x v="0"/>
    <s v="Top glove"/>
    <s v="Gidec"/>
    <x v="0"/>
    <n v="473"/>
    <n v="401"/>
    <n v="592"/>
    <n v="252"/>
    <n v="24.2"/>
    <x v="1"/>
    <n v="1065"/>
    <n v="120.3"/>
  </r>
  <r>
    <x v="23"/>
    <d v="2020-04-09T00:00:00"/>
    <n v="2020"/>
    <x v="0"/>
    <s v="Thu"/>
    <x v="0"/>
    <s v="Lee"/>
    <s v="72-0466"/>
    <n v="39.6"/>
    <x v="2"/>
    <n v="11.9"/>
    <x v="0"/>
    <s v="Top glove"/>
    <s v="Top glove"/>
    <x v="1"/>
    <n v="669"/>
    <n v="400"/>
    <n v="774"/>
    <n v="789"/>
    <n v="21.1"/>
    <x v="1"/>
    <n v="1443"/>
    <n v="120"/>
  </r>
  <r>
    <x v="26"/>
    <d v="2023-11-22T00:00:00"/>
    <n v="2023"/>
    <x v="11"/>
    <s v="Wed"/>
    <x v="0"/>
    <s v="Mike"/>
    <s v="72-1001 "/>
    <n v="100.6"/>
    <x v="0"/>
    <n v="27.7"/>
    <x v="0"/>
    <s v="Top glove"/>
    <s v="Suies"/>
    <x v="1"/>
    <n v="220"/>
    <n v="400"/>
    <n v="766"/>
    <n v="310"/>
    <n v="19.5"/>
    <x v="1"/>
    <n v="986"/>
    <n v="120"/>
  </r>
  <r>
    <x v="34"/>
    <d v="2022-03-26T00:00:00"/>
    <n v="2022"/>
    <x v="5"/>
    <s v="Sat"/>
    <x v="0"/>
    <s v="Lee"/>
    <s v="72-0466"/>
    <n v="81.400000000000006"/>
    <x v="1"/>
    <n v="81.8"/>
    <x v="0"/>
    <s v="Xunthai"/>
    <s v="Mina"/>
    <x v="1"/>
    <n v="670"/>
    <n v="401"/>
    <n v="766"/>
    <n v="365"/>
    <n v="12.2"/>
    <x v="0"/>
    <n v="1436"/>
    <n v="120.3"/>
  </r>
  <r>
    <x v="2"/>
    <d v="2020-04-27T00:00:00"/>
    <n v="2020"/>
    <x v="0"/>
    <s v="Mon"/>
    <x v="0"/>
    <s v="Lee"/>
    <s v="72-0466"/>
    <n v="104"/>
    <x v="0"/>
    <n v="103.9"/>
    <x v="1"/>
    <s v="Port Said"/>
    <s v="Top glove"/>
    <x v="1"/>
    <n v="600"/>
    <n v="401"/>
    <n v="226"/>
    <n v="773"/>
    <n v="28.7"/>
    <x v="1"/>
    <n v="826"/>
    <n v="120.3"/>
  </r>
  <r>
    <x v="12"/>
    <d v="2021-02-24T00:00:00"/>
    <n v="2021"/>
    <x v="6"/>
    <s v="Wed"/>
    <x v="1"/>
    <s v="Lee"/>
    <s v="72-1001"/>
    <n v="117.3"/>
    <x v="1"/>
    <n v="64.900000000000006"/>
    <x v="0"/>
    <s v="PT"/>
    <s v="Safeskin"/>
    <x v="0"/>
    <n v="345"/>
    <n v="400"/>
    <n v="442"/>
    <n v="312"/>
    <n v="21.4"/>
    <x v="0"/>
    <n v="787"/>
    <n v="120"/>
  </r>
  <r>
    <x v="8"/>
    <d v="2023-06-20T00:00:00"/>
    <n v="2023"/>
    <x v="10"/>
    <s v="Tue"/>
    <x v="0"/>
    <s v="Lee"/>
    <s v="72-0466"/>
    <n v="105.2"/>
    <x v="1"/>
    <n v="86.4"/>
    <x v="0"/>
    <s v="Air Port"/>
    <s v="X1 Port"/>
    <x v="1"/>
    <n v="515"/>
    <n v="400"/>
    <n v="236"/>
    <n v="302"/>
    <n v="4.0999999999999996"/>
    <x v="0"/>
    <n v="751"/>
    <n v="120"/>
  </r>
  <r>
    <x v="19"/>
    <d v="2021-06-24T00:00:00"/>
    <n v="2021"/>
    <x v="10"/>
    <s v="Thu"/>
    <x v="0"/>
    <s v="Mike"/>
    <s v="72-0466"/>
    <n v="51.4"/>
    <x v="2"/>
    <n v="7.4"/>
    <x v="1"/>
    <s v="Xunthai"/>
    <s v="Safeskin"/>
    <x v="0"/>
    <n v="230"/>
    <n v="402"/>
    <n v="386"/>
    <n v="683"/>
    <n v="1"/>
    <x v="0"/>
    <n v="616"/>
    <n v="120.6"/>
  </r>
  <r>
    <x v="12"/>
    <d v="2023-06-04T00:00:00"/>
    <n v="2023"/>
    <x v="10"/>
    <s v="Sun"/>
    <x v="1"/>
    <s v="Mike"/>
    <s v="72-0466"/>
    <n v="98.7"/>
    <x v="1"/>
    <n v="75"/>
    <x v="1"/>
    <s v="Giza"/>
    <s v="Safeskin"/>
    <x v="0"/>
    <n v="428"/>
    <n v="398"/>
    <n v="305"/>
    <n v="351"/>
    <n v="1.8"/>
    <x v="0"/>
    <n v="733"/>
    <n v="119.39999999999999"/>
  </r>
  <r>
    <x v="19"/>
    <d v="2023-05-21T00:00:00"/>
    <n v="2023"/>
    <x v="1"/>
    <s v="Sun"/>
    <x v="0"/>
    <s v="Lee"/>
    <s v="72-1001 "/>
    <n v="86.8"/>
    <x v="0"/>
    <n v="115.6"/>
    <x v="1"/>
    <s v="Top glove"/>
    <s v="X1 Port"/>
    <x v="0"/>
    <n v="304"/>
    <n v="399"/>
    <n v="572"/>
    <n v="257"/>
    <n v="4"/>
    <x v="1"/>
    <n v="876"/>
    <n v="119.69999999999999"/>
  </r>
  <r>
    <x v="8"/>
    <d v="2022-07-18T00:00:00"/>
    <n v="2022"/>
    <x v="8"/>
    <s v="Mon"/>
    <x v="1"/>
    <s v="Lee"/>
    <s v="72-1001 "/>
    <n v="12.1"/>
    <x v="2"/>
    <n v="81"/>
    <x v="0"/>
    <s v="Xunthai"/>
    <s v="Top glove "/>
    <x v="1"/>
    <n v="213"/>
    <n v="401"/>
    <n v="668"/>
    <n v="336"/>
    <n v="15.5"/>
    <x v="1"/>
    <n v="881"/>
    <n v="120.3"/>
  </r>
  <r>
    <x v="24"/>
    <d v="2021-11-29T00:00:00"/>
    <n v="2021"/>
    <x v="11"/>
    <s v="Mon"/>
    <x v="0"/>
    <s v="Mike"/>
    <s v="72-0466"/>
    <n v="111.9"/>
    <x v="0"/>
    <n v="111.1"/>
    <x v="1"/>
    <s v="Top glove"/>
    <s v="Mina"/>
    <x v="1"/>
    <n v="414"/>
    <n v="401"/>
    <n v="508"/>
    <n v="733"/>
    <n v="12.9"/>
    <x v="1"/>
    <n v="922"/>
    <n v="120.3"/>
  </r>
  <r>
    <x v="11"/>
    <d v="2020-04-22T00:00:00"/>
    <n v="2020"/>
    <x v="0"/>
    <s v="Wed"/>
    <x v="0"/>
    <s v="Mike"/>
    <s v="72-0466"/>
    <n v="58.6"/>
    <x v="1"/>
    <n v="70.099999999999994"/>
    <x v="0"/>
    <s v="Top glove"/>
    <s v="Top glove"/>
    <x v="0"/>
    <n v="636"/>
    <n v="401"/>
    <n v="677"/>
    <n v="368"/>
    <n v="7.1"/>
    <x v="1"/>
    <n v="1313"/>
    <n v="120.3"/>
  </r>
  <r>
    <x v="26"/>
    <d v="2021-01-07T00:00:00"/>
    <n v="2021"/>
    <x v="9"/>
    <s v="Thu"/>
    <x v="1"/>
    <s v="Mike"/>
    <s v="72-1001 "/>
    <n v="20.5"/>
    <x v="2"/>
    <n v="102"/>
    <x v="0"/>
    <s v="Xunthai"/>
    <s v="Safeskin"/>
    <x v="0"/>
    <n v="753"/>
    <n v="400"/>
    <n v="208"/>
    <n v="617"/>
    <n v="21.1"/>
    <x v="1"/>
    <n v="961"/>
    <n v="120"/>
  </r>
  <r>
    <x v="24"/>
    <d v="2020-10-25T00:00:00"/>
    <n v="2020"/>
    <x v="3"/>
    <s v="Sun"/>
    <x v="0"/>
    <s v="Lee"/>
    <s v="72-0466"/>
    <n v="53.9"/>
    <x v="1"/>
    <n v="19.3"/>
    <x v="1"/>
    <s v="PT"/>
    <s v="Mina"/>
    <x v="0"/>
    <n v="597"/>
    <n v="399"/>
    <n v="692"/>
    <n v="437"/>
    <n v="38.799999999999997"/>
    <x v="0"/>
    <n v="1289"/>
    <n v="119.69999999999999"/>
  </r>
  <r>
    <x v="1"/>
    <d v="2022-11-08T00:00:00"/>
    <n v="2022"/>
    <x v="11"/>
    <s v="Tue"/>
    <x v="0"/>
    <s v="Mike"/>
    <s v="72-1001 "/>
    <n v="74.400000000000006"/>
    <x v="0"/>
    <n v="19.2"/>
    <x v="0"/>
    <s v="Port Said"/>
    <s v="Safeskin"/>
    <x v="1"/>
    <n v="441"/>
    <n v="399"/>
    <n v="307"/>
    <n v="357"/>
    <n v="7.3"/>
    <x v="1"/>
    <n v="748"/>
    <n v="119.69999999999999"/>
  </r>
  <r>
    <x v="14"/>
    <d v="2022-02-14T00:00:00"/>
    <n v="2022"/>
    <x v="6"/>
    <s v="Mon"/>
    <x v="1"/>
    <s v="Lee"/>
    <s v="72-1001 "/>
    <n v="70.900000000000006"/>
    <x v="2"/>
    <n v="18.8"/>
    <x v="0"/>
    <s v="Safeskin"/>
    <s v="Safeskin"/>
    <x v="0"/>
    <n v="800"/>
    <n v="402"/>
    <n v="477"/>
    <n v="286"/>
    <n v="10.8"/>
    <x v="1"/>
    <n v="1277"/>
    <n v="120.6"/>
  </r>
  <r>
    <x v="18"/>
    <d v="2021-11-01T00:00:00"/>
    <n v="2021"/>
    <x v="11"/>
    <s v="Mon"/>
    <x v="1"/>
    <s v="Mike"/>
    <s v="72-0466"/>
    <n v="71.099999999999994"/>
    <x v="1"/>
    <n v="61.2"/>
    <x v="0"/>
    <s v="Safeskin"/>
    <s v="Suies "/>
    <x v="0"/>
    <n v="370"/>
    <n v="399"/>
    <n v="466"/>
    <n v="783"/>
    <n v="19"/>
    <x v="0"/>
    <n v="836"/>
    <n v="119.69999999999999"/>
  </r>
  <r>
    <x v="24"/>
    <d v="2020-01-11T00:00:00"/>
    <n v="2020"/>
    <x v="9"/>
    <s v="Sat"/>
    <x v="1"/>
    <s v="Mike"/>
    <s v="72-0466"/>
    <n v="34.4"/>
    <x v="2"/>
    <n v="43"/>
    <x v="1"/>
    <s v="Port Said"/>
    <s v="X1 Port"/>
    <x v="1"/>
    <n v="312"/>
    <n v="400"/>
    <n v="724"/>
    <n v="513"/>
    <n v="26"/>
    <x v="0"/>
    <n v="1036"/>
    <n v="120"/>
  </r>
  <r>
    <x v="1"/>
    <d v="2020-01-08T00:00:00"/>
    <n v="2020"/>
    <x v="9"/>
    <s v="Wed"/>
    <x v="0"/>
    <s v="Lee"/>
    <s v="72-0466"/>
    <n v="77.8"/>
    <x v="1"/>
    <n v="87.7"/>
    <x v="1"/>
    <s v="Safeskin"/>
    <s v="X1 Port"/>
    <x v="0"/>
    <n v="478"/>
    <n v="399"/>
    <n v="780"/>
    <n v="269"/>
    <n v="24.4"/>
    <x v="1"/>
    <n v="1258"/>
    <n v="119.69999999999999"/>
  </r>
  <r>
    <x v="11"/>
    <d v="2023-03-22T00:00:00"/>
    <n v="2023"/>
    <x v="5"/>
    <s v="Wed"/>
    <x v="0"/>
    <s v="Mike"/>
    <s v="72-1001 "/>
    <n v="109.4"/>
    <x v="0"/>
    <n v="108.8"/>
    <x v="0"/>
    <s v="Alex"/>
    <s v="Top glove"/>
    <x v="1"/>
    <n v="503"/>
    <n v="401"/>
    <n v="353"/>
    <n v="319"/>
    <n v="21.3"/>
    <x v="0"/>
    <n v="856"/>
    <n v="120.3"/>
  </r>
  <r>
    <x v="7"/>
    <d v="2023-03-04T00:00:00"/>
    <n v="2023"/>
    <x v="5"/>
    <s v="Sat"/>
    <x v="0"/>
    <s v="Lee"/>
    <s v="72-1001 "/>
    <n v="49.7"/>
    <x v="2"/>
    <n v="76.2"/>
    <x v="1"/>
    <s v="Port Said"/>
    <s v="Suies"/>
    <x v="1"/>
    <n v="413"/>
    <n v="399"/>
    <n v="240"/>
    <n v="444"/>
    <n v="29.8"/>
    <x v="0"/>
    <n v="653"/>
    <n v="119.69999999999999"/>
  </r>
  <r>
    <x v="6"/>
    <d v="2023-10-28T00:00:00"/>
    <n v="2023"/>
    <x v="3"/>
    <s v="Sat"/>
    <x v="0"/>
    <s v="Mike"/>
    <s v="72-0466"/>
    <n v="77.5"/>
    <x v="1"/>
    <n v="29.5"/>
    <x v="0"/>
    <s v="Top glove"/>
    <s v="Gidec"/>
    <x v="1"/>
    <n v="617"/>
    <n v="400"/>
    <n v="590"/>
    <n v="527"/>
    <n v="34"/>
    <x v="0"/>
    <n v="1207"/>
    <n v="120"/>
  </r>
  <r>
    <x v="0"/>
    <d v="2021-04-05T00:00:00"/>
    <n v="2021"/>
    <x v="0"/>
    <s v="Mon"/>
    <x v="1"/>
    <s v="Lee"/>
    <s v="72-0466"/>
    <n v="33.1"/>
    <x v="1"/>
    <n v="112.1"/>
    <x v="1"/>
    <s v="Top glove"/>
    <s v="Top glove "/>
    <x v="1"/>
    <n v="310"/>
    <n v="398"/>
    <n v="502"/>
    <n v="309"/>
    <n v="40"/>
    <x v="1"/>
    <n v="812"/>
    <n v="119.39999999999999"/>
  </r>
  <r>
    <x v="4"/>
    <d v="2023-06-12T00:00:00"/>
    <n v="2023"/>
    <x v="10"/>
    <s v="Mon"/>
    <x v="0"/>
    <s v="Lee"/>
    <s v="72-1001 "/>
    <n v="10.6"/>
    <x v="2"/>
    <n v="65.7"/>
    <x v="0"/>
    <s v="Safeskin"/>
    <s v="Top glove "/>
    <x v="1"/>
    <n v="506"/>
    <n v="398"/>
    <n v="539"/>
    <n v="367"/>
    <n v="19.2"/>
    <x v="1"/>
    <n v="1045"/>
    <n v="119.39999999999999"/>
  </r>
  <r>
    <x v="19"/>
    <d v="2020-09-11T00:00:00"/>
    <n v="2020"/>
    <x v="2"/>
    <s v="Fri"/>
    <x v="0"/>
    <s v="Lee"/>
    <s v="72-1001 "/>
    <n v="72.400000000000006"/>
    <x v="0"/>
    <n v="87.8"/>
    <x v="0"/>
    <s v="Xunthai"/>
    <s v="Gidec"/>
    <x v="1"/>
    <n v="500"/>
    <n v="400"/>
    <n v="228"/>
    <n v="670"/>
    <n v="39.799999999999997"/>
    <x v="1"/>
    <n v="728"/>
    <n v="120"/>
  </r>
  <r>
    <x v="19"/>
    <d v="2021-08-08T00:00:00"/>
    <n v="2021"/>
    <x v="7"/>
    <s v="Sun"/>
    <x v="1"/>
    <s v="Lee"/>
    <s v="72-1001 "/>
    <n v="10.5"/>
    <x v="0"/>
    <n v="107.4"/>
    <x v="0"/>
    <s v="Safeskin"/>
    <s v="Gidec"/>
    <x v="1"/>
    <n v="694"/>
    <n v="399"/>
    <n v="665"/>
    <n v="450"/>
    <n v="29.5"/>
    <x v="0"/>
    <n v="1359"/>
    <n v="119.69999999999999"/>
  </r>
  <r>
    <x v="13"/>
    <d v="2023-09-13T00:00:00"/>
    <n v="2023"/>
    <x v="2"/>
    <s v="Wed"/>
    <x v="0"/>
    <s v="Mike"/>
    <s v="72-1001"/>
    <n v="88.2"/>
    <x v="1"/>
    <n v="118.8"/>
    <x v="0"/>
    <s v="Port Said"/>
    <s v="X1 Port"/>
    <x v="0"/>
    <n v="756"/>
    <n v="402"/>
    <n v="339"/>
    <n v="201"/>
    <n v="26.6"/>
    <x v="0"/>
    <n v="1095"/>
    <n v="120.6"/>
  </r>
  <r>
    <x v="5"/>
    <d v="2020-12-27T00:00:00"/>
    <n v="2020"/>
    <x v="4"/>
    <s v="Sun"/>
    <x v="1"/>
    <s v="Mike"/>
    <s v="72-1001"/>
    <n v="82.1"/>
    <x v="2"/>
    <n v="63.2"/>
    <x v="0"/>
    <s v="Port Said"/>
    <s v="Mina"/>
    <x v="0"/>
    <n v="598"/>
    <n v="398"/>
    <n v="401"/>
    <n v="232"/>
    <n v="25.9"/>
    <x v="0"/>
    <n v="999"/>
    <n v="119.39999999999999"/>
  </r>
  <r>
    <x v="19"/>
    <d v="2023-10-29T00:00:00"/>
    <n v="2023"/>
    <x v="3"/>
    <s v="Sun"/>
    <x v="1"/>
    <s v="Lee"/>
    <s v="72-0466"/>
    <n v="47.5"/>
    <x v="1"/>
    <n v="97.9"/>
    <x v="0"/>
    <s v="Safeskin"/>
    <s v="X1 Port"/>
    <x v="0"/>
    <n v="383"/>
    <n v="399"/>
    <n v="337"/>
    <n v="464"/>
    <n v="36.5"/>
    <x v="1"/>
    <n v="720"/>
    <n v="119.69999999999999"/>
  </r>
  <r>
    <x v="26"/>
    <d v="2022-09-29T00:00:00"/>
    <n v="2022"/>
    <x v="2"/>
    <s v="Thu"/>
    <x v="1"/>
    <s v="Mike"/>
    <s v="72-1001 "/>
    <n v="52.3"/>
    <x v="2"/>
    <n v="70.2"/>
    <x v="0"/>
    <s v="Alex"/>
    <s v="Safeskin"/>
    <x v="0"/>
    <n v="614"/>
    <n v="400"/>
    <n v="768"/>
    <n v="236"/>
    <n v="38"/>
    <x v="1"/>
    <n v="1382"/>
    <n v="120"/>
  </r>
  <r>
    <x v="3"/>
    <d v="2022-02-26T00:00:00"/>
    <n v="2022"/>
    <x v="6"/>
    <s v="Sat"/>
    <x v="0"/>
    <s v="Lee"/>
    <s v="72-0466"/>
    <n v="110.5"/>
    <x v="1"/>
    <n v="60.9"/>
    <x v="1"/>
    <s v="Safeskin"/>
    <s v="Safeskin"/>
    <x v="1"/>
    <n v="351"/>
    <n v="400"/>
    <n v="301"/>
    <n v="304"/>
    <n v="8"/>
    <x v="1"/>
    <n v="652"/>
    <n v="120"/>
  </r>
  <r>
    <x v="22"/>
    <d v="2020-07-27T00:00:00"/>
    <n v="2020"/>
    <x v="8"/>
    <s v="Mon"/>
    <x v="0"/>
    <s v="Lee"/>
    <s v="72-0466"/>
    <n v="6.5"/>
    <x v="1"/>
    <n v="66.8"/>
    <x v="0"/>
    <s v="Safeskin"/>
    <s v="Mina"/>
    <x v="0"/>
    <n v="780"/>
    <n v="399"/>
    <n v="639"/>
    <n v="637"/>
    <n v="20.2"/>
    <x v="1"/>
    <n v="1419"/>
    <n v="119.69999999999999"/>
  </r>
  <r>
    <x v="7"/>
    <d v="2020-09-23T00:00:00"/>
    <n v="2020"/>
    <x v="2"/>
    <s v="Wed"/>
    <x v="1"/>
    <s v="Mike"/>
    <s v="72-0466"/>
    <n v="69.8"/>
    <x v="2"/>
    <n v="60.7"/>
    <x v="0"/>
    <s v="Alex"/>
    <s v="Gidec"/>
    <x v="0"/>
    <n v="693"/>
    <n v="399"/>
    <n v="347"/>
    <n v="488"/>
    <n v="37.700000000000003"/>
    <x v="1"/>
    <n v="1040"/>
    <n v="119.69999999999999"/>
  </r>
  <r>
    <x v="12"/>
    <d v="2021-10-17T00:00:00"/>
    <n v="2021"/>
    <x v="3"/>
    <s v="Sun"/>
    <x v="0"/>
    <s v="Lee"/>
    <s v="72-1001 "/>
    <n v="111.2"/>
    <x v="1"/>
    <n v="53.4"/>
    <x v="0"/>
    <s v="Safeskin"/>
    <s v="Suies "/>
    <x v="1"/>
    <n v="459"/>
    <n v="399"/>
    <n v="455"/>
    <n v="489"/>
    <n v="15.9"/>
    <x v="0"/>
    <n v="914"/>
    <n v="119.69999999999999"/>
  </r>
  <r>
    <x v="1"/>
    <d v="2022-09-23T00:00:00"/>
    <n v="2022"/>
    <x v="2"/>
    <s v="Fri"/>
    <x v="1"/>
    <s v="Mike"/>
    <s v="72-0466"/>
    <n v="110.1"/>
    <x v="1"/>
    <n v="88.2"/>
    <x v="1"/>
    <s v="Port Said"/>
    <s v="Top glove "/>
    <x v="1"/>
    <n v="671"/>
    <n v="400"/>
    <n v="798"/>
    <n v="559"/>
    <n v="10.1"/>
    <x v="1"/>
    <n v="1469"/>
    <n v="120"/>
  </r>
  <r>
    <x v="13"/>
    <d v="2021-07-07T00:00:00"/>
    <n v="2021"/>
    <x v="8"/>
    <s v="Wed"/>
    <x v="1"/>
    <s v="Lee"/>
    <s v="72-1001 "/>
    <n v="72.2"/>
    <x v="2"/>
    <n v="33.700000000000003"/>
    <x v="0"/>
    <s v="Xunthai"/>
    <s v="Gidec"/>
    <x v="0"/>
    <n v="445"/>
    <n v="402"/>
    <n v="260"/>
    <n v="673"/>
    <n v="5"/>
    <x v="0"/>
    <n v="705"/>
    <n v="120.6"/>
  </r>
  <r>
    <x v="12"/>
    <d v="2022-01-05T00:00:00"/>
    <n v="2022"/>
    <x v="9"/>
    <s v="Wed"/>
    <x v="1"/>
    <s v="Lee"/>
    <s v="72-1001 "/>
    <n v="48.8"/>
    <x v="1"/>
    <n v="75.900000000000006"/>
    <x v="0"/>
    <s v="Gidec"/>
    <s v="Top glove"/>
    <x v="0"/>
    <n v="245"/>
    <n v="400"/>
    <n v="729"/>
    <n v="295"/>
    <n v="24.3"/>
    <x v="0"/>
    <n v="974"/>
    <n v="120"/>
  </r>
  <r>
    <x v="17"/>
    <d v="2021-02-24T00:00:00"/>
    <n v="2021"/>
    <x v="6"/>
    <s v="Wed"/>
    <x v="0"/>
    <s v="Lee"/>
    <s v="72-0466"/>
    <n v="16.399999999999999"/>
    <x v="1"/>
    <n v="87"/>
    <x v="1"/>
    <s v="Xunthai"/>
    <s v="X1 Port"/>
    <x v="0"/>
    <n v="624"/>
    <n v="401"/>
    <n v="768"/>
    <n v="304"/>
    <n v="28.3"/>
    <x v="0"/>
    <n v="1392"/>
    <n v="120.3"/>
  </r>
  <r>
    <x v="26"/>
    <d v="2020-11-03T00:00:00"/>
    <n v="2020"/>
    <x v="11"/>
    <s v="Tue"/>
    <x v="0"/>
    <s v="Lee"/>
    <s v="72-0466"/>
    <n v="25"/>
    <x v="0"/>
    <n v="107.6"/>
    <x v="1"/>
    <s v="Air Port"/>
    <s v="X1 Port"/>
    <x v="0"/>
    <n v="443"/>
    <n v="401"/>
    <n v="619"/>
    <n v="273"/>
    <n v="8.6"/>
    <x v="1"/>
    <n v="1062"/>
    <n v="120.3"/>
  </r>
  <r>
    <x v="7"/>
    <d v="2020-05-16T00:00:00"/>
    <n v="2020"/>
    <x v="1"/>
    <s v="Sat"/>
    <x v="0"/>
    <s v="Mike"/>
    <s v="72-0466"/>
    <n v="83.2"/>
    <x v="1"/>
    <n v="43.2"/>
    <x v="1"/>
    <s v="Xunthai"/>
    <s v="Mina"/>
    <x v="0"/>
    <n v="758"/>
    <n v="401"/>
    <n v="206"/>
    <n v="762"/>
    <n v="27.3"/>
    <x v="1"/>
    <n v="964"/>
    <n v="120.3"/>
  </r>
  <r>
    <x v="8"/>
    <d v="2023-12-13T00:00:00"/>
    <n v="2023"/>
    <x v="4"/>
    <s v="Wed"/>
    <x v="0"/>
    <s v="Lee"/>
    <s v="72-0466"/>
    <n v="6.9"/>
    <x v="0"/>
    <n v="104"/>
    <x v="1"/>
    <s v="Giza"/>
    <s v="Top glove"/>
    <x v="0"/>
    <n v="384"/>
    <n v="397"/>
    <n v="692"/>
    <n v="546"/>
    <n v="36.1"/>
    <x v="0"/>
    <n v="1076"/>
    <n v="119.1"/>
  </r>
  <r>
    <x v="12"/>
    <d v="2020-07-13T00:00:00"/>
    <n v="2020"/>
    <x v="8"/>
    <s v="Mon"/>
    <x v="1"/>
    <s v="Lee"/>
    <s v="72-1001"/>
    <n v="106.6"/>
    <x v="1"/>
    <n v="113.7"/>
    <x v="0"/>
    <s v="Air Port"/>
    <s v="Top glove"/>
    <x v="1"/>
    <n v="706"/>
    <n v="400"/>
    <n v="729"/>
    <n v="256"/>
    <n v="10.5"/>
    <x v="0"/>
    <n v="1435"/>
    <n v="120"/>
  </r>
  <r>
    <x v="4"/>
    <d v="2023-01-23T00:00:00"/>
    <n v="2023"/>
    <x v="9"/>
    <s v="Mon"/>
    <x v="1"/>
    <s v="Lee"/>
    <s v="72-1001"/>
    <n v="72.599999999999994"/>
    <x v="0"/>
    <n v="79.599999999999994"/>
    <x v="0"/>
    <s v="Top glove"/>
    <s v="Gidec"/>
    <x v="1"/>
    <n v="608"/>
    <n v="401"/>
    <n v="789"/>
    <n v="332"/>
    <n v="5.8"/>
    <x v="0"/>
    <n v="1397"/>
    <n v="120.3"/>
  </r>
  <r>
    <x v="2"/>
    <d v="2023-07-05T00:00:00"/>
    <n v="2023"/>
    <x v="8"/>
    <s v="Wed"/>
    <x v="0"/>
    <s v="Lee"/>
    <s v="72-0466"/>
    <n v="10.199999999999999"/>
    <x v="1"/>
    <n v="93.7"/>
    <x v="0"/>
    <s v="PT"/>
    <s v="Top glove"/>
    <x v="0"/>
    <n v="712"/>
    <n v="399"/>
    <n v="704"/>
    <n v="635"/>
    <n v="33.6"/>
    <x v="1"/>
    <n v="1416"/>
    <n v="119.69999999999999"/>
  </r>
  <r>
    <x v="7"/>
    <d v="2022-11-14T00:00:00"/>
    <n v="2022"/>
    <x v="11"/>
    <s v="Mon"/>
    <x v="1"/>
    <s v="Mike"/>
    <s v="72-0466"/>
    <n v="32.6"/>
    <x v="1"/>
    <n v="51.7"/>
    <x v="0"/>
    <s v="Safeskin"/>
    <s v="Top glove "/>
    <x v="0"/>
    <n v="375"/>
    <n v="402"/>
    <n v="467"/>
    <n v="217"/>
    <n v="36.700000000000003"/>
    <x v="0"/>
    <n v="842"/>
    <n v="120.6"/>
  </r>
  <r>
    <x v="23"/>
    <d v="2023-06-09T00:00:00"/>
    <n v="2023"/>
    <x v="10"/>
    <s v="Fri"/>
    <x v="1"/>
    <s v="Lee"/>
    <s v="72-0466"/>
    <n v="73.3"/>
    <x v="1"/>
    <n v="114.5"/>
    <x v="1"/>
    <s v="Giza"/>
    <s v="Suies "/>
    <x v="1"/>
    <n v="477"/>
    <n v="401"/>
    <n v="613"/>
    <n v="635"/>
    <n v="9.4"/>
    <x v="0"/>
    <n v="1090"/>
    <n v="120.3"/>
  </r>
  <r>
    <x v="14"/>
    <d v="2023-09-17T00:00:00"/>
    <n v="2023"/>
    <x v="2"/>
    <s v="Sun"/>
    <x v="0"/>
    <s v="Mike"/>
    <s v="72-1001"/>
    <n v="9.1"/>
    <x v="1"/>
    <n v="82.1"/>
    <x v="1"/>
    <s v="Port Said"/>
    <s v="X1 Port"/>
    <x v="0"/>
    <n v="694"/>
    <n v="400"/>
    <n v="491"/>
    <n v="747"/>
    <n v="29.1"/>
    <x v="0"/>
    <n v="1185"/>
    <n v="120"/>
  </r>
  <r>
    <x v="15"/>
    <d v="2021-08-28T00:00:00"/>
    <n v="2021"/>
    <x v="7"/>
    <s v="Sat"/>
    <x v="1"/>
    <s v="Mike"/>
    <s v="72-1001"/>
    <n v="94.7"/>
    <x v="1"/>
    <n v="40.700000000000003"/>
    <x v="1"/>
    <s v="Safeskin"/>
    <s v="Gidec"/>
    <x v="0"/>
    <n v="586"/>
    <n v="399"/>
    <n v="412"/>
    <n v="234"/>
    <n v="24"/>
    <x v="0"/>
    <n v="998"/>
    <n v="119.69999999999999"/>
  </r>
  <r>
    <x v="20"/>
    <d v="2022-10-10T00:00:00"/>
    <n v="2022"/>
    <x v="3"/>
    <s v="Mon"/>
    <x v="1"/>
    <s v="Lee"/>
    <s v="72-0466"/>
    <n v="110.8"/>
    <x v="1"/>
    <n v="51.5"/>
    <x v="0"/>
    <s v="Gidec"/>
    <s v="Suies "/>
    <x v="1"/>
    <n v="416"/>
    <n v="399"/>
    <n v="576"/>
    <n v="312"/>
    <n v="10.3"/>
    <x v="0"/>
    <n v="992"/>
    <n v="119.69999999999999"/>
  </r>
  <r>
    <x v="11"/>
    <d v="2022-05-11T00:00:00"/>
    <n v="2022"/>
    <x v="1"/>
    <s v="Wed"/>
    <x v="0"/>
    <s v="Mike"/>
    <s v="72-0466"/>
    <n v="115.5"/>
    <x v="1"/>
    <n v="76"/>
    <x v="1"/>
    <s v="Top glove"/>
    <s v="X1 Port"/>
    <x v="0"/>
    <n v="507"/>
    <n v="399"/>
    <n v="662"/>
    <n v="201"/>
    <n v="33.1"/>
    <x v="1"/>
    <n v="1169"/>
    <n v="119.69999999999999"/>
  </r>
  <r>
    <x v="18"/>
    <d v="2020-08-08T00:00:00"/>
    <n v="2020"/>
    <x v="7"/>
    <s v="Sat"/>
    <x v="0"/>
    <s v="Mike"/>
    <s v="72-0466"/>
    <n v="89.4"/>
    <x v="0"/>
    <n v="31.9"/>
    <x v="0"/>
    <s v="Xunthai"/>
    <s v="X1 Port"/>
    <x v="0"/>
    <n v="798"/>
    <n v="399"/>
    <n v="582"/>
    <n v="265"/>
    <n v="19.3"/>
    <x v="0"/>
    <n v="1380"/>
    <n v="119.69999999999999"/>
  </r>
  <r>
    <x v="0"/>
    <d v="2020-10-23T00:00:00"/>
    <n v="2020"/>
    <x v="3"/>
    <s v="Fri"/>
    <x v="1"/>
    <s v="Mike"/>
    <s v="72-1001 "/>
    <n v="103.5"/>
    <x v="2"/>
    <n v="91.7"/>
    <x v="1"/>
    <s v="Safeskin"/>
    <s v="Top glove "/>
    <x v="1"/>
    <n v="645"/>
    <n v="400"/>
    <n v="696"/>
    <n v="570"/>
    <n v="28.3"/>
    <x v="1"/>
    <n v="1341"/>
    <n v="120"/>
  </r>
  <r>
    <x v="8"/>
    <d v="2023-05-11T00:00:00"/>
    <n v="2023"/>
    <x v="1"/>
    <s v="Thu"/>
    <x v="1"/>
    <s v="Lee"/>
    <s v="72-1001 "/>
    <n v="75.2"/>
    <x v="1"/>
    <n v="30.8"/>
    <x v="0"/>
    <s v="Air Port"/>
    <s v="Safeskin"/>
    <x v="1"/>
    <n v="569"/>
    <n v="399"/>
    <n v="306"/>
    <n v="227"/>
    <n v="12.8"/>
    <x v="1"/>
    <n v="875"/>
    <n v="119.69999999999999"/>
  </r>
  <r>
    <x v="12"/>
    <d v="2022-10-07T00:00:00"/>
    <n v="2022"/>
    <x v="3"/>
    <s v="Fri"/>
    <x v="0"/>
    <s v="Mike"/>
    <s v="72-1001"/>
    <n v="57.7"/>
    <x v="1"/>
    <n v="73.099999999999994"/>
    <x v="1"/>
    <s v="Giza"/>
    <s v="Safeskin"/>
    <x v="1"/>
    <n v="697"/>
    <n v="401"/>
    <n v="424"/>
    <n v="456"/>
    <n v="32.799999999999997"/>
    <x v="0"/>
    <n v="1121"/>
    <n v="120.3"/>
  </r>
  <r>
    <x v="0"/>
    <d v="2020-12-08T00:00:00"/>
    <n v="2020"/>
    <x v="4"/>
    <s v="Tue"/>
    <x v="1"/>
    <s v="Lee"/>
    <s v="72-0466"/>
    <n v="87"/>
    <x v="1"/>
    <n v="85.2"/>
    <x v="1"/>
    <s v="Port Said"/>
    <s v="X1 Port"/>
    <x v="0"/>
    <n v="465"/>
    <n v="401"/>
    <n v="388"/>
    <n v="502"/>
    <n v="11.3"/>
    <x v="1"/>
    <n v="853"/>
    <n v="120.3"/>
  </r>
  <r>
    <x v="2"/>
    <d v="2021-08-15T00:00:00"/>
    <n v="2021"/>
    <x v="7"/>
    <s v="Sun"/>
    <x v="0"/>
    <s v="Lee"/>
    <s v="72-0466"/>
    <n v="30.8"/>
    <x v="2"/>
    <n v="103.9"/>
    <x v="0"/>
    <s v="Port Said"/>
    <s v="X1 Port"/>
    <x v="0"/>
    <n v="770"/>
    <n v="398"/>
    <n v="316"/>
    <n v="744"/>
    <n v="15.2"/>
    <x v="0"/>
    <n v="1086"/>
    <n v="119.39999999999999"/>
  </r>
  <r>
    <x v="22"/>
    <d v="2023-05-13T00:00:00"/>
    <n v="2023"/>
    <x v="1"/>
    <s v="Sat"/>
    <x v="0"/>
    <s v="Mike"/>
    <s v="72-0466"/>
    <n v="17.600000000000001"/>
    <x v="2"/>
    <n v="89.4"/>
    <x v="0"/>
    <s v="Port Said"/>
    <s v="Suies"/>
    <x v="1"/>
    <n v="531"/>
    <n v="402"/>
    <n v="466"/>
    <n v="485"/>
    <n v="16.3"/>
    <x v="0"/>
    <n v="997"/>
    <n v="120.6"/>
  </r>
  <r>
    <x v="12"/>
    <d v="2022-06-10T00:00:00"/>
    <n v="2022"/>
    <x v="10"/>
    <s v="Fri"/>
    <x v="1"/>
    <s v="Mike"/>
    <s v="72-0466"/>
    <n v="92.6"/>
    <x v="2"/>
    <n v="96.9"/>
    <x v="0"/>
    <s v="Safeskin"/>
    <s v="Suies"/>
    <x v="1"/>
    <n v="396"/>
    <n v="401"/>
    <n v="769"/>
    <n v="286"/>
    <n v="9.1"/>
    <x v="1"/>
    <n v="1165"/>
    <n v="120.3"/>
  </r>
  <r>
    <x v="4"/>
    <d v="2020-03-17T00:00:00"/>
    <n v="2020"/>
    <x v="5"/>
    <s v="Tue"/>
    <x v="0"/>
    <s v="Mike"/>
    <s v="72-1001 "/>
    <n v="115.2"/>
    <x v="2"/>
    <n v="110"/>
    <x v="0"/>
    <s v="Xunthai"/>
    <s v="Suies"/>
    <x v="0"/>
    <n v="252"/>
    <n v="401"/>
    <n v="523"/>
    <n v="374"/>
    <n v="35.1"/>
    <x v="0"/>
    <n v="775"/>
    <n v="120.3"/>
  </r>
  <r>
    <x v="2"/>
    <d v="2021-12-07T00:00:00"/>
    <n v="2021"/>
    <x v="4"/>
    <s v="Tue"/>
    <x v="0"/>
    <s v="Mike"/>
    <s v="72-0466"/>
    <n v="71.400000000000006"/>
    <x v="2"/>
    <n v="73.7"/>
    <x v="0"/>
    <s v="Safeskin"/>
    <s v="Safeskin"/>
    <x v="0"/>
    <n v="425"/>
    <n v="399"/>
    <n v="372"/>
    <n v="603"/>
    <n v="5.4"/>
    <x v="0"/>
    <n v="797"/>
    <n v="119.69999999999999"/>
  </r>
  <r>
    <x v="20"/>
    <d v="2022-12-01T00:00:00"/>
    <n v="2022"/>
    <x v="4"/>
    <s v="Thu"/>
    <x v="1"/>
    <s v="Mike"/>
    <s v="72-1001 "/>
    <n v="60.5"/>
    <x v="1"/>
    <n v="102.3"/>
    <x v="0"/>
    <s v="Gidec"/>
    <s v="Suies "/>
    <x v="0"/>
    <n v="541"/>
    <n v="401"/>
    <n v="412"/>
    <n v="267"/>
    <n v="23"/>
    <x v="1"/>
    <n v="953"/>
    <n v="120.3"/>
  </r>
  <r>
    <x v="1"/>
    <d v="2023-04-20T00:00:00"/>
    <n v="2023"/>
    <x v="0"/>
    <s v="Thu"/>
    <x v="0"/>
    <s v="Lee"/>
    <s v="72-1001 "/>
    <n v="66.5"/>
    <x v="0"/>
    <n v="31.7"/>
    <x v="1"/>
    <s v="PT"/>
    <s v="Top glove "/>
    <x v="0"/>
    <n v="622"/>
    <n v="401"/>
    <n v="568"/>
    <n v="339"/>
    <n v="32.799999999999997"/>
    <x v="1"/>
    <n v="1190"/>
    <n v="120.3"/>
  </r>
  <r>
    <x v="13"/>
    <d v="2022-01-26T00:00:00"/>
    <n v="2022"/>
    <x v="9"/>
    <s v="Wed"/>
    <x v="1"/>
    <s v="Mike"/>
    <s v="72-1001"/>
    <n v="60"/>
    <x v="1"/>
    <n v="98.7"/>
    <x v="0"/>
    <s v="Top glove"/>
    <s v="X1 Port"/>
    <x v="1"/>
    <n v="725"/>
    <n v="400"/>
    <n v="412"/>
    <n v="797"/>
    <n v="23.7"/>
    <x v="0"/>
    <n v="1137"/>
    <n v="120"/>
  </r>
  <r>
    <x v="22"/>
    <d v="2023-05-03T00:00:00"/>
    <n v="2023"/>
    <x v="1"/>
    <s v="Wed"/>
    <x v="1"/>
    <s v="Lee"/>
    <s v="72-0466"/>
    <n v="55.9"/>
    <x v="2"/>
    <n v="30.5"/>
    <x v="0"/>
    <s v="Top glove"/>
    <s v="Gidec"/>
    <x v="0"/>
    <n v="766"/>
    <n v="402"/>
    <n v="523"/>
    <n v="203"/>
    <n v="13.7"/>
    <x v="1"/>
    <n v="1289"/>
    <n v="120.6"/>
  </r>
  <r>
    <x v="1"/>
    <d v="2021-08-12T00:00:00"/>
    <n v="2021"/>
    <x v="7"/>
    <s v="Thu"/>
    <x v="0"/>
    <s v="Lee"/>
    <s v="72-1001 "/>
    <n v="113.9"/>
    <x v="0"/>
    <n v="112.5"/>
    <x v="1"/>
    <s v="Top glove"/>
    <s v="Top glove"/>
    <x v="0"/>
    <n v="261"/>
    <n v="400"/>
    <n v="364"/>
    <n v="291"/>
    <n v="31.5"/>
    <x v="1"/>
    <n v="625"/>
    <n v="120"/>
  </r>
  <r>
    <x v="14"/>
    <d v="2021-01-22T00:00:00"/>
    <n v="2021"/>
    <x v="9"/>
    <s v="Fri"/>
    <x v="0"/>
    <s v="Lee"/>
    <s v="72-0466"/>
    <n v="60.2"/>
    <x v="0"/>
    <n v="42.9"/>
    <x v="1"/>
    <s v="Gidec"/>
    <s v="X1 Port"/>
    <x v="1"/>
    <n v="561"/>
    <n v="401"/>
    <n v="408"/>
    <n v="706"/>
    <n v="20.5"/>
    <x v="0"/>
    <n v="969"/>
    <n v="120.3"/>
  </r>
  <r>
    <x v="6"/>
    <d v="2022-07-15T00:00:00"/>
    <n v="2022"/>
    <x v="8"/>
    <s v="Fri"/>
    <x v="0"/>
    <s v="Mike"/>
    <s v="72-0466"/>
    <n v="14.3"/>
    <x v="1"/>
    <n v="24.8"/>
    <x v="0"/>
    <s v="Port Said"/>
    <s v="Gidec"/>
    <x v="0"/>
    <n v="600"/>
    <n v="400"/>
    <n v="623"/>
    <n v="261"/>
    <n v="7.4"/>
    <x v="1"/>
    <n v="1223"/>
    <n v="120"/>
  </r>
  <r>
    <x v="7"/>
    <d v="2021-09-28T00:00:00"/>
    <n v="2021"/>
    <x v="2"/>
    <s v="Tue"/>
    <x v="1"/>
    <s v="Lee"/>
    <s v="72-1001 "/>
    <n v="93"/>
    <x v="0"/>
    <n v="22"/>
    <x v="0"/>
    <s v="Gidec"/>
    <s v="Mina"/>
    <x v="1"/>
    <n v="303"/>
    <n v="401"/>
    <n v="551"/>
    <n v="220"/>
    <n v="13.4"/>
    <x v="1"/>
    <n v="854"/>
    <n v="120.3"/>
  </r>
  <r>
    <x v="1"/>
    <d v="2020-05-20T00:00:00"/>
    <n v="2020"/>
    <x v="1"/>
    <s v="Wed"/>
    <x v="1"/>
    <s v="Lee"/>
    <s v="72-1001"/>
    <n v="50"/>
    <x v="0"/>
    <n v="26.5"/>
    <x v="0"/>
    <s v="Top glove"/>
    <s v="Suies"/>
    <x v="0"/>
    <n v="527"/>
    <n v="398"/>
    <n v="256"/>
    <n v="273"/>
    <n v="24.1"/>
    <x v="0"/>
    <n v="783"/>
    <n v="119.39999999999999"/>
  </r>
  <r>
    <x v="12"/>
    <d v="2022-11-16T00:00:00"/>
    <n v="2022"/>
    <x v="11"/>
    <s v="Wed"/>
    <x v="1"/>
    <s v="Mike"/>
    <s v="72-0466"/>
    <n v="86.7"/>
    <x v="1"/>
    <n v="56.5"/>
    <x v="0"/>
    <s v="Safeskin"/>
    <s v="Mina"/>
    <x v="1"/>
    <n v="401"/>
    <n v="400"/>
    <n v="784"/>
    <n v="616"/>
    <n v="26.7"/>
    <x v="1"/>
    <n v="1185"/>
    <n v="120"/>
  </r>
  <r>
    <x v="8"/>
    <d v="2023-08-31T00:00:00"/>
    <n v="2023"/>
    <x v="7"/>
    <s v="Thu"/>
    <x v="1"/>
    <s v="Mike"/>
    <s v="72-0466"/>
    <n v="71.7"/>
    <x v="0"/>
    <n v="65"/>
    <x v="1"/>
    <s v="Air Port"/>
    <s v="Gidec"/>
    <x v="1"/>
    <n v="246"/>
    <n v="399"/>
    <n v="230"/>
    <n v="796"/>
    <n v="22.4"/>
    <x v="1"/>
    <n v="476"/>
    <n v="119.69999999999999"/>
  </r>
  <r>
    <x v="6"/>
    <d v="2023-09-06T00:00:00"/>
    <n v="2023"/>
    <x v="2"/>
    <s v="Wed"/>
    <x v="0"/>
    <s v="Lee"/>
    <s v="72-0466"/>
    <n v="87"/>
    <x v="0"/>
    <n v="110.1"/>
    <x v="1"/>
    <s v="Air Port"/>
    <s v="Top glove"/>
    <x v="0"/>
    <n v="240"/>
    <n v="399"/>
    <n v="250"/>
    <n v="554"/>
    <n v="11.6"/>
    <x v="1"/>
    <n v="490"/>
    <n v="119.69999999999999"/>
  </r>
  <r>
    <x v="7"/>
    <d v="2021-03-23T00:00:00"/>
    <n v="2021"/>
    <x v="5"/>
    <s v="Tue"/>
    <x v="1"/>
    <s v="Mike"/>
    <s v="72-0466"/>
    <n v="12.1"/>
    <x v="0"/>
    <n v="48.8"/>
    <x v="0"/>
    <s v="PT"/>
    <s v="Suies "/>
    <x v="0"/>
    <n v="656"/>
    <n v="402"/>
    <n v="621"/>
    <n v="275"/>
    <n v="24.2"/>
    <x v="0"/>
    <n v="1277"/>
    <n v="120.6"/>
  </r>
  <r>
    <x v="0"/>
    <d v="2020-10-19T00:00:00"/>
    <n v="2020"/>
    <x v="3"/>
    <s v="Mon"/>
    <x v="0"/>
    <s v="Lee"/>
    <s v="72-0466"/>
    <n v="8.9"/>
    <x v="0"/>
    <n v="30"/>
    <x v="1"/>
    <s v="Alex"/>
    <s v="Safeskin"/>
    <x v="0"/>
    <n v="569"/>
    <n v="400"/>
    <n v="625"/>
    <n v="310"/>
    <n v="14"/>
    <x v="1"/>
    <n v="1194"/>
    <n v="120"/>
  </r>
  <r>
    <x v="4"/>
    <d v="2023-06-13T00:00:00"/>
    <n v="2023"/>
    <x v="10"/>
    <s v="Tue"/>
    <x v="0"/>
    <s v="Lee"/>
    <s v="72-1001 "/>
    <n v="48.5"/>
    <x v="1"/>
    <n v="90.5"/>
    <x v="0"/>
    <s v="Air Port"/>
    <s v="Top glove "/>
    <x v="1"/>
    <n v="629"/>
    <n v="399"/>
    <n v="211"/>
    <n v="523"/>
    <n v="9.8000000000000007"/>
    <x v="1"/>
    <n v="840"/>
    <n v="119.69999999999999"/>
  </r>
  <r>
    <x v="6"/>
    <d v="2021-12-15T00:00:00"/>
    <n v="2021"/>
    <x v="4"/>
    <s v="Wed"/>
    <x v="1"/>
    <s v="Lee"/>
    <s v="72-1001 "/>
    <n v="84.7"/>
    <x v="2"/>
    <n v="20.5"/>
    <x v="0"/>
    <s v="Air Port"/>
    <s v="Suies"/>
    <x v="1"/>
    <n v="611"/>
    <n v="400"/>
    <n v="586"/>
    <n v="629"/>
    <n v="37.9"/>
    <x v="1"/>
    <n v="1197"/>
    <n v="120"/>
  </r>
  <r>
    <x v="2"/>
    <d v="2021-04-01T00:00:00"/>
    <n v="2021"/>
    <x v="0"/>
    <s v="Thu"/>
    <x v="1"/>
    <s v="Mike"/>
    <s v="72-0466"/>
    <n v="30.7"/>
    <x v="2"/>
    <n v="107.6"/>
    <x v="1"/>
    <s v="Gidec"/>
    <s v="Mina"/>
    <x v="1"/>
    <n v="281"/>
    <n v="399"/>
    <n v="220"/>
    <n v="598"/>
    <n v="13.3"/>
    <x v="0"/>
    <n v="501"/>
    <n v="119.69999999999999"/>
  </r>
  <r>
    <x v="13"/>
    <d v="2022-06-10T00:00:00"/>
    <n v="2022"/>
    <x v="10"/>
    <s v="Fri"/>
    <x v="0"/>
    <s v="Lee"/>
    <s v="72-0466"/>
    <n v="54.8"/>
    <x v="0"/>
    <n v="52.1"/>
    <x v="0"/>
    <s v="Alex"/>
    <s v="X1 Port"/>
    <x v="0"/>
    <n v="291"/>
    <n v="401"/>
    <n v="776"/>
    <n v="545"/>
    <n v="14.1"/>
    <x v="1"/>
    <n v="1067"/>
    <n v="120.3"/>
  </r>
  <r>
    <x v="22"/>
    <d v="2022-04-18T00:00:00"/>
    <n v="2022"/>
    <x v="0"/>
    <s v="Mon"/>
    <x v="1"/>
    <s v="Mike"/>
    <s v="72-0466"/>
    <n v="117.8"/>
    <x v="2"/>
    <n v="75.599999999999994"/>
    <x v="0"/>
    <s v="Port Said"/>
    <s v="X1 Port"/>
    <x v="0"/>
    <n v="351"/>
    <n v="399"/>
    <n v="618"/>
    <n v="792"/>
    <n v="36"/>
    <x v="0"/>
    <n v="969"/>
    <n v="119.69999999999999"/>
  </r>
  <r>
    <x v="7"/>
    <d v="2021-10-15T00:00:00"/>
    <n v="2021"/>
    <x v="3"/>
    <s v="Fri"/>
    <x v="0"/>
    <s v="Lee"/>
    <s v="72-0466"/>
    <n v="29.7"/>
    <x v="0"/>
    <n v="26.4"/>
    <x v="0"/>
    <s v="PT"/>
    <s v="Safeskin"/>
    <x v="1"/>
    <n v="439"/>
    <n v="401"/>
    <n v="312"/>
    <n v="319"/>
    <n v="6.6"/>
    <x v="1"/>
    <n v="751"/>
    <n v="120.3"/>
  </r>
  <r>
    <x v="6"/>
    <d v="2021-10-25T00:00:00"/>
    <n v="2021"/>
    <x v="3"/>
    <s v="Mon"/>
    <x v="1"/>
    <s v="Lee"/>
    <s v="72-1001 "/>
    <n v="102.5"/>
    <x v="2"/>
    <n v="21.7"/>
    <x v="1"/>
    <s v="Top glove"/>
    <s v="Gidec"/>
    <x v="0"/>
    <n v="764"/>
    <n v="401"/>
    <n v="295"/>
    <n v="304"/>
    <n v="23.8"/>
    <x v="1"/>
    <n v="1059"/>
    <n v="120.3"/>
  </r>
  <r>
    <x v="12"/>
    <d v="2022-02-03T00:00:00"/>
    <n v="2022"/>
    <x v="6"/>
    <s v="Thu"/>
    <x v="0"/>
    <s v="Mike"/>
    <s v="72-1001"/>
    <n v="99.9"/>
    <x v="1"/>
    <n v="96.9"/>
    <x v="0"/>
    <s v="PT"/>
    <s v="Gidec"/>
    <x v="1"/>
    <n v="604"/>
    <n v="399"/>
    <n v="542"/>
    <n v="715"/>
    <n v="31.6"/>
    <x v="0"/>
    <n v="1146"/>
    <n v="119.69999999999999"/>
  </r>
  <r>
    <x v="31"/>
    <d v="2022-12-26T00:00:00"/>
    <n v="2022"/>
    <x v="4"/>
    <s v="Mon"/>
    <x v="1"/>
    <s v="Mike"/>
    <s v="72-0466"/>
    <n v="107.5"/>
    <x v="0"/>
    <n v="54.4"/>
    <x v="1"/>
    <s v="Gidec"/>
    <s v="Top glove"/>
    <x v="0"/>
    <n v="353"/>
    <n v="401"/>
    <n v="580"/>
    <n v="374"/>
    <n v="11.7"/>
    <x v="1"/>
    <n v="933"/>
    <n v="120.3"/>
  </r>
  <r>
    <x v="4"/>
    <d v="2020-06-24T00:00:00"/>
    <n v="2020"/>
    <x v="10"/>
    <s v="Wed"/>
    <x v="0"/>
    <s v="Mike"/>
    <s v="72-1001 "/>
    <n v="110.2"/>
    <x v="0"/>
    <n v="118.5"/>
    <x v="0"/>
    <s v="Giza"/>
    <s v="Safeskin"/>
    <x v="1"/>
    <n v="234"/>
    <n v="399"/>
    <n v="699"/>
    <n v="400"/>
    <n v="33.9"/>
    <x v="1"/>
    <n v="933"/>
    <n v="119.69999999999999"/>
  </r>
  <r>
    <x v="19"/>
    <d v="2021-05-24T00:00:00"/>
    <n v="2021"/>
    <x v="1"/>
    <s v="Mon"/>
    <x v="1"/>
    <s v="Mike"/>
    <s v="72-0466"/>
    <n v="63.3"/>
    <x v="0"/>
    <n v="65.3"/>
    <x v="0"/>
    <s v="Gidec"/>
    <s v="Top glove"/>
    <x v="0"/>
    <n v="611"/>
    <n v="402"/>
    <n v="742"/>
    <n v="529"/>
    <n v="31"/>
    <x v="0"/>
    <n v="1353"/>
    <n v="120.6"/>
  </r>
  <r>
    <x v="1"/>
    <d v="2023-01-19T00:00:00"/>
    <n v="2023"/>
    <x v="9"/>
    <s v="Thu"/>
    <x v="0"/>
    <s v="Lee"/>
    <s v="72-0466"/>
    <n v="83.4"/>
    <x v="2"/>
    <n v="102.3"/>
    <x v="0"/>
    <s v="Top glove"/>
    <s v="X1 Port"/>
    <x v="1"/>
    <n v="575"/>
    <n v="401"/>
    <n v="436"/>
    <n v="429"/>
    <n v="20"/>
    <x v="0"/>
    <n v="1011"/>
    <n v="120.3"/>
  </r>
  <r>
    <x v="19"/>
    <d v="2021-12-05T00:00:00"/>
    <n v="2021"/>
    <x v="4"/>
    <s v="Sun"/>
    <x v="1"/>
    <s v="Lee"/>
    <s v="72-0466"/>
    <n v="76.2"/>
    <x v="2"/>
    <n v="117.7"/>
    <x v="1"/>
    <s v="Safeskin"/>
    <s v="Gidec"/>
    <x v="0"/>
    <n v="605"/>
    <n v="400"/>
    <n v="706"/>
    <n v="373"/>
    <n v="5.6"/>
    <x v="0"/>
    <n v="1311"/>
    <n v="120"/>
  </r>
  <r>
    <x v="6"/>
    <d v="2023-04-04T00:00:00"/>
    <n v="2023"/>
    <x v="0"/>
    <s v="Tue"/>
    <x v="0"/>
    <s v="Mike"/>
    <s v="72-1001 "/>
    <n v="40.5"/>
    <x v="2"/>
    <n v="37.299999999999997"/>
    <x v="1"/>
    <s v="Xunthai"/>
    <s v="Suies "/>
    <x v="0"/>
    <n v="357"/>
    <n v="399"/>
    <n v="525"/>
    <n v="750"/>
    <n v="38.799999999999997"/>
    <x v="1"/>
    <n v="882"/>
    <n v="119.69999999999999"/>
  </r>
  <r>
    <x v="9"/>
    <d v="2021-08-24T00:00:00"/>
    <n v="2021"/>
    <x v="7"/>
    <s v="Tue"/>
    <x v="0"/>
    <s v="Mike"/>
    <s v="72-0466"/>
    <n v="37.200000000000003"/>
    <x v="0"/>
    <n v="97.1"/>
    <x v="1"/>
    <s v="Port Said"/>
    <s v="Safeskin"/>
    <x v="0"/>
    <n v="510"/>
    <n v="400"/>
    <n v="482"/>
    <n v="278"/>
    <n v="25.3"/>
    <x v="0"/>
    <n v="992"/>
    <n v="120"/>
  </r>
  <r>
    <x v="11"/>
    <d v="2022-04-17T00:00:00"/>
    <n v="2022"/>
    <x v="0"/>
    <s v="Sun"/>
    <x v="1"/>
    <s v="Mike"/>
    <s v="72-0466"/>
    <n v="44.3"/>
    <x v="1"/>
    <n v="7.5"/>
    <x v="1"/>
    <s v="Giza"/>
    <s v="Gidec"/>
    <x v="0"/>
    <n v="417"/>
    <n v="400"/>
    <n v="619"/>
    <n v="443"/>
    <n v="21.2"/>
    <x v="1"/>
    <n v="1036"/>
    <n v="120"/>
  </r>
  <r>
    <x v="11"/>
    <d v="2022-09-28T00:00:00"/>
    <n v="2022"/>
    <x v="2"/>
    <s v="Wed"/>
    <x v="0"/>
    <s v="Lee"/>
    <s v="72-1001 "/>
    <n v="30.1"/>
    <x v="1"/>
    <n v="83.2"/>
    <x v="0"/>
    <s v="Air Port"/>
    <s v="X1 Port"/>
    <x v="1"/>
    <n v="691"/>
    <n v="402"/>
    <n v="262"/>
    <n v="202"/>
    <n v="35.5"/>
    <x v="1"/>
    <n v="953"/>
    <n v="120.6"/>
  </r>
  <r>
    <x v="23"/>
    <d v="2020-02-20T00:00:00"/>
    <n v="2020"/>
    <x v="6"/>
    <s v="Thu"/>
    <x v="1"/>
    <s v="Lee"/>
    <s v="72-1001"/>
    <n v="92.1"/>
    <x v="2"/>
    <n v="90.7"/>
    <x v="1"/>
    <s v="Air Port"/>
    <s v="Safeskin"/>
    <x v="0"/>
    <n v="242"/>
    <n v="399"/>
    <n v="359"/>
    <n v="684"/>
    <n v="17.399999999999999"/>
    <x v="0"/>
    <n v="601"/>
    <n v="119.69999999999999"/>
  </r>
  <r>
    <x v="31"/>
    <d v="2021-11-16T00:00:00"/>
    <n v="2021"/>
    <x v="11"/>
    <s v="Tue"/>
    <x v="0"/>
    <s v="Mike"/>
    <s v="72-1001 "/>
    <n v="115.9"/>
    <x v="0"/>
    <n v="59.9"/>
    <x v="1"/>
    <s v="Top glove"/>
    <s v="Gidec"/>
    <x v="0"/>
    <n v="365"/>
    <n v="400"/>
    <n v="690"/>
    <n v="301"/>
    <n v="23"/>
    <x v="0"/>
    <n v="1055"/>
    <n v="120"/>
  </r>
  <r>
    <x v="1"/>
    <d v="2020-09-22T00:00:00"/>
    <n v="2020"/>
    <x v="2"/>
    <s v="Tue"/>
    <x v="0"/>
    <s v="Mike"/>
    <s v="72-1001 "/>
    <n v="104.8"/>
    <x v="0"/>
    <n v="23.6"/>
    <x v="1"/>
    <s v="Top glove"/>
    <s v="Safeskin"/>
    <x v="0"/>
    <n v="562"/>
    <n v="400"/>
    <n v="502"/>
    <n v="664"/>
    <n v="34.5"/>
    <x v="0"/>
    <n v="1064"/>
    <n v="120"/>
  </r>
  <r>
    <x v="4"/>
    <d v="2023-01-15T00:00:00"/>
    <n v="2023"/>
    <x v="9"/>
    <s v="Sun"/>
    <x v="1"/>
    <s v="Mike"/>
    <s v="72-1001 "/>
    <n v="30.1"/>
    <x v="1"/>
    <n v="75.900000000000006"/>
    <x v="0"/>
    <s v="Safeskin"/>
    <s v="Top glove"/>
    <x v="1"/>
    <n v="323"/>
    <n v="400"/>
    <n v="745"/>
    <n v="289"/>
    <n v="16.3"/>
    <x v="1"/>
    <n v="1068"/>
    <n v="120"/>
  </r>
  <r>
    <x v="15"/>
    <d v="2021-08-28T00:00:00"/>
    <n v="2021"/>
    <x v="7"/>
    <s v="Sat"/>
    <x v="1"/>
    <s v="Mike"/>
    <s v="72-1001"/>
    <n v="11"/>
    <x v="0"/>
    <n v="108.2"/>
    <x v="1"/>
    <s v="Gidec"/>
    <s v="Suies "/>
    <x v="0"/>
    <n v="604"/>
    <n v="400"/>
    <n v="253"/>
    <n v="450"/>
    <n v="31.1"/>
    <x v="0"/>
    <n v="857"/>
    <n v="120"/>
  </r>
  <r>
    <x v="26"/>
    <d v="2022-12-11T00:00:00"/>
    <n v="2022"/>
    <x v="4"/>
    <s v="Sun"/>
    <x v="1"/>
    <s v="Lee"/>
    <s v="72-0466"/>
    <n v="92.1"/>
    <x v="2"/>
    <n v="112.1"/>
    <x v="0"/>
    <s v="Safeskin"/>
    <s v="Gidec"/>
    <x v="0"/>
    <n v="282"/>
    <n v="400"/>
    <n v="388"/>
    <n v="637"/>
    <n v="11"/>
    <x v="0"/>
    <n v="670"/>
    <n v="120"/>
  </r>
  <r>
    <x v="13"/>
    <d v="2023-04-17T00:00:00"/>
    <n v="2023"/>
    <x v="0"/>
    <s v="Mon"/>
    <x v="0"/>
    <s v="Mike"/>
    <s v="72-1001 "/>
    <n v="49.9"/>
    <x v="1"/>
    <n v="90.8"/>
    <x v="1"/>
    <s v="Top glove"/>
    <s v="Top glove "/>
    <x v="1"/>
    <n v="214"/>
    <n v="401"/>
    <n v="413"/>
    <n v="362"/>
    <n v="28.4"/>
    <x v="0"/>
    <n v="627"/>
    <n v="120.3"/>
  </r>
  <r>
    <x v="8"/>
    <d v="2023-07-25T00:00:00"/>
    <n v="2023"/>
    <x v="8"/>
    <s v="Tue"/>
    <x v="1"/>
    <s v="Lee"/>
    <s v="72-1001 "/>
    <n v="99.8"/>
    <x v="1"/>
    <n v="35.299999999999997"/>
    <x v="1"/>
    <s v="Port Said"/>
    <s v="Gidec"/>
    <x v="0"/>
    <n v="718"/>
    <n v="401"/>
    <n v="454"/>
    <n v="388"/>
    <n v="20.9"/>
    <x v="0"/>
    <n v="1172"/>
    <n v="120.3"/>
  </r>
  <r>
    <x v="23"/>
    <d v="2023-06-16T00:00:00"/>
    <n v="2023"/>
    <x v="10"/>
    <s v="Fri"/>
    <x v="0"/>
    <s v="Lee"/>
    <s v="72-1001 "/>
    <n v="94.6"/>
    <x v="1"/>
    <n v="105.1"/>
    <x v="0"/>
    <s v="Xunthai"/>
    <s v="Gidec"/>
    <x v="1"/>
    <n v="400"/>
    <n v="400"/>
    <n v="792"/>
    <n v="600"/>
    <n v="7.4"/>
    <x v="0"/>
    <n v="1192"/>
    <n v="120"/>
  </r>
  <r>
    <x v="0"/>
    <d v="2021-08-07T00:00:00"/>
    <n v="2021"/>
    <x v="7"/>
    <s v="Sat"/>
    <x v="1"/>
    <s v="Lee"/>
    <s v="72-1001 "/>
    <n v="76.900000000000006"/>
    <x v="1"/>
    <n v="107.2"/>
    <x v="0"/>
    <s v="Gidec"/>
    <s v="Top glove "/>
    <x v="0"/>
    <n v="294"/>
    <n v="397"/>
    <n v="386"/>
    <n v="313"/>
    <n v="6.3"/>
    <x v="0"/>
    <n v="680"/>
    <n v="119.1"/>
  </r>
  <r>
    <x v="8"/>
    <d v="2020-12-04T00:00:00"/>
    <n v="2020"/>
    <x v="4"/>
    <s v="Fri"/>
    <x v="0"/>
    <s v="Lee"/>
    <s v="72-0466"/>
    <n v="34.4"/>
    <x v="2"/>
    <n v="47.2"/>
    <x v="1"/>
    <s v="Giza"/>
    <s v="Top glove "/>
    <x v="1"/>
    <n v="304"/>
    <n v="400"/>
    <n v="511"/>
    <n v="771"/>
    <n v="18.8"/>
    <x v="1"/>
    <n v="815"/>
    <n v="120"/>
  </r>
  <r>
    <x v="22"/>
    <d v="2022-12-31T00:00:00"/>
    <n v="2022"/>
    <x v="4"/>
    <s v="Sat"/>
    <x v="0"/>
    <s v="Lee"/>
    <s v="72-0466"/>
    <n v="17"/>
    <x v="2"/>
    <n v="26"/>
    <x v="0"/>
    <s v="Safeskin"/>
    <s v="Top glove "/>
    <x v="1"/>
    <n v="732"/>
    <n v="398"/>
    <n v="522"/>
    <n v="313"/>
    <n v="28.7"/>
    <x v="1"/>
    <n v="1254"/>
    <n v="119.39999999999999"/>
  </r>
  <r>
    <x v="21"/>
    <d v="2021-01-08T00:00:00"/>
    <n v="2021"/>
    <x v="9"/>
    <s v="Fri"/>
    <x v="0"/>
    <s v="Lee"/>
    <s v="72-0466"/>
    <n v="34.1"/>
    <x v="1"/>
    <n v="105.6"/>
    <x v="0"/>
    <s v="Safeskin"/>
    <s v="Gidec"/>
    <x v="1"/>
    <n v="593"/>
    <n v="401"/>
    <n v="662"/>
    <n v="650"/>
    <n v="24.5"/>
    <x v="1"/>
    <n v="1255"/>
    <n v="120.3"/>
  </r>
  <r>
    <x v="2"/>
    <d v="2021-08-02T00:00:00"/>
    <n v="2021"/>
    <x v="7"/>
    <s v="Mon"/>
    <x v="1"/>
    <s v="Mike"/>
    <s v="72-0466"/>
    <n v="63.6"/>
    <x v="2"/>
    <n v="106.8"/>
    <x v="0"/>
    <s v="Gidec"/>
    <s v="X1 Port"/>
    <x v="0"/>
    <n v="774"/>
    <n v="401"/>
    <n v="511"/>
    <n v="682"/>
    <n v="34.299999999999997"/>
    <x v="1"/>
    <n v="1285"/>
    <n v="120.3"/>
  </r>
  <r>
    <x v="18"/>
    <d v="2021-05-31T00:00:00"/>
    <n v="2021"/>
    <x v="1"/>
    <s v="Mon"/>
    <x v="0"/>
    <s v="Mike"/>
    <s v="72-0466"/>
    <n v="117.6"/>
    <x v="2"/>
    <n v="16.600000000000001"/>
    <x v="1"/>
    <s v="Gidec"/>
    <s v="Mina"/>
    <x v="1"/>
    <n v="680"/>
    <n v="399"/>
    <n v="563"/>
    <n v="425"/>
    <n v="16.2"/>
    <x v="0"/>
    <n v="1243"/>
    <n v="119.69999999999999"/>
  </r>
  <r>
    <x v="10"/>
    <d v="2023-06-15T00:00:00"/>
    <n v="2023"/>
    <x v="10"/>
    <s v="Thu"/>
    <x v="0"/>
    <s v="Lee"/>
    <s v="72-0466"/>
    <n v="12.3"/>
    <x v="2"/>
    <n v="116.2"/>
    <x v="1"/>
    <s v="Safeskin"/>
    <s v="X1 Port"/>
    <x v="1"/>
    <n v="661"/>
    <n v="400"/>
    <n v="652"/>
    <n v="294"/>
    <n v="33.9"/>
    <x v="0"/>
    <n v="1313"/>
    <n v="120"/>
  </r>
  <r>
    <x v="0"/>
    <d v="2020-04-30T00:00:00"/>
    <n v="2020"/>
    <x v="0"/>
    <s v="Thu"/>
    <x v="1"/>
    <s v="Mike"/>
    <s v="72-0466"/>
    <n v="28"/>
    <x v="1"/>
    <n v="66.3"/>
    <x v="0"/>
    <s v="Giza"/>
    <s v="Suies"/>
    <x v="0"/>
    <n v="500"/>
    <n v="399"/>
    <n v="261"/>
    <n v="300"/>
    <n v="2.4"/>
    <x v="1"/>
    <n v="761"/>
    <n v="119.69999999999999"/>
  </r>
  <r>
    <x v="24"/>
    <d v="2023-12-07T00:00:00"/>
    <n v="2023"/>
    <x v="4"/>
    <s v="Thu"/>
    <x v="0"/>
    <s v="Lee"/>
    <s v="72-1001"/>
    <n v="77.099999999999994"/>
    <x v="0"/>
    <n v="119.3"/>
    <x v="1"/>
    <s v="Safeskin"/>
    <s v="Top glove"/>
    <x v="0"/>
    <n v="692"/>
    <n v="401"/>
    <n v="778"/>
    <n v="791"/>
    <n v="15.3"/>
    <x v="1"/>
    <n v="1470"/>
    <n v="120.3"/>
  </r>
  <r>
    <x v="1"/>
    <d v="2022-04-16T00:00:00"/>
    <n v="2022"/>
    <x v="0"/>
    <s v="Sat"/>
    <x v="0"/>
    <s v="Lee"/>
    <s v="72-1001"/>
    <n v="40"/>
    <x v="2"/>
    <n v="56.2"/>
    <x v="0"/>
    <s v="Top glove"/>
    <s v="Top glove"/>
    <x v="1"/>
    <n v="448"/>
    <n v="400"/>
    <n v="708"/>
    <n v="635"/>
    <n v="3.8"/>
    <x v="1"/>
    <n v="1156"/>
    <n v="120"/>
  </r>
  <r>
    <x v="23"/>
    <d v="2021-07-23T00:00:00"/>
    <n v="2021"/>
    <x v="8"/>
    <s v="Fri"/>
    <x v="1"/>
    <s v="Mike"/>
    <s v="72-1001 "/>
    <n v="103.7"/>
    <x v="1"/>
    <n v="66.3"/>
    <x v="0"/>
    <s v="Top glove"/>
    <s v="Top glove"/>
    <x v="1"/>
    <n v="696"/>
    <n v="402"/>
    <n v="433"/>
    <n v="470"/>
    <n v="36.9"/>
    <x v="1"/>
    <n v="1129"/>
    <n v="120.6"/>
  </r>
  <r>
    <x v="5"/>
    <d v="2020-02-12T00:00:00"/>
    <n v="2020"/>
    <x v="6"/>
    <s v="Wed"/>
    <x v="0"/>
    <s v="Lee"/>
    <s v="72-0466"/>
    <n v="21"/>
    <x v="0"/>
    <n v="35.6"/>
    <x v="0"/>
    <s v="Giza"/>
    <s v="Suies"/>
    <x v="1"/>
    <n v="655"/>
    <n v="400"/>
    <n v="637"/>
    <n v="354"/>
    <n v="19.5"/>
    <x v="1"/>
    <n v="1292"/>
    <n v="120"/>
  </r>
  <r>
    <x v="24"/>
    <d v="2023-05-05T00:00:00"/>
    <n v="2023"/>
    <x v="1"/>
    <s v="Fri"/>
    <x v="0"/>
    <s v="Lee"/>
    <s v="72-1001"/>
    <n v="115.8"/>
    <x v="1"/>
    <n v="108.4"/>
    <x v="0"/>
    <s v="Safeskin"/>
    <s v="Top glove "/>
    <x v="1"/>
    <n v="607"/>
    <n v="400"/>
    <n v="657"/>
    <n v="211"/>
    <n v="13.3"/>
    <x v="0"/>
    <n v="1264"/>
    <n v="120"/>
  </r>
  <r>
    <x v="5"/>
    <d v="2020-03-12T00:00:00"/>
    <n v="2020"/>
    <x v="5"/>
    <s v="Thu"/>
    <x v="1"/>
    <s v="Mike"/>
    <s v="72-1001 "/>
    <n v="109.9"/>
    <x v="2"/>
    <n v="56"/>
    <x v="0"/>
    <s v="Xunthai"/>
    <s v="Suies"/>
    <x v="1"/>
    <n v="398"/>
    <n v="400"/>
    <n v="710"/>
    <n v="602"/>
    <n v="20.2"/>
    <x v="1"/>
    <n v="1108"/>
    <n v="120"/>
  </r>
  <r>
    <x v="6"/>
    <d v="2020-03-31T00:00:00"/>
    <n v="2020"/>
    <x v="5"/>
    <s v="Tue"/>
    <x v="1"/>
    <s v="Mike"/>
    <s v="72-0466"/>
    <n v="107.1"/>
    <x v="0"/>
    <n v="98.7"/>
    <x v="0"/>
    <s v="Top glove"/>
    <s v="Mina"/>
    <x v="0"/>
    <n v="578"/>
    <n v="401"/>
    <n v="313"/>
    <n v="774"/>
    <n v="21.8"/>
    <x v="0"/>
    <n v="891"/>
    <n v="120.3"/>
  </r>
  <r>
    <x v="15"/>
    <d v="2021-05-05T00:00:00"/>
    <n v="2021"/>
    <x v="1"/>
    <s v="Wed"/>
    <x v="0"/>
    <s v="Mike"/>
    <s v="72-0466"/>
    <n v="24.9"/>
    <x v="2"/>
    <n v="14.2"/>
    <x v="0"/>
    <s v="Xunthai"/>
    <s v="Gidec"/>
    <x v="1"/>
    <n v="504"/>
    <n v="398"/>
    <n v="622"/>
    <n v="264"/>
    <n v="34"/>
    <x v="0"/>
    <n v="1126"/>
    <n v="119.39999999999999"/>
  </r>
  <r>
    <x v="9"/>
    <d v="2022-01-18T00:00:00"/>
    <n v="2022"/>
    <x v="9"/>
    <s v="Tue"/>
    <x v="0"/>
    <s v="Lee"/>
    <s v="72-1001 "/>
    <n v="42.9"/>
    <x v="1"/>
    <n v="95.6"/>
    <x v="1"/>
    <s v="Top glove"/>
    <s v="X1 Port"/>
    <x v="0"/>
    <n v="477"/>
    <n v="400"/>
    <n v="220"/>
    <n v="653"/>
    <n v="22.2"/>
    <x v="0"/>
    <n v="697"/>
    <n v="120"/>
  </r>
  <r>
    <x v="4"/>
    <d v="2022-09-24T00:00:00"/>
    <n v="2022"/>
    <x v="2"/>
    <s v="Sat"/>
    <x v="0"/>
    <s v="Lee"/>
    <s v="72-0466"/>
    <n v="97.5"/>
    <x v="1"/>
    <n v="61.4"/>
    <x v="1"/>
    <s v="Gidec"/>
    <s v="Suies "/>
    <x v="0"/>
    <n v="794"/>
    <n v="400"/>
    <n v="269"/>
    <n v="292"/>
    <n v="17.8"/>
    <x v="0"/>
    <n v="1063"/>
    <n v="120"/>
  </r>
  <r>
    <x v="21"/>
    <d v="2021-01-17T00:00:00"/>
    <n v="2021"/>
    <x v="9"/>
    <s v="Sun"/>
    <x v="0"/>
    <s v="Lee"/>
    <s v="72-1001 "/>
    <n v="97.9"/>
    <x v="2"/>
    <n v="5.6"/>
    <x v="1"/>
    <s v="Safeskin"/>
    <s v="Gidec"/>
    <x v="0"/>
    <n v="503"/>
    <n v="401"/>
    <n v="666"/>
    <n v="675"/>
    <n v="38.5"/>
    <x v="1"/>
    <n v="1169"/>
    <n v="120.3"/>
  </r>
  <r>
    <x v="27"/>
    <d v="2022-03-15T00:00:00"/>
    <n v="2022"/>
    <x v="5"/>
    <s v="Tue"/>
    <x v="0"/>
    <s v="Mike"/>
    <s v="72-0466"/>
    <n v="86.1"/>
    <x v="2"/>
    <n v="31"/>
    <x v="0"/>
    <s v="Gidec"/>
    <s v="Safeskin"/>
    <x v="1"/>
    <n v="219"/>
    <n v="400"/>
    <n v="688"/>
    <n v="422"/>
    <n v="38.799999999999997"/>
    <x v="1"/>
    <n v="907"/>
    <n v="120"/>
  </r>
  <r>
    <x v="4"/>
    <d v="2023-03-23T00:00:00"/>
    <n v="2023"/>
    <x v="5"/>
    <s v="Thu"/>
    <x v="1"/>
    <s v="Mike"/>
    <s v="72-0466"/>
    <n v="56.5"/>
    <x v="1"/>
    <n v="27.3"/>
    <x v="1"/>
    <s v="Giza"/>
    <s v="X1 Port"/>
    <x v="1"/>
    <n v="576"/>
    <n v="399"/>
    <n v="555"/>
    <n v="627"/>
    <n v="2.5"/>
    <x v="1"/>
    <n v="1131"/>
    <n v="119.69999999999999"/>
  </r>
  <r>
    <x v="15"/>
    <d v="2020-06-18T00:00:00"/>
    <n v="2020"/>
    <x v="10"/>
    <s v="Thu"/>
    <x v="0"/>
    <s v="Mike"/>
    <s v="72-1001 "/>
    <n v="40.799999999999997"/>
    <x v="2"/>
    <n v="91.5"/>
    <x v="0"/>
    <s v="Top glove"/>
    <s v="Safeskin"/>
    <x v="0"/>
    <n v="637"/>
    <n v="400"/>
    <n v="549"/>
    <n v="756"/>
    <n v="28.6"/>
    <x v="1"/>
    <n v="1186"/>
    <n v="120"/>
  </r>
  <r>
    <x v="0"/>
    <d v="2023-07-19T00:00:00"/>
    <n v="2023"/>
    <x v="8"/>
    <s v="Wed"/>
    <x v="1"/>
    <s v="Lee"/>
    <s v="72-0466"/>
    <n v="115.7"/>
    <x v="0"/>
    <n v="59.9"/>
    <x v="0"/>
    <s v="Gidec"/>
    <s v="X1 Port"/>
    <x v="0"/>
    <n v="731"/>
    <n v="399"/>
    <n v="650"/>
    <n v="572"/>
    <n v="15.5"/>
    <x v="0"/>
    <n v="1381"/>
    <n v="119.69999999999999"/>
  </r>
  <r>
    <x v="15"/>
    <d v="2022-07-06T00:00:00"/>
    <n v="2022"/>
    <x v="8"/>
    <s v="Wed"/>
    <x v="0"/>
    <s v="Lee"/>
    <s v="72-1001 "/>
    <n v="21"/>
    <x v="1"/>
    <n v="23.4"/>
    <x v="0"/>
    <s v="Xunthai"/>
    <s v="Safeskin"/>
    <x v="1"/>
    <n v="580"/>
    <n v="398"/>
    <n v="744"/>
    <n v="752"/>
    <n v="27.3"/>
    <x v="1"/>
    <n v="1324"/>
    <n v="119.39999999999999"/>
  </r>
  <r>
    <x v="5"/>
    <d v="2023-02-07T00:00:00"/>
    <n v="2023"/>
    <x v="6"/>
    <s v="Tue"/>
    <x v="1"/>
    <s v="Mike"/>
    <s v="72-0466"/>
    <n v="10"/>
    <x v="2"/>
    <n v="34.5"/>
    <x v="1"/>
    <s v="PT"/>
    <s v="Suies "/>
    <x v="1"/>
    <n v="212"/>
    <n v="401"/>
    <n v="453"/>
    <n v="341"/>
    <n v="25.8"/>
    <x v="0"/>
    <n v="665"/>
    <n v="120.3"/>
  </r>
  <r>
    <x v="18"/>
    <d v="2020-05-30T00:00:00"/>
    <n v="2020"/>
    <x v="1"/>
    <s v="Sat"/>
    <x v="1"/>
    <s v="Lee"/>
    <s v="72-0466"/>
    <n v="6.1"/>
    <x v="1"/>
    <n v="63"/>
    <x v="1"/>
    <s v="Gidec"/>
    <s v="X1 Port"/>
    <x v="0"/>
    <n v="272"/>
    <n v="401"/>
    <n v="269"/>
    <n v="787"/>
    <n v="13.9"/>
    <x v="1"/>
    <n v="541"/>
    <n v="120.3"/>
  </r>
  <r>
    <x v="8"/>
    <d v="2021-03-06T00:00:00"/>
    <n v="2021"/>
    <x v="5"/>
    <s v="Sat"/>
    <x v="0"/>
    <s v="Lee"/>
    <s v="72-0466"/>
    <n v="94.1"/>
    <x v="1"/>
    <n v="7.3"/>
    <x v="0"/>
    <s v="PT"/>
    <s v="Gidec"/>
    <x v="1"/>
    <n v="297"/>
    <n v="400"/>
    <n v="703"/>
    <n v="724"/>
    <n v="39.5"/>
    <x v="0"/>
    <n v="1000"/>
    <n v="120"/>
  </r>
  <r>
    <x v="21"/>
    <d v="2021-03-26T00:00:00"/>
    <n v="2021"/>
    <x v="5"/>
    <s v="Fri"/>
    <x v="1"/>
    <s v="Lee"/>
    <s v="72-0466"/>
    <n v="11.5"/>
    <x v="1"/>
    <n v="53.8"/>
    <x v="0"/>
    <s v="Safeskin"/>
    <s v="Gidec"/>
    <x v="1"/>
    <n v="327"/>
    <n v="401"/>
    <n v="405"/>
    <n v="265"/>
    <n v="14.9"/>
    <x v="1"/>
    <n v="732"/>
    <n v="120.3"/>
  </r>
  <r>
    <x v="14"/>
    <d v="2021-10-04T00:00:00"/>
    <n v="2021"/>
    <x v="3"/>
    <s v="Mon"/>
    <x v="0"/>
    <s v="Lee"/>
    <s v="72-1001 "/>
    <n v="66.900000000000006"/>
    <x v="1"/>
    <n v="83"/>
    <x v="1"/>
    <s v="Alex"/>
    <s v="Suies "/>
    <x v="1"/>
    <n v="680"/>
    <n v="399"/>
    <n v="280"/>
    <n v="448"/>
    <n v="25.6"/>
    <x v="0"/>
    <n v="960"/>
    <n v="119.69999999999999"/>
  </r>
  <r>
    <x v="18"/>
    <d v="2022-02-18T00:00:00"/>
    <n v="2022"/>
    <x v="6"/>
    <s v="Fri"/>
    <x v="1"/>
    <s v="Lee"/>
    <s v="72-1001 "/>
    <n v="47.2"/>
    <x v="2"/>
    <n v="64.5"/>
    <x v="0"/>
    <s v="Xunthai"/>
    <s v="X1 Port"/>
    <x v="1"/>
    <n v="386"/>
    <n v="399"/>
    <n v="569"/>
    <n v="756"/>
    <n v="32.700000000000003"/>
    <x v="1"/>
    <n v="955"/>
    <n v="119.69999999999999"/>
  </r>
  <r>
    <x v="1"/>
    <d v="2020-01-23T00:00:00"/>
    <n v="2020"/>
    <x v="9"/>
    <s v="Thu"/>
    <x v="1"/>
    <s v="Lee"/>
    <s v="72-1001 "/>
    <n v="21.9"/>
    <x v="1"/>
    <n v="73.8"/>
    <x v="0"/>
    <s v="Safeskin"/>
    <s v="Top glove"/>
    <x v="0"/>
    <n v="387"/>
    <n v="400"/>
    <n v="547"/>
    <n v="247"/>
    <n v="6.7"/>
    <x v="1"/>
    <n v="934"/>
    <n v="120"/>
  </r>
  <r>
    <x v="7"/>
    <d v="2021-01-01T00:00:00"/>
    <n v="2021"/>
    <x v="9"/>
    <s v="Fri"/>
    <x v="1"/>
    <s v="Mike"/>
    <s v="72-0466"/>
    <n v="90.2"/>
    <x v="1"/>
    <n v="42.6"/>
    <x v="1"/>
    <s v="Safeskin"/>
    <s v="Gidec"/>
    <x v="0"/>
    <n v="653"/>
    <n v="400"/>
    <n v="485"/>
    <n v="472"/>
    <n v="12.7"/>
    <x v="0"/>
    <n v="1138"/>
    <n v="120"/>
  </r>
  <r>
    <x v="18"/>
    <d v="2021-10-12T00:00:00"/>
    <n v="2021"/>
    <x v="3"/>
    <s v="Tue"/>
    <x v="1"/>
    <s v="Mike"/>
    <s v="72-0466"/>
    <n v="11.3"/>
    <x v="1"/>
    <n v="26.1"/>
    <x v="1"/>
    <s v="Safeskin"/>
    <s v="Top glove"/>
    <x v="0"/>
    <n v="447"/>
    <n v="399"/>
    <n v="716"/>
    <n v="634"/>
    <n v="8.8000000000000007"/>
    <x v="1"/>
    <n v="1163"/>
    <n v="119.69999999999999"/>
  </r>
  <r>
    <x v="14"/>
    <d v="2022-03-30T00:00:00"/>
    <n v="2022"/>
    <x v="5"/>
    <s v="Wed"/>
    <x v="0"/>
    <s v="Lee"/>
    <s v="72-0466"/>
    <n v="41.6"/>
    <x v="0"/>
    <n v="98.1"/>
    <x v="1"/>
    <s v="Xunthai"/>
    <s v="Top glove "/>
    <x v="0"/>
    <n v="239"/>
    <n v="400"/>
    <n v="363"/>
    <n v="220"/>
    <n v="31.5"/>
    <x v="0"/>
    <n v="602"/>
    <n v="120"/>
  </r>
  <r>
    <x v="1"/>
    <d v="2020-08-26T00:00:00"/>
    <n v="2020"/>
    <x v="7"/>
    <s v="Wed"/>
    <x v="1"/>
    <s v="Mike"/>
    <s v="72-1001 "/>
    <n v="69.7"/>
    <x v="2"/>
    <n v="109.1"/>
    <x v="0"/>
    <s v="Xunthai"/>
    <s v="X1 Port"/>
    <x v="1"/>
    <n v="551"/>
    <n v="399"/>
    <n v="208"/>
    <n v="652"/>
    <n v="32.200000000000003"/>
    <x v="0"/>
    <n v="759"/>
    <n v="119.69999999999999"/>
  </r>
  <r>
    <x v="16"/>
    <d v="2021-03-09T00:00:00"/>
    <n v="2021"/>
    <x v="5"/>
    <s v="Tue"/>
    <x v="1"/>
    <s v="Mike"/>
    <s v="72-0466"/>
    <n v="51.3"/>
    <x v="2"/>
    <n v="63.7"/>
    <x v="0"/>
    <s v="PT"/>
    <s v="Mina"/>
    <x v="0"/>
    <n v="278"/>
    <n v="398"/>
    <n v="394"/>
    <n v="417"/>
    <n v="11"/>
    <x v="1"/>
    <n v="672"/>
    <n v="119.39999999999999"/>
  </r>
  <r>
    <x v="6"/>
    <d v="2021-12-04T00:00:00"/>
    <n v="2021"/>
    <x v="4"/>
    <s v="Sat"/>
    <x v="0"/>
    <s v="Mike"/>
    <s v="72-1001 "/>
    <n v="34.799999999999997"/>
    <x v="2"/>
    <n v="40.1"/>
    <x v="0"/>
    <s v="Top glove"/>
    <s v="Gidec"/>
    <x v="0"/>
    <n v="543"/>
    <n v="400"/>
    <n v="206"/>
    <n v="350"/>
    <n v="1.2"/>
    <x v="1"/>
    <n v="749"/>
    <n v="120"/>
  </r>
  <r>
    <x v="15"/>
    <d v="2023-02-24T00:00:00"/>
    <n v="2023"/>
    <x v="6"/>
    <s v="Fri"/>
    <x v="1"/>
    <s v="Lee"/>
    <s v="72-0466"/>
    <n v="111.5"/>
    <x v="2"/>
    <n v="63.8"/>
    <x v="0"/>
    <s v="Air Port"/>
    <s v="Safeskin"/>
    <x v="1"/>
    <n v="668"/>
    <n v="399"/>
    <n v="526"/>
    <n v="546"/>
    <n v="17.5"/>
    <x v="1"/>
    <n v="1194"/>
    <n v="119.69999999999999"/>
  </r>
  <r>
    <x v="16"/>
    <d v="2022-07-30T00:00:00"/>
    <n v="2022"/>
    <x v="8"/>
    <s v="Sat"/>
    <x v="0"/>
    <s v="Mike"/>
    <s v="72-0466"/>
    <n v="112.1"/>
    <x v="1"/>
    <n v="106.1"/>
    <x v="0"/>
    <s v="Xunthai"/>
    <s v="Top glove "/>
    <x v="1"/>
    <n v="758"/>
    <n v="400"/>
    <n v="427"/>
    <n v="527"/>
    <n v="27.8"/>
    <x v="0"/>
    <n v="1185"/>
    <n v="120"/>
  </r>
  <r>
    <x v="19"/>
    <d v="2021-06-24T00:00:00"/>
    <n v="2021"/>
    <x v="10"/>
    <s v="Thu"/>
    <x v="1"/>
    <s v="Mike"/>
    <s v="72-1001 "/>
    <n v="52.9"/>
    <x v="0"/>
    <n v="84.5"/>
    <x v="0"/>
    <s v="PT"/>
    <s v="Suies"/>
    <x v="1"/>
    <n v="240"/>
    <n v="399"/>
    <n v="688"/>
    <n v="724"/>
    <n v="25.3"/>
    <x v="1"/>
    <n v="928"/>
    <n v="119.69999999999999"/>
  </r>
  <r>
    <x v="21"/>
    <d v="2021-09-24T00:00:00"/>
    <n v="2021"/>
    <x v="2"/>
    <s v="Fri"/>
    <x v="1"/>
    <s v="Mike"/>
    <s v="72-1001 "/>
    <n v="50.3"/>
    <x v="2"/>
    <n v="103.7"/>
    <x v="1"/>
    <s v="Top glove"/>
    <s v="X1 Port"/>
    <x v="0"/>
    <n v="382"/>
    <n v="401"/>
    <n v="679"/>
    <n v="606"/>
    <n v="18.399999999999999"/>
    <x v="0"/>
    <n v="1061"/>
    <n v="120.3"/>
  </r>
  <r>
    <x v="12"/>
    <d v="2020-07-16T00:00:00"/>
    <n v="2020"/>
    <x v="8"/>
    <s v="Thu"/>
    <x v="0"/>
    <s v="Mike"/>
    <s v="72-0466"/>
    <n v="40.299999999999997"/>
    <x v="0"/>
    <n v="42.8"/>
    <x v="0"/>
    <s v="Safeskin"/>
    <s v="Gidec"/>
    <x v="0"/>
    <n v="591"/>
    <n v="402"/>
    <n v="461"/>
    <n v="453"/>
    <n v="12.8"/>
    <x v="0"/>
    <n v="1052"/>
    <n v="120.6"/>
  </r>
  <r>
    <x v="24"/>
    <d v="2021-04-26T00:00:00"/>
    <n v="2021"/>
    <x v="0"/>
    <s v="Mon"/>
    <x v="0"/>
    <s v="Mike"/>
    <s v="72-1001"/>
    <n v="103.4"/>
    <x v="1"/>
    <n v="86.9"/>
    <x v="0"/>
    <s v="Xunthai"/>
    <s v="X1 Port"/>
    <x v="1"/>
    <n v="389"/>
    <n v="401"/>
    <n v="330"/>
    <n v="590"/>
    <n v="19.5"/>
    <x v="0"/>
    <n v="719"/>
    <n v="120.3"/>
  </r>
  <r>
    <x v="9"/>
    <d v="2023-04-17T00:00:00"/>
    <n v="2023"/>
    <x v="0"/>
    <s v="Mon"/>
    <x v="0"/>
    <s v="Lee"/>
    <s v="72-1001"/>
    <n v="70.3"/>
    <x v="0"/>
    <n v="80.099999999999994"/>
    <x v="0"/>
    <s v="Gidec"/>
    <s v="Suies"/>
    <x v="1"/>
    <n v="471"/>
    <n v="398"/>
    <n v="453"/>
    <n v="650"/>
    <n v="1.6"/>
    <x v="0"/>
    <n v="924"/>
    <n v="119.39999999999999"/>
  </r>
  <r>
    <x v="15"/>
    <d v="2022-05-18T00:00:00"/>
    <n v="2022"/>
    <x v="1"/>
    <s v="Wed"/>
    <x v="1"/>
    <s v="Lee"/>
    <s v="72-0466"/>
    <n v="15.3"/>
    <x v="0"/>
    <n v="70.7"/>
    <x v="1"/>
    <s v="Safeskin"/>
    <s v="Suies"/>
    <x v="0"/>
    <n v="212"/>
    <n v="402"/>
    <n v="585"/>
    <n v="762"/>
    <n v="3.9"/>
    <x v="1"/>
    <n v="797"/>
    <n v="120.6"/>
  </r>
  <r>
    <x v="4"/>
    <d v="2021-06-06T00:00:00"/>
    <n v="2021"/>
    <x v="10"/>
    <s v="Sun"/>
    <x v="0"/>
    <s v="Lee"/>
    <s v="72-0466"/>
    <n v="103.1"/>
    <x v="1"/>
    <n v="65.7"/>
    <x v="1"/>
    <s v="Alex"/>
    <s v="Top glove"/>
    <x v="1"/>
    <n v="616"/>
    <n v="402"/>
    <n v="314"/>
    <n v="623"/>
    <n v="7.3"/>
    <x v="0"/>
    <n v="930"/>
    <n v="120.6"/>
  </r>
  <r>
    <x v="2"/>
    <d v="2021-10-12T00:00:00"/>
    <n v="2021"/>
    <x v="3"/>
    <s v="Tue"/>
    <x v="0"/>
    <s v="Mike"/>
    <s v="72-0466"/>
    <n v="66.5"/>
    <x v="2"/>
    <n v="68.400000000000006"/>
    <x v="1"/>
    <s v="Safeskin"/>
    <s v="Safeskin"/>
    <x v="0"/>
    <n v="730"/>
    <n v="400"/>
    <n v="664"/>
    <n v="526"/>
    <n v="25.4"/>
    <x v="1"/>
    <n v="1394"/>
    <n v="120"/>
  </r>
  <r>
    <x v="8"/>
    <d v="2022-08-16T00:00:00"/>
    <n v="2022"/>
    <x v="7"/>
    <s v="Tue"/>
    <x v="1"/>
    <s v="Lee"/>
    <s v="72-0466"/>
    <n v="52.8"/>
    <x v="1"/>
    <n v="102.7"/>
    <x v="0"/>
    <s v="Xunthai"/>
    <s v="Suies "/>
    <x v="1"/>
    <n v="786"/>
    <n v="401"/>
    <n v="398"/>
    <n v="424"/>
    <n v="9.5"/>
    <x v="0"/>
    <n v="1184"/>
    <n v="120.3"/>
  </r>
  <r>
    <x v="21"/>
    <d v="2021-03-12T00:00:00"/>
    <n v="2021"/>
    <x v="5"/>
    <s v="Fri"/>
    <x v="0"/>
    <s v="Lee"/>
    <s v="72-1001 "/>
    <n v="43.9"/>
    <x v="2"/>
    <n v="110.3"/>
    <x v="1"/>
    <s v="Xunthai"/>
    <s v="Safeskin"/>
    <x v="0"/>
    <n v="698"/>
    <n v="399"/>
    <n v="759"/>
    <n v="735"/>
    <n v="17.5"/>
    <x v="0"/>
    <n v="1457"/>
    <n v="119.69999999999999"/>
  </r>
  <r>
    <x v="19"/>
    <d v="2022-05-06T00:00:00"/>
    <n v="2022"/>
    <x v="1"/>
    <s v="Fri"/>
    <x v="0"/>
    <s v="Mike"/>
    <s v="72-0466"/>
    <n v="16.399999999999999"/>
    <x v="0"/>
    <n v="18"/>
    <x v="0"/>
    <s v="Safeskin"/>
    <s v="X1 Port"/>
    <x v="1"/>
    <n v="219"/>
    <n v="398"/>
    <n v="507"/>
    <n v="676"/>
    <n v="25.2"/>
    <x v="0"/>
    <n v="726"/>
    <n v="119.39999999999999"/>
  </r>
  <r>
    <x v="21"/>
    <d v="2020-11-09T00:00:00"/>
    <n v="2020"/>
    <x v="11"/>
    <s v="Mon"/>
    <x v="1"/>
    <s v="Mike"/>
    <s v="72-0466"/>
    <n v="115"/>
    <x v="2"/>
    <n v="70.400000000000006"/>
    <x v="1"/>
    <s v="Safeskin"/>
    <s v="Safeskin"/>
    <x v="1"/>
    <n v="591"/>
    <n v="399"/>
    <n v="708"/>
    <n v="246"/>
    <n v="33.4"/>
    <x v="1"/>
    <n v="1299"/>
    <n v="119.69999999999999"/>
  </r>
  <r>
    <x v="22"/>
    <d v="2020-01-19T00:00:00"/>
    <n v="2020"/>
    <x v="9"/>
    <s v="Sun"/>
    <x v="1"/>
    <s v="Mike"/>
    <s v="72-1001 "/>
    <n v="90.2"/>
    <x v="2"/>
    <n v="110.6"/>
    <x v="1"/>
    <s v="Safeskin"/>
    <s v="Top glove"/>
    <x v="0"/>
    <n v="497"/>
    <n v="402"/>
    <n v="570"/>
    <n v="620"/>
    <n v="22.4"/>
    <x v="1"/>
    <n v="1067"/>
    <n v="120.6"/>
  </r>
  <r>
    <x v="15"/>
    <d v="2023-03-29T00:00:00"/>
    <n v="2023"/>
    <x v="5"/>
    <s v="Wed"/>
    <x v="1"/>
    <s v="Lee"/>
    <s v="72-1001 "/>
    <n v="20.2"/>
    <x v="2"/>
    <n v="20.5"/>
    <x v="0"/>
    <s v="Alex"/>
    <s v="Suies "/>
    <x v="0"/>
    <n v="763"/>
    <n v="399"/>
    <n v="533"/>
    <n v="523"/>
    <n v="7.9"/>
    <x v="0"/>
    <n v="1296"/>
    <n v="119.69999999999999"/>
  </r>
  <r>
    <x v="20"/>
    <d v="2022-03-28T00:00:00"/>
    <n v="2022"/>
    <x v="5"/>
    <s v="Mon"/>
    <x v="0"/>
    <s v="Lee"/>
    <s v="72-0466"/>
    <n v="63.8"/>
    <x v="0"/>
    <n v="52.5"/>
    <x v="1"/>
    <s v="Alex"/>
    <s v="Safeskin"/>
    <x v="0"/>
    <n v="741"/>
    <n v="400"/>
    <n v="609"/>
    <n v="262"/>
    <n v="38.1"/>
    <x v="0"/>
    <n v="1350"/>
    <n v="120"/>
  </r>
  <r>
    <x v="1"/>
    <d v="2020-05-01T00:00:00"/>
    <n v="2020"/>
    <x v="1"/>
    <s v="Fri"/>
    <x v="0"/>
    <s v="Mike"/>
    <s v="72-1001 "/>
    <n v="68.900000000000006"/>
    <x v="0"/>
    <n v="15.2"/>
    <x v="0"/>
    <s v="Gidec"/>
    <s v="Suies "/>
    <x v="1"/>
    <n v="793"/>
    <n v="400"/>
    <n v="687"/>
    <n v="539"/>
    <n v="4.5"/>
    <x v="0"/>
    <n v="1480"/>
    <n v="120"/>
  </r>
  <r>
    <x v="21"/>
    <d v="2020-03-12T00:00:00"/>
    <n v="2020"/>
    <x v="5"/>
    <s v="Thu"/>
    <x v="0"/>
    <s v="Mike"/>
    <s v="72-0466"/>
    <n v="24.3"/>
    <x v="2"/>
    <n v="18"/>
    <x v="0"/>
    <s v="Gidec"/>
    <s v="Safeskin"/>
    <x v="1"/>
    <n v="717"/>
    <n v="399"/>
    <n v="587"/>
    <n v="316"/>
    <n v="15.3"/>
    <x v="1"/>
    <n v="1304"/>
    <n v="119.69999999999999"/>
  </r>
  <r>
    <x v="16"/>
    <d v="2022-12-14T00:00:00"/>
    <n v="2022"/>
    <x v="4"/>
    <s v="Wed"/>
    <x v="1"/>
    <s v="Mike"/>
    <s v="72-1001 "/>
    <n v="54.1"/>
    <x v="0"/>
    <n v="109"/>
    <x v="0"/>
    <s v="Xunthai"/>
    <s v="Top glove "/>
    <x v="0"/>
    <n v="528"/>
    <n v="400"/>
    <n v="678"/>
    <n v="625"/>
    <n v="36.9"/>
    <x v="1"/>
    <n v="1206"/>
    <n v="120"/>
  </r>
  <r>
    <x v="10"/>
    <d v="2021-04-04T00:00:00"/>
    <n v="2021"/>
    <x v="0"/>
    <s v="Sun"/>
    <x v="0"/>
    <s v="Mike"/>
    <s v="72-0466"/>
    <n v="79.3"/>
    <x v="0"/>
    <n v="56.3"/>
    <x v="1"/>
    <s v="Safeskin"/>
    <s v="Top glove "/>
    <x v="1"/>
    <n v="629"/>
    <n v="400"/>
    <n v="314"/>
    <n v="367"/>
    <n v="24.5"/>
    <x v="0"/>
    <n v="943"/>
    <n v="120"/>
  </r>
  <r>
    <x v="9"/>
    <d v="2020-06-17T00:00:00"/>
    <n v="2020"/>
    <x v="10"/>
    <s v="Wed"/>
    <x v="1"/>
    <s v="Mike"/>
    <s v="72-0466"/>
    <n v="37.700000000000003"/>
    <x v="1"/>
    <n v="84.2"/>
    <x v="1"/>
    <s v="Gidec"/>
    <s v="X1 Port"/>
    <x v="0"/>
    <n v="779"/>
    <n v="399"/>
    <n v="367"/>
    <n v="290"/>
    <n v="26.8"/>
    <x v="1"/>
    <n v="1146"/>
    <n v="119.69999999999999"/>
  </r>
  <r>
    <x v="8"/>
    <d v="2021-08-04T00:00:00"/>
    <n v="2021"/>
    <x v="7"/>
    <s v="Wed"/>
    <x v="0"/>
    <s v="Lee"/>
    <s v="72-1001"/>
    <n v="43.1"/>
    <x v="1"/>
    <n v="21"/>
    <x v="1"/>
    <s v="Xunthai"/>
    <s v="Top glove"/>
    <x v="1"/>
    <n v="547"/>
    <n v="399"/>
    <n v="338"/>
    <n v="249"/>
    <n v="12.8"/>
    <x v="1"/>
    <n v="885"/>
    <n v="119.69999999999999"/>
  </r>
  <r>
    <x v="0"/>
    <d v="2023-03-18T00:00:00"/>
    <n v="2023"/>
    <x v="5"/>
    <s v="Sat"/>
    <x v="0"/>
    <s v="Mike"/>
    <s v="72-1001"/>
    <n v="19"/>
    <x v="1"/>
    <n v="7.5"/>
    <x v="1"/>
    <s v="Top glove"/>
    <s v="Top glove "/>
    <x v="1"/>
    <n v="704"/>
    <n v="400"/>
    <n v="679"/>
    <n v="494"/>
    <n v="4.0999999999999996"/>
    <x v="1"/>
    <n v="1383"/>
    <n v="120"/>
  </r>
  <r>
    <x v="9"/>
    <d v="2021-09-20T00:00:00"/>
    <n v="2021"/>
    <x v="2"/>
    <s v="Mon"/>
    <x v="0"/>
    <s v="Lee"/>
    <s v="72-1001"/>
    <n v="52.5"/>
    <x v="0"/>
    <n v="107.4"/>
    <x v="0"/>
    <s v="Alex"/>
    <s v="Suies "/>
    <x v="1"/>
    <n v="765"/>
    <n v="401"/>
    <n v="252"/>
    <n v="320"/>
    <n v="15.3"/>
    <x v="0"/>
    <n v="1017"/>
    <n v="120.3"/>
  </r>
  <r>
    <x v="23"/>
    <d v="2020-01-26T00:00:00"/>
    <n v="2020"/>
    <x v="9"/>
    <s v="Sun"/>
    <x v="0"/>
    <s v="Lee"/>
    <s v="72-0466"/>
    <n v="72.099999999999994"/>
    <x v="1"/>
    <n v="71.099999999999994"/>
    <x v="1"/>
    <s v="Giza"/>
    <s v="Suies"/>
    <x v="0"/>
    <n v="542"/>
    <n v="401"/>
    <n v="678"/>
    <n v="713"/>
    <n v="16.7"/>
    <x v="0"/>
    <n v="1220"/>
    <n v="120.3"/>
  </r>
  <r>
    <x v="7"/>
    <d v="2023-06-25T00:00:00"/>
    <n v="2023"/>
    <x v="10"/>
    <s v="Sun"/>
    <x v="0"/>
    <s v="Mike"/>
    <s v="72-1001 "/>
    <n v="18.399999999999999"/>
    <x v="2"/>
    <n v="7.3"/>
    <x v="1"/>
    <s v="Safeskin"/>
    <s v="Top glove "/>
    <x v="1"/>
    <n v="295"/>
    <n v="399"/>
    <n v="433"/>
    <n v="202"/>
    <n v="11.5"/>
    <x v="1"/>
    <n v="728"/>
    <n v="119.69999999999999"/>
  </r>
  <r>
    <x v="8"/>
    <d v="2021-12-21T00:00:00"/>
    <n v="2021"/>
    <x v="4"/>
    <s v="Tue"/>
    <x v="0"/>
    <s v="Mike"/>
    <s v="72-1001 "/>
    <n v="75.7"/>
    <x v="0"/>
    <n v="119.1"/>
    <x v="0"/>
    <s v="Air Port"/>
    <s v="Suies "/>
    <x v="1"/>
    <n v="293"/>
    <n v="399"/>
    <n v="248"/>
    <n v="706"/>
    <n v="9.4"/>
    <x v="1"/>
    <n v="541"/>
    <n v="119.69999999999999"/>
  </r>
  <r>
    <x v="5"/>
    <d v="2023-06-04T00:00:00"/>
    <n v="2023"/>
    <x v="10"/>
    <s v="Sun"/>
    <x v="0"/>
    <s v="Lee"/>
    <s v="72-0466"/>
    <n v="50.7"/>
    <x v="1"/>
    <n v="61.6"/>
    <x v="0"/>
    <s v="Giza"/>
    <s v="Suies"/>
    <x v="0"/>
    <n v="269"/>
    <n v="400"/>
    <n v="455"/>
    <n v="513"/>
    <n v="14.9"/>
    <x v="1"/>
    <n v="724"/>
    <n v="120"/>
  </r>
  <r>
    <x v="23"/>
    <d v="2022-10-30T00:00:00"/>
    <n v="2022"/>
    <x v="3"/>
    <s v="Sun"/>
    <x v="0"/>
    <s v="Lee"/>
    <s v="72-1001 "/>
    <n v="83"/>
    <x v="0"/>
    <n v="59.7"/>
    <x v="0"/>
    <s v="Xunthai"/>
    <s v="Safeskin"/>
    <x v="0"/>
    <n v="486"/>
    <n v="402"/>
    <n v="380"/>
    <n v="753"/>
    <n v="25.9"/>
    <x v="0"/>
    <n v="866"/>
    <n v="120.6"/>
  </r>
  <r>
    <x v="4"/>
    <d v="2023-01-23T00:00:00"/>
    <n v="2023"/>
    <x v="9"/>
    <s v="Mon"/>
    <x v="1"/>
    <s v="Mike"/>
    <s v="72-0466"/>
    <n v="41.2"/>
    <x v="1"/>
    <n v="76.400000000000006"/>
    <x v="1"/>
    <s v="Safeskin"/>
    <s v="Safeskin"/>
    <x v="0"/>
    <n v="488"/>
    <n v="401"/>
    <n v="555"/>
    <n v="323"/>
    <n v="38"/>
    <x v="1"/>
    <n v="1043"/>
    <n v="120.3"/>
  </r>
  <r>
    <x v="13"/>
    <d v="2020-04-30T00:00:00"/>
    <n v="2020"/>
    <x v="0"/>
    <s v="Thu"/>
    <x v="1"/>
    <s v="Mike"/>
    <s v="72-0466"/>
    <n v="70.400000000000006"/>
    <x v="1"/>
    <n v="5.9"/>
    <x v="1"/>
    <s v="Xunthai"/>
    <s v="Safeskin"/>
    <x v="1"/>
    <n v="570"/>
    <n v="401"/>
    <n v="484"/>
    <n v="261"/>
    <n v="28.4"/>
    <x v="1"/>
    <n v="1054"/>
    <n v="120.3"/>
  </r>
  <r>
    <x v="14"/>
    <d v="2020-05-05T00:00:00"/>
    <n v="2020"/>
    <x v="1"/>
    <s v="Tue"/>
    <x v="0"/>
    <s v="Lee"/>
    <s v="72-1001 "/>
    <n v="75.5"/>
    <x v="1"/>
    <n v="70.5"/>
    <x v="0"/>
    <s v="Xunthai"/>
    <s v="Safeskin"/>
    <x v="1"/>
    <n v="490"/>
    <n v="401"/>
    <n v="378"/>
    <n v="575"/>
    <n v="31.4"/>
    <x v="1"/>
    <n v="868"/>
    <n v="120.3"/>
  </r>
  <r>
    <x v="21"/>
    <d v="2021-07-02T00:00:00"/>
    <n v="2021"/>
    <x v="8"/>
    <s v="Fri"/>
    <x v="0"/>
    <s v="Lee"/>
    <s v="72-0466"/>
    <n v="84.4"/>
    <x v="2"/>
    <n v="77.400000000000006"/>
    <x v="0"/>
    <s v="Safeskin"/>
    <s v="Gidec"/>
    <x v="0"/>
    <n v="784"/>
    <n v="400"/>
    <n v="717"/>
    <n v="624"/>
    <n v="12.9"/>
    <x v="0"/>
    <n v="1501"/>
    <n v="120"/>
  </r>
  <r>
    <x v="4"/>
    <d v="2022-12-28T00:00:00"/>
    <n v="2022"/>
    <x v="4"/>
    <s v="Wed"/>
    <x v="1"/>
    <s v="Mike"/>
    <s v="72-0466"/>
    <n v="92"/>
    <x v="1"/>
    <n v="39.1"/>
    <x v="0"/>
    <s v="Safeskin"/>
    <s v="Suies "/>
    <x v="1"/>
    <n v="375"/>
    <n v="400"/>
    <n v="444"/>
    <n v="424"/>
    <n v="5.0999999999999996"/>
    <x v="1"/>
    <n v="819"/>
    <n v="120"/>
  </r>
  <r>
    <x v="13"/>
    <d v="2020-10-23T00:00:00"/>
    <n v="2020"/>
    <x v="3"/>
    <s v="Fri"/>
    <x v="0"/>
    <s v="Mike"/>
    <s v="72-0466"/>
    <n v="20.7"/>
    <x v="1"/>
    <n v="88.6"/>
    <x v="1"/>
    <s v="Safeskin"/>
    <s v="Suies "/>
    <x v="0"/>
    <n v="724"/>
    <n v="401"/>
    <n v="482"/>
    <n v="208"/>
    <n v="12.4"/>
    <x v="0"/>
    <n v="1206"/>
    <n v="120.3"/>
  </r>
  <r>
    <x v="1"/>
    <d v="2021-11-16T00:00:00"/>
    <n v="2021"/>
    <x v="11"/>
    <s v="Tue"/>
    <x v="1"/>
    <s v="Mike"/>
    <s v="72-0466"/>
    <n v="116"/>
    <x v="2"/>
    <n v="48.4"/>
    <x v="0"/>
    <s v="Xunthai"/>
    <s v="Gidec"/>
    <x v="0"/>
    <n v="260"/>
    <n v="399"/>
    <n v="708"/>
    <n v="444"/>
    <n v="16.7"/>
    <x v="1"/>
    <n v="968"/>
    <n v="119.69999999999999"/>
  </r>
  <r>
    <x v="15"/>
    <d v="2022-08-30T00:00:00"/>
    <n v="2022"/>
    <x v="7"/>
    <s v="Tue"/>
    <x v="1"/>
    <s v="Mike"/>
    <s v="72-0466"/>
    <n v="102"/>
    <x v="0"/>
    <n v="87.5"/>
    <x v="0"/>
    <s v="Giza"/>
    <s v="Gidec"/>
    <x v="1"/>
    <n v="561"/>
    <n v="399"/>
    <n v="253"/>
    <n v="340"/>
    <n v="27.9"/>
    <x v="1"/>
    <n v="814"/>
    <n v="119.69999999999999"/>
  </r>
  <r>
    <x v="4"/>
    <d v="2022-12-04T00:00:00"/>
    <n v="2022"/>
    <x v="4"/>
    <s v="Sun"/>
    <x v="1"/>
    <s v="Mike"/>
    <s v="72-1001"/>
    <n v="69.7"/>
    <x v="0"/>
    <n v="21.5"/>
    <x v="0"/>
    <s v="Top glove"/>
    <s v="Suies "/>
    <x v="0"/>
    <n v="589"/>
    <n v="401"/>
    <n v="434"/>
    <n v="408"/>
    <n v="37.6"/>
    <x v="1"/>
    <n v="1023"/>
    <n v="120.3"/>
  </r>
  <r>
    <x v="18"/>
    <d v="2021-09-26T00:00:00"/>
    <n v="2021"/>
    <x v="2"/>
    <s v="Sun"/>
    <x v="1"/>
    <s v="Mike"/>
    <s v="72-1001 "/>
    <n v="107.4"/>
    <x v="0"/>
    <n v="110.1"/>
    <x v="1"/>
    <s v="Top glove"/>
    <s v="Safeskin"/>
    <x v="1"/>
    <n v="663"/>
    <n v="401"/>
    <n v="442"/>
    <n v="504"/>
    <n v="32.6"/>
    <x v="1"/>
    <n v="1105"/>
    <n v="120.3"/>
  </r>
  <r>
    <x v="8"/>
    <d v="2021-01-16T00:00:00"/>
    <n v="2021"/>
    <x v="9"/>
    <s v="Sat"/>
    <x v="0"/>
    <s v="Lee"/>
    <s v="72-0466"/>
    <n v="49"/>
    <x v="1"/>
    <n v="106.1"/>
    <x v="0"/>
    <s v="Xunthai"/>
    <s v="Gidec"/>
    <x v="1"/>
    <n v="502"/>
    <n v="399"/>
    <n v="497"/>
    <n v="621"/>
    <n v="11.4"/>
    <x v="1"/>
    <n v="999"/>
    <n v="119.69999999999999"/>
  </r>
  <r>
    <x v="0"/>
    <d v="2022-11-16T00:00:00"/>
    <n v="2022"/>
    <x v="11"/>
    <s v="Wed"/>
    <x v="1"/>
    <s v="Lee"/>
    <s v="72-0466"/>
    <n v="8.9"/>
    <x v="2"/>
    <n v="22.3"/>
    <x v="1"/>
    <s v="Alex"/>
    <s v="Suies "/>
    <x v="1"/>
    <n v="318"/>
    <n v="401"/>
    <n v="264"/>
    <n v="778"/>
    <n v="33"/>
    <x v="0"/>
    <n v="582"/>
    <n v="120.3"/>
  </r>
  <r>
    <x v="11"/>
    <d v="2021-12-05T00:00:00"/>
    <n v="2021"/>
    <x v="4"/>
    <s v="Sun"/>
    <x v="1"/>
    <s v="Mike"/>
    <s v="72-1001 "/>
    <n v="88.6"/>
    <x v="2"/>
    <n v="112.9"/>
    <x v="1"/>
    <s v="Giza"/>
    <s v="X1 Port"/>
    <x v="0"/>
    <n v="421"/>
    <n v="402"/>
    <n v="262"/>
    <n v="286"/>
    <n v="17.100000000000001"/>
    <x v="0"/>
    <n v="683"/>
    <n v="120.6"/>
  </r>
  <r>
    <x v="24"/>
    <d v="2021-05-11T00:00:00"/>
    <n v="2021"/>
    <x v="1"/>
    <s v="Tue"/>
    <x v="0"/>
    <s v="Mike"/>
    <s v="72-0466"/>
    <n v="113.5"/>
    <x v="0"/>
    <n v="69.099999999999994"/>
    <x v="0"/>
    <s v="Port Said"/>
    <s v="Safeskin"/>
    <x v="0"/>
    <n v="363"/>
    <n v="400"/>
    <n v="450"/>
    <n v="608"/>
    <n v="7.8"/>
    <x v="1"/>
    <n v="813"/>
    <n v="120"/>
  </r>
  <r>
    <x v="1"/>
    <d v="2022-05-01T00:00:00"/>
    <n v="2022"/>
    <x v="1"/>
    <s v="Sun"/>
    <x v="0"/>
    <s v="Lee"/>
    <s v="72-1001 "/>
    <n v="23.6"/>
    <x v="2"/>
    <n v="85.7"/>
    <x v="0"/>
    <s v="Alex"/>
    <s v="Safeskin"/>
    <x v="1"/>
    <n v="451"/>
    <n v="399"/>
    <n v="220"/>
    <n v="340"/>
    <n v="19"/>
    <x v="0"/>
    <n v="671"/>
    <n v="119.69999999999999"/>
  </r>
  <r>
    <x v="15"/>
    <d v="2023-03-05T00:00:00"/>
    <n v="2023"/>
    <x v="5"/>
    <s v="Sun"/>
    <x v="0"/>
    <s v="Lee"/>
    <s v="72-1001 "/>
    <n v="79"/>
    <x v="1"/>
    <n v="101.6"/>
    <x v="0"/>
    <s v="Alex"/>
    <s v="X1 Port"/>
    <x v="0"/>
    <n v="518"/>
    <n v="400"/>
    <n v="353"/>
    <n v="332"/>
    <n v="23"/>
    <x v="0"/>
    <n v="871"/>
    <n v="120"/>
  </r>
  <r>
    <x v="6"/>
    <d v="2021-12-07T00:00:00"/>
    <n v="2021"/>
    <x v="4"/>
    <s v="Tue"/>
    <x v="1"/>
    <s v="Lee"/>
    <s v="72-1001 "/>
    <n v="98.5"/>
    <x v="0"/>
    <n v="14.6"/>
    <x v="0"/>
    <s v="Alex"/>
    <s v="Gidec"/>
    <x v="0"/>
    <n v="575"/>
    <n v="399"/>
    <n v="321"/>
    <n v="580"/>
    <n v="30.8"/>
    <x v="0"/>
    <n v="896"/>
    <n v="119.69999999999999"/>
  </r>
  <r>
    <x v="8"/>
    <d v="2022-12-08T00:00:00"/>
    <n v="2022"/>
    <x v="4"/>
    <s v="Thu"/>
    <x v="0"/>
    <s v="Lee"/>
    <s v="72-1001 "/>
    <n v="109.1"/>
    <x v="1"/>
    <n v="24.5"/>
    <x v="0"/>
    <s v="Xunthai"/>
    <s v="Top glove"/>
    <x v="0"/>
    <n v="707"/>
    <n v="399"/>
    <n v="494"/>
    <n v="666"/>
    <n v="14.6"/>
    <x v="1"/>
    <n v="1201"/>
    <n v="119.69999999999999"/>
  </r>
  <r>
    <x v="23"/>
    <d v="2020-04-30T00:00:00"/>
    <n v="2020"/>
    <x v="0"/>
    <s v="Thu"/>
    <x v="0"/>
    <s v="Lee"/>
    <s v="72-0466"/>
    <n v="36.799999999999997"/>
    <x v="1"/>
    <n v="38.4"/>
    <x v="0"/>
    <s v="Safeskin"/>
    <s v="Safeskin"/>
    <x v="0"/>
    <n v="746"/>
    <n v="400"/>
    <n v="207"/>
    <n v="787"/>
    <n v="6.7"/>
    <x v="1"/>
    <n v="953"/>
    <n v="120"/>
  </r>
  <r>
    <x v="12"/>
    <d v="2023-05-25T00:00:00"/>
    <n v="2023"/>
    <x v="1"/>
    <s v="Thu"/>
    <x v="1"/>
    <s v="Lee"/>
    <s v="72-0466"/>
    <n v="19.8"/>
    <x v="2"/>
    <n v="59.9"/>
    <x v="0"/>
    <s v="Safeskin"/>
    <s v="Gidec"/>
    <x v="0"/>
    <n v="478"/>
    <n v="398"/>
    <n v="605"/>
    <n v="661"/>
    <n v="4.7"/>
    <x v="0"/>
    <n v="1083"/>
    <n v="119.39999999999999"/>
  </r>
  <r>
    <x v="18"/>
    <d v="2021-09-17T00:00:00"/>
    <n v="2021"/>
    <x v="2"/>
    <s v="Fri"/>
    <x v="1"/>
    <s v="Lee"/>
    <s v="72-1001 "/>
    <n v="33.5"/>
    <x v="1"/>
    <n v="44.8"/>
    <x v="0"/>
    <s v="Gidec"/>
    <s v="Suies "/>
    <x v="0"/>
    <n v="253"/>
    <n v="399"/>
    <n v="713"/>
    <n v="294"/>
    <n v="5.4"/>
    <x v="1"/>
    <n v="966"/>
    <n v="119.69999999999999"/>
  </r>
  <r>
    <x v="12"/>
    <d v="2021-06-09T00:00:00"/>
    <n v="2021"/>
    <x v="10"/>
    <s v="Wed"/>
    <x v="0"/>
    <s v="Lee"/>
    <s v="72-1001 "/>
    <n v="71.400000000000006"/>
    <x v="0"/>
    <n v="63.2"/>
    <x v="0"/>
    <s v="PT"/>
    <s v="Suies "/>
    <x v="0"/>
    <n v="678"/>
    <n v="400"/>
    <n v="624"/>
    <n v="335"/>
    <n v="38.1"/>
    <x v="1"/>
    <n v="1302"/>
    <n v="120"/>
  </r>
  <r>
    <x v="17"/>
    <d v="2022-12-02T00:00:00"/>
    <n v="2022"/>
    <x v="4"/>
    <s v="Fri"/>
    <x v="1"/>
    <s v="Mike"/>
    <s v="72-0466"/>
    <n v="110.7"/>
    <x v="1"/>
    <n v="26.4"/>
    <x v="0"/>
    <s v="Air Port"/>
    <s v="Gidec"/>
    <x v="0"/>
    <n v="486"/>
    <n v="400"/>
    <n v="691"/>
    <n v="657"/>
    <n v="38.1"/>
    <x v="0"/>
    <n v="1177"/>
    <n v="120"/>
  </r>
  <r>
    <x v="15"/>
    <d v="2022-01-21T00:00:00"/>
    <n v="2022"/>
    <x v="9"/>
    <s v="Fri"/>
    <x v="0"/>
    <s v="Lee"/>
    <s v="72-1001 "/>
    <n v="72"/>
    <x v="0"/>
    <n v="83.4"/>
    <x v="1"/>
    <s v="PT"/>
    <s v="Top glove"/>
    <x v="0"/>
    <n v="528"/>
    <n v="400"/>
    <n v="586"/>
    <n v="516"/>
    <n v="38.799999999999997"/>
    <x v="0"/>
    <n v="1114"/>
    <n v="120"/>
  </r>
  <r>
    <x v="1"/>
    <d v="2020-04-05T00:00:00"/>
    <n v="2020"/>
    <x v="0"/>
    <s v="Sun"/>
    <x v="0"/>
    <s v="Lee"/>
    <s v="72-1001 "/>
    <n v="110.8"/>
    <x v="0"/>
    <n v="11.4"/>
    <x v="0"/>
    <s v="Safeskin"/>
    <s v="Mina"/>
    <x v="1"/>
    <n v="557"/>
    <n v="402"/>
    <n v="504"/>
    <n v="377"/>
    <n v="12.8"/>
    <x v="0"/>
    <n v="1061"/>
    <n v="120.6"/>
  </r>
  <r>
    <x v="4"/>
    <d v="2020-01-27T00:00:00"/>
    <n v="2020"/>
    <x v="9"/>
    <s v="Mon"/>
    <x v="0"/>
    <s v="Lee"/>
    <s v="72-1001 "/>
    <n v="93.6"/>
    <x v="0"/>
    <n v="46.6"/>
    <x v="0"/>
    <s v="Xunthai"/>
    <s v="X1 Port"/>
    <x v="0"/>
    <n v="601"/>
    <n v="400"/>
    <n v="331"/>
    <n v="483"/>
    <n v="8.5"/>
    <x v="1"/>
    <n v="932"/>
    <n v="120"/>
  </r>
  <r>
    <x v="1"/>
    <d v="2022-04-15T00:00:00"/>
    <n v="2022"/>
    <x v="0"/>
    <s v="Fri"/>
    <x v="1"/>
    <s v="Mike"/>
    <s v="72-1001 "/>
    <n v="73.8"/>
    <x v="0"/>
    <n v="25.6"/>
    <x v="0"/>
    <s v="Port Said"/>
    <s v="Safeskin"/>
    <x v="1"/>
    <n v="734"/>
    <n v="401"/>
    <n v="368"/>
    <n v="749"/>
    <n v="39.299999999999997"/>
    <x v="0"/>
    <n v="1102"/>
    <n v="120.3"/>
  </r>
  <r>
    <x v="9"/>
    <d v="2023-06-19T00:00:00"/>
    <n v="2023"/>
    <x v="10"/>
    <s v="Mon"/>
    <x v="1"/>
    <s v="Lee"/>
    <s v="72-0466"/>
    <n v="7.5"/>
    <x v="1"/>
    <n v="88.9"/>
    <x v="1"/>
    <s v="Top glove"/>
    <s v="Gidec"/>
    <x v="1"/>
    <n v="771"/>
    <n v="399"/>
    <n v="391"/>
    <n v="653"/>
    <n v="39.5"/>
    <x v="0"/>
    <n v="1162"/>
    <n v="119.69999999999999"/>
  </r>
  <r>
    <x v="7"/>
    <d v="2021-05-01T00:00:00"/>
    <n v="2021"/>
    <x v="1"/>
    <s v="Sat"/>
    <x v="1"/>
    <s v="Mike"/>
    <s v="72-0466"/>
    <n v="43.3"/>
    <x v="1"/>
    <n v="106.6"/>
    <x v="0"/>
    <s v="Xunthai"/>
    <s v="Gidec"/>
    <x v="1"/>
    <n v="764"/>
    <n v="401"/>
    <n v="223"/>
    <n v="470"/>
    <n v="4.0999999999999996"/>
    <x v="0"/>
    <n v="987"/>
    <n v="120.3"/>
  </r>
  <r>
    <x v="15"/>
    <d v="2020-08-27T00:00:00"/>
    <n v="2020"/>
    <x v="7"/>
    <s v="Thu"/>
    <x v="0"/>
    <s v="Lee"/>
    <s v="72-0466"/>
    <n v="11.6"/>
    <x v="1"/>
    <n v="14.1"/>
    <x v="0"/>
    <s v="Xunthai"/>
    <s v="Suies "/>
    <x v="1"/>
    <n v="686"/>
    <n v="399"/>
    <n v="748"/>
    <n v="788"/>
    <n v="30.3"/>
    <x v="0"/>
    <n v="1434"/>
    <n v="119.69999999999999"/>
  </r>
  <r>
    <x v="8"/>
    <d v="2023-08-20T00:00:00"/>
    <n v="2023"/>
    <x v="7"/>
    <s v="Sun"/>
    <x v="0"/>
    <s v="Mike"/>
    <s v="72-1001"/>
    <n v="42.1"/>
    <x v="2"/>
    <n v="95.3"/>
    <x v="0"/>
    <s v="Port Said"/>
    <s v="Mina"/>
    <x v="1"/>
    <n v="734"/>
    <n v="400"/>
    <n v="740"/>
    <n v="677"/>
    <n v="12.3"/>
    <x v="1"/>
    <n v="1474"/>
    <n v="120"/>
  </r>
  <r>
    <x v="11"/>
    <d v="2020-03-07T00:00:00"/>
    <n v="2020"/>
    <x v="5"/>
    <s v="Sat"/>
    <x v="0"/>
    <s v="Mike"/>
    <s v="72-1001"/>
    <n v="12.2"/>
    <x v="1"/>
    <n v="108"/>
    <x v="0"/>
    <s v="Xunthai"/>
    <s v="Top glove "/>
    <x v="1"/>
    <n v="230"/>
    <n v="400"/>
    <n v="265"/>
    <n v="204"/>
    <n v="36.5"/>
    <x v="0"/>
    <n v="495"/>
    <n v="120"/>
  </r>
  <r>
    <x v="26"/>
    <d v="2023-07-28T00:00:00"/>
    <n v="2023"/>
    <x v="8"/>
    <s v="Fri"/>
    <x v="1"/>
    <s v="Mike"/>
    <s v="72-0466"/>
    <n v="24.3"/>
    <x v="1"/>
    <n v="117"/>
    <x v="0"/>
    <s v="Gidec"/>
    <s v="Suies "/>
    <x v="1"/>
    <n v="709"/>
    <n v="401"/>
    <n v="534"/>
    <n v="267"/>
    <n v="4.5"/>
    <x v="1"/>
    <n v="1243"/>
    <n v="120.3"/>
  </r>
  <r>
    <x v="13"/>
    <d v="2023-04-30T00:00:00"/>
    <n v="2023"/>
    <x v="0"/>
    <s v="Sun"/>
    <x v="1"/>
    <s v="Mike"/>
    <s v="72-1001"/>
    <n v="52.2"/>
    <x v="2"/>
    <n v="71.599999999999994"/>
    <x v="1"/>
    <s v="Xunthai"/>
    <s v="Gidec"/>
    <x v="1"/>
    <n v="243"/>
    <n v="399"/>
    <n v="481"/>
    <n v="532"/>
    <n v="35.700000000000003"/>
    <x v="1"/>
    <n v="724"/>
    <n v="119.69999999999999"/>
  </r>
  <r>
    <x v="23"/>
    <d v="2023-02-16T00:00:00"/>
    <n v="2023"/>
    <x v="6"/>
    <s v="Thu"/>
    <x v="0"/>
    <s v="Mike"/>
    <s v="72-0466"/>
    <n v="64.2"/>
    <x v="1"/>
    <n v="42.7"/>
    <x v="1"/>
    <s v="Gidec"/>
    <s v="X1 Port"/>
    <x v="1"/>
    <n v="648"/>
    <n v="398"/>
    <n v="610"/>
    <n v="410"/>
    <n v="1.1000000000000001"/>
    <x v="1"/>
    <n v="1258"/>
    <n v="119.39999999999999"/>
  </r>
  <r>
    <x v="0"/>
    <d v="2023-03-21T00:00:00"/>
    <n v="2023"/>
    <x v="5"/>
    <s v="Tue"/>
    <x v="1"/>
    <s v="Lee"/>
    <s v="72-0466"/>
    <n v="30"/>
    <x v="0"/>
    <n v="42"/>
    <x v="0"/>
    <s v="Top glove"/>
    <s v="Top glove "/>
    <x v="0"/>
    <n v="302"/>
    <n v="400"/>
    <n v="562"/>
    <n v="688"/>
    <n v="21.4"/>
    <x v="0"/>
    <n v="864"/>
    <n v="120"/>
  </r>
  <r>
    <x v="18"/>
    <d v="2023-11-16T00:00:00"/>
    <n v="2023"/>
    <x v="11"/>
    <s v="Thu"/>
    <x v="1"/>
    <s v="Mike"/>
    <s v="72-1001 "/>
    <n v="89.2"/>
    <x v="1"/>
    <n v="48.6"/>
    <x v="0"/>
    <s v="Port Said"/>
    <s v="Safeskin"/>
    <x v="0"/>
    <n v="416"/>
    <n v="400"/>
    <n v="275"/>
    <n v="737"/>
    <n v="14.1"/>
    <x v="1"/>
    <n v="691"/>
    <n v="120"/>
  </r>
  <r>
    <x v="31"/>
    <d v="2020-08-18T00:00:00"/>
    <n v="2020"/>
    <x v="7"/>
    <s v="Tue"/>
    <x v="0"/>
    <s v="Lee"/>
    <s v="72-1001"/>
    <n v="72.900000000000006"/>
    <x v="2"/>
    <n v="75.5"/>
    <x v="1"/>
    <s v="Gidec"/>
    <s v="Top glove"/>
    <x v="0"/>
    <n v="311"/>
    <n v="400"/>
    <n v="596"/>
    <n v="344"/>
    <n v="17.7"/>
    <x v="1"/>
    <n v="907"/>
    <n v="120"/>
  </r>
  <r>
    <x v="17"/>
    <d v="2020-12-16T00:00:00"/>
    <n v="2020"/>
    <x v="4"/>
    <s v="Wed"/>
    <x v="1"/>
    <s v="Mike"/>
    <s v="72-0466"/>
    <n v="84.6"/>
    <x v="2"/>
    <n v="61.4"/>
    <x v="1"/>
    <s v="Xunthai"/>
    <s v="Suies "/>
    <x v="1"/>
    <n v="466"/>
    <n v="401"/>
    <n v="565"/>
    <n v="658"/>
    <n v="17.899999999999999"/>
    <x v="1"/>
    <n v="1031"/>
    <n v="120.3"/>
  </r>
  <r>
    <x v="23"/>
    <d v="2022-01-30T00:00:00"/>
    <n v="2022"/>
    <x v="9"/>
    <s v="Sun"/>
    <x v="0"/>
    <s v="Mike"/>
    <s v="72-1001"/>
    <n v="89.3"/>
    <x v="2"/>
    <n v="80.2"/>
    <x v="0"/>
    <s v="Port Said"/>
    <s v="Top glove"/>
    <x v="0"/>
    <n v="447"/>
    <n v="400"/>
    <n v="519"/>
    <n v="521"/>
    <n v="26.5"/>
    <x v="1"/>
    <n v="966"/>
    <n v="120"/>
  </r>
  <r>
    <x v="22"/>
    <d v="2023-04-09T00:00:00"/>
    <n v="2023"/>
    <x v="0"/>
    <s v="Sun"/>
    <x v="1"/>
    <s v="Lee"/>
    <s v="72-0466"/>
    <n v="88.6"/>
    <x v="2"/>
    <n v="9.5"/>
    <x v="1"/>
    <s v="Port Said"/>
    <s v="Safeskin"/>
    <x v="0"/>
    <n v="229"/>
    <n v="399"/>
    <n v="441"/>
    <n v="435"/>
    <n v="1.9"/>
    <x v="1"/>
    <n v="670"/>
    <n v="119.69999999999999"/>
  </r>
  <r>
    <x v="18"/>
    <d v="2022-05-12T00:00:00"/>
    <n v="2022"/>
    <x v="1"/>
    <s v="Thu"/>
    <x v="0"/>
    <s v="Lee"/>
    <s v="72-1001 "/>
    <n v="112.7"/>
    <x v="0"/>
    <n v="17.2"/>
    <x v="0"/>
    <s v="Gidec"/>
    <s v="Suies"/>
    <x v="0"/>
    <n v="698"/>
    <n v="398"/>
    <n v="773"/>
    <n v="672"/>
    <n v="28"/>
    <x v="1"/>
    <n v="1471"/>
    <n v="119.39999999999999"/>
  </r>
  <r>
    <x v="24"/>
    <d v="2023-03-01T00:00:00"/>
    <n v="2023"/>
    <x v="5"/>
    <s v="Wed"/>
    <x v="1"/>
    <s v="Mike"/>
    <s v="72-1001"/>
    <n v="32.299999999999997"/>
    <x v="1"/>
    <n v="117.3"/>
    <x v="1"/>
    <s v="Port Said"/>
    <s v="Safeskin"/>
    <x v="1"/>
    <n v="713"/>
    <n v="400"/>
    <n v="710"/>
    <n v="539"/>
    <n v="1.9"/>
    <x v="0"/>
    <n v="1423"/>
    <n v="120"/>
  </r>
  <r>
    <x v="4"/>
    <d v="2020-12-22T00:00:00"/>
    <n v="2020"/>
    <x v="4"/>
    <s v="Tue"/>
    <x v="0"/>
    <s v="Mike"/>
    <s v="72-1001 "/>
    <n v="36.1"/>
    <x v="1"/>
    <n v="119.5"/>
    <x v="0"/>
    <s v="Top glove"/>
    <s v="X1 Port"/>
    <x v="0"/>
    <n v="673"/>
    <n v="401"/>
    <n v="551"/>
    <n v="581"/>
    <n v="8.1999999999999993"/>
    <x v="0"/>
    <n v="1224"/>
    <n v="120.3"/>
  </r>
  <r>
    <x v="12"/>
    <d v="2022-12-01T00:00:00"/>
    <n v="2022"/>
    <x v="4"/>
    <s v="Thu"/>
    <x v="1"/>
    <s v="Lee"/>
    <s v="72-1001"/>
    <n v="15.8"/>
    <x v="1"/>
    <n v="90.9"/>
    <x v="0"/>
    <s v="Gidec"/>
    <s v="X1 Port"/>
    <x v="1"/>
    <n v="709"/>
    <n v="400"/>
    <n v="204"/>
    <n v="237"/>
    <n v="24.7"/>
    <x v="1"/>
    <n v="913"/>
    <n v="120"/>
  </r>
  <r>
    <x v="8"/>
    <d v="2023-08-21T00:00:00"/>
    <n v="2023"/>
    <x v="7"/>
    <s v="Mon"/>
    <x v="1"/>
    <s v="Mike"/>
    <s v="72-0466"/>
    <n v="73.099999999999994"/>
    <x v="0"/>
    <n v="34.5"/>
    <x v="1"/>
    <s v="PT"/>
    <s v="X1 Port"/>
    <x v="1"/>
    <n v="651"/>
    <n v="400"/>
    <n v="459"/>
    <n v="552"/>
    <n v="4.4000000000000004"/>
    <x v="1"/>
    <n v="1110"/>
    <n v="120"/>
  </r>
  <r>
    <x v="1"/>
    <d v="2022-10-26T00:00:00"/>
    <n v="2022"/>
    <x v="3"/>
    <s v="Wed"/>
    <x v="1"/>
    <s v="Mike"/>
    <s v="72-1001 "/>
    <n v="50.4"/>
    <x v="0"/>
    <n v="114.6"/>
    <x v="1"/>
    <s v="Xunthai"/>
    <s v="Gidec"/>
    <x v="0"/>
    <n v="762"/>
    <n v="400"/>
    <n v="620"/>
    <n v="380"/>
    <n v="39.6"/>
    <x v="0"/>
    <n v="1382"/>
    <n v="120"/>
  </r>
  <r>
    <x v="6"/>
    <d v="2020-11-24T00:00:00"/>
    <n v="2020"/>
    <x v="11"/>
    <s v="Tue"/>
    <x v="0"/>
    <s v="Lee"/>
    <s v="72-1001 "/>
    <n v="62.1"/>
    <x v="1"/>
    <n v="29.6"/>
    <x v="1"/>
    <s v="Giza"/>
    <s v="Suies"/>
    <x v="1"/>
    <n v="546"/>
    <n v="399"/>
    <n v="270"/>
    <n v="496"/>
    <n v="31.6"/>
    <x v="1"/>
    <n v="816"/>
    <n v="119.69999999999999"/>
  </r>
  <r>
    <x v="6"/>
    <d v="2023-04-08T00:00:00"/>
    <n v="2023"/>
    <x v="0"/>
    <s v="Sat"/>
    <x v="1"/>
    <s v="Mike"/>
    <s v="72-1001"/>
    <n v="24.5"/>
    <x v="1"/>
    <n v="89.1"/>
    <x v="1"/>
    <s v="Giza"/>
    <s v="Gidec"/>
    <x v="1"/>
    <n v="550"/>
    <n v="401"/>
    <n v="444"/>
    <n v="333"/>
    <n v="28.5"/>
    <x v="0"/>
    <n v="994"/>
    <n v="120.3"/>
  </r>
  <r>
    <x v="10"/>
    <d v="2022-06-29T00:00:00"/>
    <n v="2022"/>
    <x v="10"/>
    <s v="Wed"/>
    <x v="0"/>
    <s v="Mike"/>
    <s v="72-0466"/>
    <n v="79.599999999999994"/>
    <x v="0"/>
    <n v="18.3"/>
    <x v="1"/>
    <s v="PT"/>
    <s v="Safeskin"/>
    <x v="0"/>
    <n v="716"/>
    <n v="402"/>
    <n v="315"/>
    <n v="569"/>
    <n v="11.4"/>
    <x v="0"/>
    <n v="1031"/>
    <n v="120.6"/>
  </r>
  <r>
    <x v="24"/>
    <d v="2020-12-03T00:00:00"/>
    <n v="2020"/>
    <x v="4"/>
    <s v="Thu"/>
    <x v="0"/>
    <s v="Lee"/>
    <s v="72-0466"/>
    <n v="76.2"/>
    <x v="0"/>
    <n v="79.599999999999994"/>
    <x v="0"/>
    <s v="Xunthai"/>
    <s v="Top glove "/>
    <x v="1"/>
    <n v="410"/>
    <n v="400"/>
    <n v="403"/>
    <n v="288"/>
    <n v="2.9"/>
    <x v="0"/>
    <n v="813"/>
    <n v="120"/>
  </r>
  <r>
    <x v="9"/>
    <d v="2022-12-28T00:00:00"/>
    <n v="2022"/>
    <x v="4"/>
    <s v="Wed"/>
    <x v="1"/>
    <s v="Lee"/>
    <s v="72-0466"/>
    <n v="35.5"/>
    <x v="2"/>
    <n v="92.3"/>
    <x v="1"/>
    <s v="Port Said"/>
    <s v="Top glove"/>
    <x v="1"/>
    <n v="230"/>
    <n v="399"/>
    <n v="216"/>
    <n v="274"/>
    <n v="39.200000000000003"/>
    <x v="1"/>
    <n v="446"/>
    <n v="119.69999999999999"/>
  </r>
  <r>
    <x v="22"/>
    <d v="2022-05-31T00:00:00"/>
    <n v="2022"/>
    <x v="1"/>
    <s v="Tue"/>
    <x v="0"/>
    <s v="Lee"/>
    <s v="72-1001"/>
    <n v="58.5"/>
    <x v="0"/>
    <n v="103.9"/>
    <x v="0"/>
    <s v="Xunthai"/>
    <s v="Safeskin"/>
    <x v="1"/>
    <n v="650"/>
    <n v="400"/>
    <n v="276"/>
    <n v="313"/>
    <n v="6.8"/>
    <x v="1"/>
    <n v="926"/>
    <n v="120"/>
  </r>
  <r>
    <x v="22"/>
    <d v="2021-06-22T00:00:00"/>
    <n v="2021"/>
    <x v="10"/>
    <s v="Tue"/>
    <x v="1"/>
    <s v="Lee"/>
    <s v="72-0466"/>
    <n v="107.8"/>
    <x v="0"/>
    <n v="89.4"/>
    <x v="1"/>
    <s v="Xunthai"/>
    <s v="X1 Port"/>
    <x v="1"/>
    <n v="353"/>
    <n v="398"/>
    <n v="473"/>
    <n v="690"/>
    <n v="33.4"/>
    <x v="0"/>
    <n v="826"/>
    <n v="119.39999999999999"/>
  </r>
  <r>
    <x v="11"/>
    <d v="2022-01-06T00:00:00"/>
    <n v="2022"/>
    <x v="9"/>
    <s v="Thu"/>
    <x v="1"/>
    <s v="Lee"/>
    <s v="72-0466"/>
    <n v="94"/>
    <x v="0"/>
    <n v="111.2"/>
    <x v="1"/>
    <s v="Gidec"/>
    <s v="Gidec"/>
    <x v="0"/>
    <n v="485"/>
    <n v="400"/>
    <n v="739"/>
    <n v="220"/>
    <n v="8.6999999999999993"/>
    <x v="0"/>
    <n v="1224"/>
    <n v="120"/>
  </r>
  <r>
    <x v="19"/>
    <d v="2021-03-18T00:00:00"/>
    <n v="2021"/>
    <x v="5"/>
    <s v="Thu"/>
    <x v="0"/>
    <s v="Mike"/>
    <s v="72-0466"/>
    <n v="31.1"/>
    <x v="0"/>
    <n v="64.900000000000006"/>
    <x v="1"/>
    <s v="Port Said"/>
    <s v="Safeskin"/>
    <x v="1"/>
    <n v="344"/>
    <n v="400"/>
    <n v="494"/>
    <n v="638"/>
    <n v="15.6"/>
    <x v="0"/>
    <n v="838"/>
    <n v="120"/>
  </r>
  <r>
    <x v="11"/>
    <d v="2022-07-12T00:00:00"/>
    <n v="2022"/>
    <x v="8"/>
    <s v="Tue"/>
    <x v="1"/>
    <s v="Lee"/>
    <s v="72-0466"/>
    <n v="106.1"/>
    <x v="2"/>
    <n v="82.9"/>
    <x v="0"/>
    <s v="Xunthai"/>
    <s v="Safeskin"/>
    <x v="0"/>
    <n v="696"/>
    <n v="402"/>
    <n v="472"/>
    <n v="234"/>
    <n v="28"/>
    <x v="1"/>
    <n v="1168"/>
    <n v="120.6"/>
  </r>
  <r>
    <x v="4"/>
    <d v="2022-07-08T00:00:00"/>
    <n v="2022"/>
    <x v="8"/>
    <s v="Fri"/>
    <x v="0"/>
    <s v="Mike"/>
    <s v="72-1001"/>
    <n v="12.7"/>
    <x v="0"/>
    <n v="47.5"/>
    <x v="0"/>
    <s v="Top glove"/>
    <s v="X1 Port"/>
    <x v="0"/>
    <n v="775"/>
    <n v="400"/>
    <n v="673"/>
    <n v="555"/>
    <n v="37.9"/>
    <x v="1"/>
    <n v="1448"/>
    <n v="120"/>
  </r>
  <r>
    <x v="19"/>
    <d v="2020-02-20T00:00:00"/>
    <n v="2020"/>
    <x v="6"/>
    <s v="Thu"/>
    <x v="1"/>
    <s v="Mike"/>
    <s v="72-1001"/>
    <n v="52.6"/>
    <x v="2"/>
    <n v="6.2"/>
    <x v="0"/>
    <s v="Top glove"/>
    <s v="Top glove "/>
    <x v="1"/>
    <n v="233"/>
    <n v="400"/>
    <n v="361"/>
    <n v="664"/>
    <n v="1.8"/>
    <x v="0"/>
    <n v="594"/>
    <n v="120"/>
  </r>
  <r>
    <x v="6"/>
    <d v="2020-05-28T00:00:00"/>
    <n v="2020"/>
    <x v="1"/>
    <s v="Thu"/>
    <x v="1"/>
    <s v="Lee"/>
    <s v="72-1001 "/>
    <n v="14.2"/>
    <x v="0"/>
    <n v="92"/>
    <x v="1"/>
    <s v="Giza"/>
    <s v="X1 Port"/>
    <x v="1"/>
    <n v="340"/>
    <n v="399"/>
    <n v="257"/>
    <n v="339"/>
    <n v="11.2"/>
    <x v="0"/>
    <n v="597"/>
    <n v="119.69999999999999"/>
  </r>
  <r>
    <x v="24"/>
    <d v="2023-01-20T00:00:00"/>
    <n v="2023"/>
    <x v="9"/>
    <s v="Fri"/>
    <x v="0"/>
    <s v="Lee"/>
    <s v="72-1001 "/>
    <n v="111.3"/>
    <x v="1"/>
    <n v="105"/>
    <x v="1"/>
    <s v="Giza"/>
    <s v="Top glove "/>
    <x v="0"/>
    <n v="314"/>
    <n v="400"/>
    <n v="326"/>
    <n v="318"/>
    <n v="30.8"/>
    <x v="0"/>
    <n v="640"/>
    <n v="120"/>
  </r>
  <r>
    <x v="24"/>
    <d v="2021-01-02T00:00:00"/>
    <n v="2021"/>
    <x v="9"/>
    <s v="Sat"/>
    <x v="1"/>
    <s v="Mike"/>
    <s v="72-0466"/>
    <n v="9.6999999999999993"/>
    <x v="2"/>
    <n v="25"/>
    <x v="0"/>
    <s v="Safeskin"/>
    <s v="X1 Port"/>
    <x v="0"/>
    <n v="604"/>
    <n v="398"/>
    <n v="675"/>
    <n v="374"/>
    <n v="7.8"/>
    <x v="1"/>
    <n v="1279"/>
    <n v="119.39999999999999"/>
  </r>
  <r>
    <x v="7"/>
    <d v="2021-08-02T00:00:00"/>
    <n v="2021"/>
    <x v="7"/>
    <s v="Mon"/>
    <x v="0"/>
    <s v="Lee"/>
    <s v="72-0466"/>
    <n v="22.4"/>
    <x v="0"/>
    <n v="8.3000000000000007"/>
    <x v="0"/>
    <s v="Gidec"/>
    <s v="X1 Port"/>
    <x v="1"/>
    <n v="457"/>
    <n v="400"/>
    <n v="606"/>
    <n v="620"/>
    <n v="5.3"/>
    <x v="0"/>
    <n v="1063"/>
    <n v="120"/>
  </r>
  <r>
    <x v="4"/>
    <d v="2021-10-17T00:00:00"/>
    <n v="2021"/>
    <x v="3"/>
    <s v="Sun"/>
    <x v="1"/>
    <s v="Lee"/>
    <s v="72-0466"/>
    <n v="110.2"/>
    <x v="2"/>
    <n v="23.9"/>
    <x v="1"/>
    <s v="PT"/>
    <s v="Suies "/>
    <x v="1"/>
    <n v="474"/>
    <n v="400"/>
    <n v="255"/>
    <n v="353"/>
    <n v="2.8"/>
    <x v="1"/>
    <n v="729"/>
    <n v="120"/>
  </r>
  <r>
    <x v="9"/>
    <d v="2020-03-16T00:00:00"/>
    <n v="2020"/>
    <x v="5"/>
    <s v="Mon"/>
    <x v="1"/>
    <s v="Lee"/>
    <s v="72-0466"/>
    <n v="71.900000000000006"/>
    <x v="0"/>
    <n v="108"/>
    <x v="0"/>
    <s v="Safeskin"/>
    <s v="X1 Port"/>
    <x v="1"/>
    <n v="294"/>
    <n v="400"/>
    <n v="600"/>
    <n v="501"/>
    <n v="20.6"/>
    <x v="0"/>
    <n v="894"/>
    <n v="120"/>
  </r>
  <r>
    <x v="21"/>
    <d v="2023-01-14T00:00:00"/>
    <n v="2023"/>
    <x v="9"/>
    <s v="Sat"/>
    <x v="1"/>
    <s v="Lee"/>
    <s v="72-0466"/>
    <n v="96.4"/>
    <x v="2"/>
    <n v="39"/>
    <x v="0"/>
    <s v="Gidec"/>
    <s v="Top glove"/>
    <x v="0"/>
    <n v="449"/>
    <n v="399"/>
    <n v="759"/>
    <n v="281"/>
    <n v="30.9"/>
    <x v="0"/>
    <n v="1208"/>
    <n v="119.69999999999999"/>
  </r>
  <r>
    <x v="23"/>
    <d v="2020-08-14T00:00:00"/>
    <n v="2020"/>
    <x v="7"/>
    <s v="Fri"/>
    <x v="1"/>
    <s v="Mike"/>
    <s v="72-1001 "/>
    <n v="6.9"/>
    <x v="2"/>
    <n v="31.9"/>
    <x v="0"/>
    <s v="Air Port"/>
    <s v="Mina"/>
    <x v="1"/>
    <n v="382"/>
    <n v="400"/>
    <n v="227"/>
    <n v="477"/>
    <n v="38.5"/>
    <x v="0"/>
    <n v="609"/>
    <n v="120"/>
  </r>
  <r>
    <x v="5"/>
    <d v="2023-10-18T00:00:00"/>
    <n v="2023"/>
    <x v="3"/>
    <s v="Wed"/>
    <x v="1"/>
    <s v="Lee"/>
    <s v="72-1001"/>
    <n v="53.2"/>
    <x v="1"/>
    <n v="6.7"/>
    <x v="1"/>
    <s v="Alex"/>
    <s v="X1 Port"/>
    <x v="0"/>
    <n v="567"/>
    <n v="400"/>
    <n v="570"/>
    <n v="575"/>
    <n v="11.4"/>
    <x v="0"/>
    <n v="1137"/>
    <n v="120"/>
  </r>
  <r>
    <x v="17"/>
    <d v="2022-08-16T00:00:00"/>
    <n v="2022"/>
    <x v="7"/>
    <s v="Tue"/>
    <x v="1"/>
    <s v="Lee"/>
    <s v="72-1001"/>
    <n v="118.2"/>
    <x v="1"/>
    <n v="39.200000000000003"/>
    <x v="1"/>
    <s v="Xunthai"/>
    <s v="Suies "/>
    <x v="0"/>
    <n v="330"/>
    <n v="400"/>
    <n v="427"/>
    <n v="243"/>
    <n v="5.7"/>
    <x v="1"/>
    <n v="757"/>
    <n v="120"/>
  </r>
  <r>
    <x v="18"/>
    <d v="2021-08-14T00:00:00"/>
    <n v="2021"/>
    <x v="7"/>
    <s v="Sat"/>
    <x v="0"/>
    <s v="Mike"/>
    <s v="72-0466"/>
    <n v="71.7"/>
    <x v="2"/>
    <n v="87.3"/>
    <x v="1"/>
    <s v="Safeskin"/>
    <s v="Safeskin"/>
    <x v="1"/>
    <n v="569"/>
    <n v="400"/>
    <n v="501"/>
    <n v="689"/>
    <n v="16.7"/>
    <x v="0"/>
    <n v="1070"/>
    <n v="120"/>
  </r>
  <r>
    <x v="1"/>
    <d v="2020-01-24T00:00:00"/>
    <n v="2020"/>
    <x v="9"/>
    <s v="Fri"/>
    <x v="0"/>
    <s v="Mike"/>
    <s v="72-1001 "/>
    <n v="102.7"/>
    <x v="0"/>
    <n v="115.3"/>
    <x v="0"/>
    <s v="Top glove"/>
    <s v="Safeskin"/>
    <x v="1"/>
    <n v="427"/>
    <n v="400"/>
    <n v="517"/>
    <n v="762"/>
    <n v="3.2"/>
    <x v="0"/>
    <n v="944"/>
    <n v="120"/>
  </r>
  <r>
    <x v="8"/>
    <d v="2020-01-28T00:00:00"/>
    <n v="2020"/>
    <x v="9"/>
    <s v="Tue"/>
    <x v="0"/>
    <s v="Mike"/>
    <s v="72-0466"/>
    <n v="115.8"/>
    <x v="1"/>
    <n v="41"/>
    <x v="0"/>
    <s v="Safeskin"/>
    <s v="Suies"/>
    <x v="1"/>
    <n v="408"/>
    <n v="401"/>
    <n v="663"/>
    <n v="316"/>
    <n v="13.9"/>
    <x v="1"/>
    <n v="1071"/>
    <n v="120.3"/>
  </r>
  <r>
    <x v="21"/>
    <d v="2020-04-30T00:00:00"/>
    <n v="2020"/>
    <x v="0"/>
    <s v="Thu"/>
    <x v="0"/>
    <s v="Lee"/>
    <s v="72-0466"/>
    <n v="83.8"/>
    <x v="0"/>
    <n v="32.700000000000003"/>
    <x v="1"/>
    <s v="Port Said"/>
    <s v="Safeskin"/>
    <x v="0"/>
    <n v="383"/>
    <n v="400"/>
    <n v="534"/>
    <n v="656"/>
    <n v="26.1"/>
    <x v="0"/>
    <n v="917"/>
    <n v="120"/>
  </r>
  <r>
    <x v="12"/>
    <d v="2022-05-02T00:00:00"/>
    <n v="2022"/>
    <x v="1"/>
    <s v="Mon"/>
    <x v="0"/>
    <s v="Mike"/>
    <s v="72-0466"/>
    <n v="42.7"/>
    <x v="1"/>
    <n v="107.1"/>
    <x v="0"/>
    <s v="Port Said"/>
    <s v="X1 Port"/>
    <x v="1"/>
    <n v="604"/>
    <n v="400"/>
    <n v="556"/>
    <n v="388"/>
    <n v="7.6"/>
    <x v="0"/>
    <n v="1160"/>
    <n v="120"/>
  </r>
  <r>
    <x v="7"/>
    <d v="2021-09-15T00:00:00"/>
    <n v="2021"/>
    <x v="2"/>
    <s v="Wed"/>
    <x v="1"/>
    <s v="Lee"/>
    <s v="72-0466"/>
    <n v="40.5"/>
    <x v="1"/>
    <n v="103"/>
    <x v="0"/>
    <s v="Safeskin"/>
    <s v="Safeskin"/>
    <x v="1"/>
    <n v="537"/>
    <n v="400"/>
    <n v="400"/>
    <n v="606"/>
    <n v="25.6"/>
    <x v="0"/>
    <n v="937"/>
    <n v="120"/>
  </r>
  <r>
    <x v="1"/>
    <d v="2022-06-08T00:00:00"/>
    <n v="2022"/>
    <x v="10"/>
    <s v="Wed"/>
    <x v="1"/>
    <s v="Mike"/>
    <s v="72-0466"/>
    <n v="13.2"/>
    <x v="0"/>
    <n v="42.7"/>
    <x v="0"/>
    <s v="Air Port"/>
    <s v="Top glove"/>
    <x v="1"/>
    <n v="711"/>
    <n v="399"/>
    <n v="276"/>
    <n v="384"/>
    <n v="38.9"/>
    <x v="1"/>
    <n v="987"/>
    <n v="119.69999999999999"/>
  </r>
  <r>
    <x v="0"/>
    <d v="2023-09-30T00:00:00"/>
    <n v="2023"/>
    <x v="2"/>
    <s v="Sat"/>
    <x v="1"/>
    <s v="Mike"/>
    <s v="72-1001 "/>
    <n v="54.2"/>
    <x v="1"/>
    <n v="12.9"/>
    <x v="0"/>
    <s v="PT"/>
    <s v="X1 Port"/>
    <x v="0"/>
    <n v="345"/>
    <n v="400"/>
    <n v="610"/>
    <n v="717"/>
    <n v="34.700000000000003"/>
    <x v="0"/>
    <n v="955"/>
    <n v="120"/>
  </r>
  <r>
    <x v="15"/>
    <d v="2020-01-31T00:00:00"/>
    <n v="2020"/>
    <x v="9"/>
    <s v="Fri"/>
    <x v="0"/>
    <s v="Mike"/>
    <s v="72-1001 "/>
    <n v="110.3"/>
    <x v="0"/>
    <n v="119.1"/>
    <x v="0"/>
    <s v="Top glove"/>
    <s v="X1 Port"/>
    <x v="0"/>
    <n v="224"/>
    <n v="402"/>
    <n v="200"/>
    <n v="408"/>
    <n v="14.9"/>
    <x v="1"/>
    <n v="424"/>
    <n v="120.6"/>
  </r>
  <r>
    <x v="7"/>
    <d v="2023-06-04T00:00:00"/>
    <n v="2023"/>
    <x v="10"/>
    <s v="Sun"/>
    <x v="0"/>
    <s v="Lee"/>
    <s v="72-0466"/>
    <n v="60"/>
    <x v="2"/>
    <n v="83.3"/>
    <x v="0"/>
    <s v="Port Said"/>
    <s v="Gidec"/>
    <x v="1"/>
    <n v="309"/>
    <n v="399"/>
    <n v="397"/>
    <n v="709"/>
    <n v="17.399999999999999"/>
    <x v="1"/>
    <n v="706"/>
    <n v="119.69999999999999"/>
  </r>
  <r>
    <x v="1"/>
    <d v="2022-05-19T00:00:00"/>
    <n v="2022"/>
    <x v="1"/>
    <s v="Thu"/>
    <x v="1"/>
    <s v="Lee"/>
    <s v="72-0466"/>
    <n v="109.8"/>
    <x v="1"/>
    <n v="111.6"/>
    <x v="0"/>
    <s v="Port Said"/>
    <s v="Safeskin"/>
    <x v="1"/>
    <n v="406"/>
    <n v="400"/>
    <n v="331"/>
    <n v="660"/>
    <n v="17.399999999999999"/>
    <x v="0"/>
    <n v="737"/>
    <n v="120"/>
  </r>
  <r>
    <x v="1"/>
    <d v="2023-06-27T00:00:00"/>
    <n v="2023"/>
    <x v="10"/>
    <s v="Tue"/>
    <x v="0"/>
    <s v="Mike"/>
    <s v="72-0466"/>
    <n v="99"/>
    <x v="1"/>
    <n v="44.3"/>
    <x v="0"/>
    <s v="Safeskin"/>
    <s v="Safeskin"/>
    <x v="1"/>
    <n v="308"/>
    <n v="400"/>
    <n v="433"/>
    <n v="318"/>
    <n v="34.5"/>
    <x v="0"/>
    <n v="741"/>
    <n v="120"/>
  </r>
  <r>
    <x v="19"/>
    <d v="2020-02-19T00:00:00"/>
    <n v="2020"/>
    <x v="6"/>
    <s v="Wed"/>
    <x v="1"/>
    <s v="Mike"/>
    <s v="72-1001 "/>
    <n v="118.2"/>
    <x v="0"/>
    <n v="79.5"/>
    <x v="0"/>
    <s v="Port Said"/>
    <s v="Gidec"/>
    <x v="0"/>
    <n v="250"/>
    <n v="400"/>
    <n v="387"/>
    <n v="294"/>
    <n v="39.799999999999997"/>
    <x v="0"/>
    <n v="637"/>
    <n v="120"/>
  </r>
  <r>
    <x v="4"/>
    <d v="2021-12-26T00:00:00"/>
    <n v="2021"/>
    <x v="4"/>
    <s v="Sun"/>
    <x v="0"/>
    <s v="Lee"/>
    <s v="72-1001 "/>
    <n v="114"/>
    <x v="2"/>
    <n v="82.6"/>
    <x v="1"/>
    <s v="Xunthai"/>
    <s v="X1 Port"/>
    <x v="0"/>
    <n v="467"/>
    <n v="400"/>
    <n v="623"/>
    <n v="668"/>
    <n v="33.200000000000003"/>
    <x v="1"/>
    <n v="1090"/>
    <n v="120"/>
  </r>
  <r>
    <x v="5"/>
    <d v="2021-01-23T00:00:00"/>
    <n v="2021"/>
    <x v="9"/>
    <s v="Sat"/>
    <x v="1"/>
    <s v="Mike"/>
    <s v="72-1001 "/>
    <n v="86.2"/>
    <x v="1"/>
    <n v="105.4"/>
    <x v="1"/>
    <s v="PT"/>
    <s v="Suies "/>
    <x v="1"/>
    <n v="606"/>
    <n v="400"/>
    <n v="356"/>
    <n v="434"/>
    <n v="22.8"/>
    <x v="0"/>
    <n v="962"/>
    <n v="120"/>
  </r>
  <r>
    <x v="0"/>
    <d v="2022-08-01T00:00:00"/>
    <n v="2022"/>
    <x v="7"/>
    <s v="Mon"/>
    <x v="1"/>
    <s v="Mike"/>
    <s v="72-1001 "/>
    <n v="105.2"/>
    <x v="0"/>
    <n v="119.2"/>
    <x v="1"/>
    <s v="Top glove"/>
    <s v="Safeskin"/>
    <x v="0"/>
    <n v="651"/>
    <n v="398"/>
    <n v="536"/>
    <n v="770"/>
    <n v="4.8"/>
    <x v="0"/>
    <n v="1187"/>
    <n v="119.39999999999999"/>
  </r>
  <r>
    <x v="19"/>
    <d v="2023-08-04T00:00:00"/>
    <n v="2023"/>
    <x v="7"/>
    <s v="Fri"/>
    <x v="1"/>
    <s v="Mike"/>
    <s v="72-1001 "/>
    <n v="91"/>
    <x v="0"/>
    <n v="17.5"/>
    <x v="0"/>
    <s v="Port Said"/>
    <s v="Safeskin"/>
    <x v="0"/>
    <n v="439"/>
    <n v="401"/>
    <n v="473"/>
    <n v="766"/>
    <n v="38.200000000000003"/>
    <x v="0"/>
    <n v="912"/>
    <n v="120.3"/>
  </r>
  <r>
    <x v="2"/>
    <d v="2022-10-11T00:00:00"/>
    <n v="2022"/>
    <x v="3"/>
    <s v="Tue"/>
    <x v="0"/>
    <s v="Mike"/>
    <s v="72-0466"/>
    <n v="85.9"/>
    <x v="0"/>
    <n v="77.599999999999994"/>
    <x v="0"/>
    <s v="Gidec"/>
    <s v="X1 Port"/>
    <x v="1"/>
    <n v="487"/>
    <n v="401"/>
    <n v="681"/>
    <n v="616"/>
    <n v="34.5"/>
    <x v="0"/>
    <n v="1168"/>
    <n v="120.3"/>
  </r>
  <r>
    <x v="19"/>
    <d v="2021-04-19T00:00:00"/>
    <n v="2021"/>
    <x v="0"/>
    <s v="Mon"/>
    <x v="0"/>
    <s v="Mike"/>
    <s v="72-0466"/>
    <n v="87.3"/>
    <x v="0"/>
    <n v="43.7"/>
    <x v="0"/>
    <s v="Xunthai"/>
    <s v="Gidec"/>
    <x v="1"/>
    <n v="653"/>
    <n v="399"/>
    <n v="457"/>
    <n v="500"/>
    <n v="33.799999999999997"/>
    <x v="1"/>
    <n v="1110"/>
    <n v="119.69999999999999"/>
  </r>
  <r>
    <x v="26"/>
    <d v="2022-01-25T00:00:00"/>
    <n v="2022"/>
    <x v="9"/>
    <s v="Tue"/>
    <x v="1"/>
    <s v="Mike"/>
    <s v="72-0466"/>
    <n v="87.9"/>
    <x v="1"/>
    <n v="98.3"/>
    <x v="1"/>
    <s v="Safeskin"/>
    <s v="Gidec"/>
    <x v="1"/>
    <n v="412"/>
    <n v="398"/>
    <n v="718"/>
    <n v="317"/>
    <n v="16.3"/>
    <x v="0"/>
    <n v="1130"/>
    <n v="119.39999999999999"/>
  </r>
  <r>
    <x v="12"/>
    <d v="2021-08-25T00:00:00"/>
    <n v="2021"/>
    <x v="7"/>
    <s v="Wed"/>
    <x v="1"/>
    <s v="Mike"/>
    <s v="72-0466"/>
    <n v="48.6"/>
    <x v="0"/>
    <n v="91.7"/>
    <x v="1"/>
    <s v="Safeskin"/>
    <s v="Gidec"/>
    <x v="1"/>
    <n v="671"/>
    <n v="399"/>
    <n v="200"/>
    <n v="729"/>
    <n v="18.399999999999999"/>
    <x v="1"/>
    <n v="871"/>
    <n v="119.69999999999999"/>
  </r>
  <r>
    <x v="1"/>
    <d v="2022-07-14T00:00:00"/>
    <n v="2022"/>
    <x v="8"/>
    <s v="Thu"/>
    <x v="0"/>
    <s v="Mike"/>
    <s v="72-0466"/>
    <n v="53.7"/>
    <x v="1"/>
    <n v="107.6"/>
    <x v="1"/>
    <s v="Top glove"/>
    <s v="Safeskin"/>
    <x v="1"/>
    <n v="780"/>
    <n v="400"/>
    <n v="563"/>
    <n v="249"/>
    <n v="5.7"/>
    <x v="0"/>
    <n v="1343"/>
    <n v="120"/>
  </r>
  <r>
    <x v="0"/>
    <d v="2022-10-26T00:00:00"/>
    <n v="2022"/>
    <x v="3"/>
    <s v="Wed"/>
    <x v="0"/>
    <s v="Mike"/>
    <s v="72-1001 "/>
    <n v="38.799999999999997"/>
    <x v="0"/>
    <n v="44.5"/>
    <x v="1"/>
    <s v="Gidec"/>
    <s v="Suies "/>
    <x v="0"/>
    <n v="728"/>
    <n v="403"/>
    <n v="206"/>
    <n v="422"/>
    <n v="37.6"/>
    <x v="1"/>
    <n v="934"/>
    <n v="120.89999999999999"/>
  </r>
  <r>
    <x v="9"/>
    <d v="2022-03-03T00:00:00"/>
    <n v="2022"/>
    <x v="5"/>
    <s v="Thu"/>
    <x v="1"/>
    <s v="Lee"/>
    <s v="72-1001 "/>
    <n v="22"/>
    <x v="1"/>
    <n v="26.2"/>
    <x v="0"/>
    <s v="Xunthai"/>
    <s v="Gidec"/>
    <x v="0"/>
    <n v="472"/>
    <n v="401"/>
    <n v="628"/>
    <n v="392"/>
    <n v="37.799999999999997"/>
    <x v="1"/>
    <n v="1100"/>
    <n v="120.3"/>
  </r>
  <r>
    <x v="11"/>
    <d v="2021-02-15T00:00:00"/>
    <n v="2021"/>
    <x v="6"/>
    <s v="Mon"/>
    <x v="1"/>
    <s v="Mike"/>
    <s v="72-1001 "/>
    <n v="57.7"/>
    <x v="1"/>
    <n v="7.5"/>
    <x v="0"/>
    <s v="Gidec"/>
    <s v="Top glove"/>
    <x v="0"/>
    <n v="548"/>
    <n v="398"/>
    <n v="341"/>
    <n v="775"/>
    <n v="10.9"/>
    <x v="1"/>
    <n v="889"/>
    <n v="119.39999999999999"/>
  </r>
  <r>
    <x v="17"/>
    <d v="2021-10-23T00:00:00"/>
    <n v="2021"/>
    <x v="3"/>
    <s v="Sat"/>
    <x v="1"/>
    <s v="Mike"/>
    <s v="72-1001 "/>
    <n v="108.5"/>
    <x v="0"/>
    <n v="34.4"/>
    <x v="1"/>
    <s v="Top glove"/>
    <s v="Gidec"/>
    <x v="1"/>
    <n v="630"/>
    <n v="399"/>
    <n v="428"/>
    <n v="271"/>
    <n v="28.1"/>
    <x v="0"/>
    <n v="1058"/>
    <n v="119.69999999999999"/>
  </r>
  <r>
    <x v="8"/>
    <d v="2023-09-09T00:00:00"/>
    <n v="2023"/>
    <x v="2"/>
    <s v="Sat"/>
    <x v="0"/>
    <s v="Mike"/>
    <s v="72-1001 "/>
    <n v="79.900000000000006"/>
    <x v="2"/>
    <n v="47.2"/>
    <x v="0"/>
    <s v="Top glove"/>
    <s v="Suies "/>
    <x v="0"/>
    <n v="410"/>
    <n v="400"/>
    <n v="428"/>
    <n v="734"/>
    <n v="8.9"/>
    <x v="1"/>
    <n v="838"/>
    <n v="120"/>
  </r>
  <r>
    <x v="31"/>
    <d v="2023-11-23T00:00:00"/>
    <n v="2023"/>
    <x v="11"/>
    <s v="Thu"/>
    <x v="0"/>
    <s v="Lee"/>
    <s v="72-0466"/>
    <n v="11.5"/>
    <x v="1"/>
    <n v="113.8"/>
    <x v="0"/>
    <s v="Top glove"/>
    <s v="Gidec"/>
    <x v="1"/>
    <n v="680"/>
    <n v="400"/>
    <n v="708"/>
    <n v="474"/>
    <n v="16.3"/>
    <x v="1"/>
    <n v="1388"/>
    <n v="120"/>
  </r>
  <r>
    <x v="27"/>
    <d v="2023-07-29T00:00:00"/>
    <n v="2023"/>
    <x v="8"/>
    <s v="Sat"/>
    <x v="1"/>
    <s v="Lee"/>
    <s v="72-1001"/>
    <n v="98.3"/>
    <x v="0"/>
    <n v="61.5"/>
    <x v="0"/>
    <s v="Xunthai"/>
    <s v="Mina"/>
    <x v="1"/>
    <n v="462"/>
    <n v="399"/>
    <n v="261"/>
    <n v="228"/>
    <n v="12.8"/>
    <x v="1"/>
    <n v="723"/>
    <n v="119.69999999999999"/>
  </r>
  <r>
    <x v="2"/>
    <d v="2020-07-09T00:00:00"/>
    <n v="2020"/>
    <x v="8"/>
    <s v="Thu"/>
    <x v="0"/>
    <s v="Mike"/>
    <s v="72-1001 "/>
    <n v="112.6"/>
    <x v="2"/>
    <n v="69"/>
    <x v="1"/>
    <s v="Top glove"/>
    <s v="X1 Port"/>
    <x v="0"/>
    <n v="708"/>
    <n v="400"/>
    <n v="600"/>
    <n v="637"/>
    <n v="16.2"/>
    <x v="1"/>
    <n v="1308"/>
    <n v="120"/>
  </r>
  <r>
    <x v="0"/>
    <d v="2022-02-24T00:00:00"/>
    <n v="2022"/>
    <x v="6"/>
    <s v="Thu"/>
    <x v="0"/>
    <s v="Lee"/>
    <s v="72-0466"/>
    <n v="100.4"/>
    <x v="1"/>
    <n v="106.2"/>
    <x v="0"/>
    <s v="Giza"/>
    <s v="Gidec"/>
    <x v="1"/>
    <n v="353"/>
    <n v="399"/>
    <n v="789"/>
    <n v="261"/>
    <n v="13"/>
    <x v="1"/>
    <n v="1142"/>
    <n v="119.69999999999999"/>
  </r>
  <r>
    <x v="10"/>
    <d v="2021-08-07T00:00:00"/>
    <n v="2021"/>
    <x v="7"/>
    <s v="Sat"/>
    <x v="0"/>
    <s v="Lee"/>
    <s v="72-1001 "/>
    <n v="88.7"/>
    <x v="1"/>
    <n v="106.8"/>
    <x v="0"/>
    <s v="Top glove"/>
    <s v="Gidec"/>
    <x v="1"/>
    <n v="207"/>
    <n v="399"/>
    <n v="213"/>
    <n v="342"/>
    <n v="14.5"/>
    <x v="0"/>
    <n v="420"/>
    <n v="119.69999999999999"/>
  </r>
  <r>
    <x v="7"/>
    <d v="2022-08-16T00:00:00"/>
    <n v="2022"/>
    <x v="7"/>
    <s v="Tue"/>
    <x v="0"/>
    <s v="Mike"/>
    <s v="72-0466"/>
    <n v="22.3"/>
    <x v="1"/>
    <n v="65.7"/>
    <x v="0"/>
    <s v="Gidec"/>
    <s v="Mina"/>
    <x v="0"/>
    <n v="580"/>
    <n v="400"/>
    <n v="780"/>
    <n v="680"/>
    <n v="31.9"/>
    <x v="1"/>
    <n v="1360"/>
    <n v="120"/>
  </r>
  <r>
    <x v="21"/>
    <d v="2021-05-14T00:00:00"/>
    <n v="2021"/>
    <x v="1"/>
    <s v="Fri"/>
    <x v="1"/>
    <s v="Mike"/>
    <s v="72-0466"/>
    <n v="45.1"/>
    <x v="2"/>
    <n v="18.100000000000001"/>
    <x v="0"/>
    <s v="Gidec"/>
    <s v="Suies"/>
    <x v="0"/>
    <n v="471"/>
    <n v="401"/>
    <n v="211"/>
    <n v="293"/>
    <n v="12.7"/>
    <x v="1"/>
    <n v="682"/>
    <n v="120.3"/>
  </r>
  <r>
    <x v="18"/>
    <d v="2021-08-02T00:00:00"/>
    <n v="2021"/>
    <x v="7"/>
    <s v="Mon"/>
    <x v="0"/>
    <s v="Lee"/>
    <s v="72-1001 "/>
    <n v="70"/>
    <x v="1"/>
    <n v="36.1"/>
    <x v="1"/>
    <s v="Air Port"/>
    <s v="Safeskin"/>
    <x v="0"/>
    <n v="236"/>
    <n v="401"/>
    <n v="705"/>
    <n v="395"/>
    <n v="32.799999999999997"/>
    <x v="1"/>
    <n v="941"/>
    <n v="120.3"/>
  </r>
  <r>
    <x v="4"/>
    <d v="2022-03-26T00:00:00"/>
    <n v="2022"/>
    <x v="5"/>
    <s v="Sat"/>
    <x v="0"/>
    <s v="Lee"/>
    <s v="72-0466"/>
    <n v="13.8"/>
    <x v="0"/>
    <n v="57.5"/>
    <x v="0"/>
    <s v="Xunthai"/>
    <s v="Top glove "/>
    <x v="0"/>
    <n v="493"/>
    <n v="401"/>
    <n v="777"/>
    <n v="417"/>
    <n v="23.1"/>
    <x v="0"/>
    <n v="1270"/>
    <n v="120.3"/>
  </r>
  <r>
    <x v="7"/>
    <d v="2023-12-28T00:00:00"/>
    <n v="2023"/>
    <x v="4"/>
    <s v="Thu"/>
    <x v="0"/>
    <s v="Mike"/>
    <s v="72-1001 "/>
    <n v="17.2"/>
    <x v="0"/>
    <n v="91.4"/>
    <x v="1"/>
    <s v="Top glove"/>
    <s v="X1 Port"/>
    <x v="0"/>
    <n v="301"/>
    <n v="400"/>
    <n v="796"/>
    <n v="553"/>
    <n v="31.4"/>
    <x v="0"/>
    <n v="1097"/>
    <n v="120"/>
  </r>
  <r>
    <x v="9"/>
    <d v="2022-12-22T00:00:00"/>
    <n v="2022"/>
    <x v="4"/>
    <s v="Thu"/>
    <x v="0"/>
    <s v="Lee"/>
    <s v="72-0466"/>
    <n v="112.4"/>
    <x v="0"/>
    <n v="86.8"/>
    <x v="0"/>
    <s v="Top glove"/>
    <s v="X1 Port"/>
    <x v="0"/>
    <n v="578"/>
    <n v="401"/>
    <n v="475"/>
    <n v="674"/>
    <n v="36.799999999999997"/>
    <x v="0"/>
    <n v="1053"/>
    <n v="120.3"/>
  </r>
  <r>
    <x v="6"/>
    <d v="2023-08-23T00:00:00"/>
    <n v="2023"/>
    <x v="7"/>
    <s v="Wed"/>
    <x v="0"/>
    <s v="Lee"/>
    <s v="72-0466"/>
    <n v="85.8"/>
    <x v="1"/>
    <n v="78.900000000000006"/>
    <x v="0"/>
    <s v="PT"/>
    <s v="Gidec"/>
    <x v="1"/>
    <n v="467"/>
    <n v="400"/>
    <n v="720"/>
    <n v="338"/>
    <n v="6.4"/>
    <x v="1"/>
    <n v="1187"/>
    <n v="120"/>
  </r>
  <r>
    <x v="11"/>
    <d v="2022-02-18T00:00:00"/>
    <n v="2022"/>
    <x v="6"/>
    <s v="Fri"/>
    <x v="1"/>
    <s v="Lee"/>
    <s v="72-1001 "/>
    <n v="36.6"/>
    <x v="1"/>
    <n v="106.2"/>
    <x v="1"/>
    <s v="Top glove"/>
    <s v="X1 Port"/>
    <x v="1"/>
    <n v="303"/>
    <n v="400"/>
    <n v="273"/>
    <n v="323"/>
    <n v="14.4"/>
    <x v="1"/>
    <n v="576"/>
    <n v="120"/>
  </r>
  <r>
    <x v="8"/>
    <d v="2022-07-31T00:00:00"/>
    <n v="2022"/>
    <x v="8"/>
    <s v="Sun"/>
    <x v="0"/>
    <s v="Mike"/>
    <s v="72-0466"/>
    <n v="42.6"/>
    <x v="2"/>
    <n v="97.3"/>
    <x v="1"/>
    <s v="Safeskin"/>
    <s v="Gidec"/>
    <x v="0"/>
    <n v="447"/>
    <n v="399"/>
    <n v="455"/>
    <n v="333"/>
    <n v="3.2"/>
    <x v="0"/>
    <n v="902"/>
    <n v="119.69999999999999"/>
  </r>
  <r>
    <x v="32"/>
    <d v="2023-02-23T00:00:00"/>
    <n v="2023"/>
    <x v="6"/>
    <s v="Thu"/>
    <x v="0"/>
    <s v="Mike"/>
    <s v="72-0466"/>
    <n v="49.2"/>
    <x v="2"/>
    <n v="117.9"/>
    <x v="1"/>
    <s v="Xunthai"/>
    <s v="Gidec"/>
    <x v="1"/>
    <n v="340"/>
    <n v="400"/>
    <n v="385"/>
    <n v="429"/>
    <n v="16.899999999999999"/>
    <x v="0"/>
    <n v="725"/>
    <n v="120"/>
  </r>
  <r>
    <x v="13"/>
    <d v="2020-09-21T00:00:00"/>
    <n v="2020"/>
    <x v="2"/>
    <s v="Mon"/>
    <x v="0"/>
    <s v="Lee"/>
    <s v="72-0466"/>
    <n v="13.6"/>
    <x v="2"/>
    <n v="107.3"/>
    <x v="0"/>
    <s v="Xunthai"/>
    <s v="Top glove"/>
    <x v="1"/>
    <n v="592"/>
    <n v="400"/>
    <n v="437"/>
    <n v="521"/>
    <n v="10.3"/>
    <x v="0"/>
    <n v="1029"/>
    <n v="120"/>
  </r>
  <r>
    <x v="11"/>
    <d v="2020-01-07T00:00:00"/>
    <n v="2020"/>
    <x v="9"/>
    <s v="Tue"/>
    <x v="0"/>
    <s v="Mike"/>
    <s v="72-0466"/>
    <n v="90"/>
    <x v="1"/>
    <n v="27.5"/>
    <x v="1"/>
    <s v="Top glove"/>
    <s v="Mina"/>
    <x v="0"/>
    <n v="377"/>
    <n v="402"/>
    <n v="621"/>
    <n v="208"/>
    <n v="23.3"/>
    <x v="0"/>
    <n v="998"/>
    <n v="120.6"/>
  </r>
  <r>
    <x v="19"/>
    <d v="2023-12-07T00:00:00"/>
    <n v="2023"/>
    <x v="4"/>
    <s v="Thu"/>
    <x v="0"/>
    <s v="Mike"/>
    <s v="72-1001 "/>
    <n v="25.3"/>
    <x v="2"/>
    <n v="11.6"/>
    <x v="1"/>
    <s v="Gidec"/>
    <s v="Mina"/>
    <x v="1"/>
    <n v="693"/>
    <n v="400"/>
    <n v="252"/>
    <n v="668"/>
    <n v="31.6"/>
    <x v="0"/>
    <n v="945"/>
    <n v="120"/>
  </r>
  <r>
    <x v="22"/>
    <d v="2023-05-14T00:00:00"/>
    <n v="2023"/>
    <x v="1"/>
    <s v="Sun"/>
    <x v="1"/>
    <s v="Mike"/>
    <s v="72-1001 "/>
    <n v="97.6"/>
    <x v="1"/>
    <n v="52.7"/>
    <x v="0"/>
    <s v="Xunthai"/>
    <s v="Gidec"/>
    <x v="0"/>
    <n v="208"/>
    <n v="399"/>
    <n v="799"/>
    <n v="756"/>
    <n v="20"/>
    <x v="0"/>
    <n v="1007"/>
    <n v="119.69999999999999"/>
  </r>
  <r>
    <x v="20"/>
    <d v="2023-04-17T00:00:00"/>
    <n v="2023"/>
    <x v="0"/>
    <s v="Mon"/>
    <x v="0"/>
    <s v="Mike"/>
    <s v="72-0466"/>
    <n v="102.3"/>
    <x v="0"/>
    <n v="76"/>
    <x v="0"/>
    <s v="Port Said"/>
    <s v="Safeskin"/>
    <x v="1"/>
    <n v="442"/>
    <n v="399"/>
    <n v="581"/>
    <n v="706"/>
    <n v="14"/>
    <x v="1"/>
    <n v="1023"/>
    <n v="119.69999999999999"/>
  </r>
  <r>
    <x v="17"/>
    <d v="2021-11-25T00:00:00"/>
    <n v="2021"/>
    <x v="11"/>
    <s v="Thu"/>
    <x v="1"/>
    <s v="Mike"/>
    <s v="72-0466"/>
    <n v="78.400000000000006"/>
    <x v="0"/>
    <n v="79"/>
    <x v="1"/>
    <s v="Gidec"/>
    <s v="X1 Port"/>
    <x v="0"/>
    <n v="570"/>
    <n v="400"/>
    <n v="724"/>
    <n v="222"/>
    <n v="6.9"/>
    <x v="0"/>
    <n v="1294"/>
    <n v="120"/>
  </r>
  <r>
    <x v="0"/>
    <d v="2022-09-18T00:00:00"/>
    <n v="2022"/>
    <x v="2"/>
    <s v="Sun"/>
    <x v="1"/>
    <s v="Lee"/>
    <s v="72-1001 "/>
    <n v="93.5"/>
    <x v="2"/>
    <n v="35.799999999999997"/>
    <x v="0"/>
    <s v="Giza"/>
    <s v="Gidec"/>
    <x v="1"/>
    <n v="214"/>
    <n v="402"/>
    <n v="698"/>
    <n v="515"/>
    <n v="2"/>
    <x v="1"/>
    <n v="912"/>
    <n v="120.6"/>
  </r>
  <r>
    <x v="7"/>
    <d v="2022-07-06T00:00:00"/>
    <n v="2022"/>
    <x v="8"/>
    <s v="Wed"/>
    <x v="1"/>
    <s v="Lee"/>
    <s v="72-0466"/>
    <n v="24.8"/>
    <x v="2"/>
    <n v="103.9"/>
    <x v="0"/>
    <s v="Alex"/>
    <s v="Gidec"/>
    <x v="0"/>
    <n v="330"/>
    <n v="400"/>
    <n v="660"/>
    <n v="688"/>
    <n v="27.4"/>
    <x v="0"/>
    <n v="990"/>
    <n v="120"/>
  </r>
  <r>
    <x v="1"/>
    <d v="2023-06-05T00:00:00"/>
    <n v="2023"/>
    <x v="10"/>
    <s v="Mon"/>
    <x v="0"/>
    <s v="Mike"/>
    <s v="72-0466"/>
    <n v="71.2"/>
    <x v="0"/>
    <n v="42.9"/>
    <x v="0"/>
    <s v="Xunthai"/>
    <s v="Safeskin"/>
    <x v="1"/>
    <n v="396"/>
    <n v="401"/>
    <n v="224"/>
    <n v="406"/>
    <n v="2.2000000000000002"/>
    <x v="1"/>
    <n v="620"/>
    <n v="120.3"/>
  </r>
  <r>
    <x v="34"/>
    <d v="2022-01-17T00:00:00"/>
    <n v="2022"/>
    <x v="9"/>
    <s v="Mon"/>
    <x v="0"/>
    <s v="Mike"/>
    <s v="72-1001"/>
    <n v="82.8"/>
    <x v="1"/>
    <n v="110.7"/>
    <x v="1"/>
    <s v="Gidec"/>
    <s v="X1 Port"/>
    <x v="1"/>
    <n v="213"/>
    <n v="400"/>
    <n v="510"/>
    <n v="738"/>
    <n v="36.9"/>
    <x v="1"/>
    <n v="723"/>
    <n v="120"/>
  </r>
  <r>
    <x v="16"/>
    <d v="2020-05-25T00:00:00"/>
    <n v="2020"/>
    <x v="1"/>
    <s v="Mon"/>
    <x v="1"/>
    <s v="Mike"/>
    <s v="72-0466"/>
    <n v="81.099999999999994"/>
    <x v="0"/>
    <n v="59.2"/>
    <x v="1"/>
    <s v="Air Port"/>
    <s v="X1 Port"/>
    <x v="0"/>
    <n v="528"/>
    <n v="400"/>
    <n v="397"/>
    <n v="732"/>
    <n v="24.2"/>
    <x v="0"/>
    <n v="925"/>
    <n v="120"/>
  </r>
  <r>
    <x v="8"/>
    <d v="2023-08-12T00:00:00"/>
    <n v="2023"/>
    <x v="7"/>
    <s v="Sat"/>
    <x v="0"/>
    <s v="Mike"/>
    <s v="72-1001 "/>
    <n v="18.5"/>
    <x v="1"/>
    <n v="6.2"/>
    <x v="0"/>
    <s v="Gidec"/>
    <s v="Top glove"/>
    <x v="1"/>
    <n v="579"/>
    <n v="401"/>
    <n v="268"/>
    <n v="285"/>
    <n v="14.8"/>
    <x v="1"/>
    <n v="847"/>
    <n v="120.3"/>
  </r>
  <r>
    <x v="0"/>
    <d v="2020-08-28T00:00:00"/>
    <n v="2020"/>
    <x v="7"/>
    <s v="Fri"/>
    <x v="1"/>
    <s v="Lee"/>
    <s v="72-1001"/>
    <n v="44.6"/>
    <x v="1"/>
    <n v="23.6"/>
    <x v="0"/>
    <s v="Port Said"/>
    <s v="Gidec"/>
    <x v="0"/>
    <n v="337"/>
    <n v="399"/>
    <n v="406"/>
    <n v="496"/>
    <n v="2.6"/>
    <x v="0"/>
    <n v="743"/>
    <n v="119.69999999999999"/>
  </r>
  <r>
    <x v="22"/>
    <d v="2022-05-06T00:00:00"/>
    <n v="2022"/>
    <x v="1"/>
    <s v="Fri"/>
    <x v="0"/>
    <s v="Lee"/>
    <s v="72-0466"/>
    <n v="42.4"/>
    <x v="2"/>
    <n v="16.8"/>
    <x v="1"/>
    <s v="Xunthai"/>
    <s v="Gidec"/>
    <x v="0"/>
    <n v="526"/>
    <n v="399"/>
    <n v="587"/>
    <n v="215"/>
    <n v="17.100000000000001"/>
    <x v="0"/>
    <n v="1113"/>
    <n v="119.69999999999999"/>
  </r>
  <r>
    <x v="15"/>
    <d v="2020-10-13T00:00:00"/>
    <n v="2020"/>
    <x v="3"/>
    <s v="Tue"/>
    <x v="1"/>
    <s v="Lee"/>
    <s v="72-0466"/>
    <n v="70.8"/>
    <x v="0"/>
    <n v="10.1"/>
    <x v="0"/>
    <s v="Giza"/>
    <s v="X1 Port"/>
    <x v="0"/>
    <n v="799"/>
    <n v="402"/>
    <n v="338"/>
    <n v="369"/>
    <n v="34.799999999999997"/>
    <x v="1"/>
    <n v="1137"/>
    <n v="120.6"/>
  </r>
  <r>
    <x v="12"/>
    <d v="2022-08-09T00:00:00"/>
    <n v="2022"/>
    <x v="7"/>
    <s v="Tue"/>
    <x v="1"/>
    <s v="Mike"/>
    <s v="72-0466"/>
    <n v="93"/>
    <x v="2"/>
    <n v="87.1"/>
    <x v="1"/>
    <s v="PT"/>
    <s v="Suies"/>
    <x v="0"/>
    <n v="732"/>
    <n v="401"/>
    <n v="467"/>
    <n v="687"/>
    <n v="38.799999999999997"/>
    <x v="0"/>
    <n v="1199"/>
    <n v="120.3"/>
  </r>
  <r>
    <x v="19"/>
    <d v="2020-01-26T00:00:00"/>
    <n v="2020"/>
    <x v="9"/>
    <s v="Sun"/>
    <x v="1"/>
    <s v="Mike"/>
    <s v="72-1001"/>
    <n v="70.599999999999994"/>
    <x v="1"/>
    <n v="27.1"/>
    <x v="0"/>
    <s v="PT"/>
    <s v="X1 Port"/>
    <x v="0"/>
    <n v="235"/>
    <n v="401"/>
    <n v="443"/>
    <n v="785"/>
    <n v="4.3"/>
    <x v="1"/>
    <n v="678"/>
    <n v="120.3"/>
  </r>
  <r>
    <x v="8"/>
    <d v="2021-03-27T00:00:00"/>
    <n v="2021"/>
    <x v="5"/>
    <s v="Sat"/>
    <x v="0"/>
    <s v="Lee"/>
    <s v="72-1001 "/>
    <n v="91.8"/>
    <x v="1"/>
    <n v="101.4"/>
    <x v="0"/>
    <s v="Xunthai"/>
    <s v="Top glove"/>
    <x v="1"/>
    <n v="277"/>
    <n v="401"/>
    <n v="231"/>
    <n v="748"/>
    <n v="31.3"/>
    <x v="1"/>
    <n v="508"/>
    <n v="120.3"/>
  </r>
  <r>
    <x v="19"/>
    <d v="2020-04-15T00:00:00"/>
    <n v="2020"/>
    <x v="0"/>
    <s v="Wed"/>
    <x v="1"/>
    <s v="Mike"/>
    <s v="72-1001"/>
    <n v="16.399999999999999"/>
    <x v="0"/>
    <n v="35.4"/>
    <x v="0"/>
    <s v="Top glove"/>
    <s v="Top glove"/>
    <x v="1"/>
    <n v="497"/>
    <n v="400"/>
    <n v="577"/>
    <n v="226"/>
    <n v="11.1"/>
    <x v="1"/>
    <n v="1074"/>
    <n v="120"/>
  </r>
  <r>
    <x v="2"/>
    <d v="2020-08-27T00:00:00"/>
    <n v="2020"/>
    <x v="7"/>
    <s v="Thu"/>
    <x v="1"/>
    <s v="Mike"/>
    <s v="72-1001 "/>
    <n v="106"/>
    <x v="1"/>
    <n v="8.6999999999999993"/>
    <x v="0"/>
    <s v="Safeskin"/>
    <s v="Top glove"/>
    <x v="0"/>
    <n v="347"/>
    <n v="402"/>
    <n v="571"/>
    <n v="756"/>
    <n v="15.8"/>
    <x v="1"/>
    <n v="918"/>
    <n v="120.6"/>
  </r>
  <r>
    <x v="19"/>
    <d v="2023-12-12T00:00:00"/>
    <n v="2023"/>
    <x v="4"/>
    <s v="Tue"/>
    <x v="0"/>
    <s v="Lee"/>
    <s v="72-1001 "/>
    <n v="66.7"/>
    <x v="1"/>
    <n v="99.4"/>
    <x v="0"/>
    <s v="Gidec"/>
    <s v="X1 Port"/>
    <x v="0"/>
    <n v="249"/>
    <n v="400"/>
    <n v="780"/>
    <n v="694"/>
    <n v="22.4"/>
    <x v="1"/>
    <n v="1029"/>
    <n v="120"/>
  </r>
  <r>
    <x v="12"/>
    <d v="2020-11-27T00:00:00"/>
    <n v="2020"/>
    <x v="11"/>
    <s v="Fri"/>
    <x v="1"/>
    <s v="Lee"/>
    <s v="72-0466"/>
    <n v="9.3000000000000007"/>
    <x v="1"/>
    <n v="58.6"/>
    <x v="1"/>
    <s v="Gidec"/>
    <s v="X1 Port"/>
    <x v="0"/>
    <n v="353"/>
    <n v="401"/>
    <n v="379"/>
    <n v="721"/>
    <n v="39.799999999999997"/>
    <x v="1"/>
    <n v="732"/>
    <n v="120.3"/>
  </r>
  <r>
    <x v="1"/>
    <d v="2022-06-30T00:00:00"/>
    <n v="2022"/>
    <x v="10"/>
    <s v="Thu"/>
    <x v="1"/>
    <s v="Mike"/>
    <s v="72-1001 "/>
    <n v="79"/>
    <x v="2"/>
    <n v="73.900000000000006"/>
    <x v="0"/>
    <s v="Port Said"/>
    <s v="Gidec"/>
    <x v="1"/>
    <n v="237"/>
    <n v="399"/>
    <n v="451"/>
    <n v="749"/>
    <n v="9.1"/>
    <x v="1"/>
    <n v="688"/>
    <n v="119.69999999999999"/>
  </r>
  <r>
    <x v="22"/>
    <d v="2022-12-01T00:00:00"/>
    <n v="2022"/>
    <x v="4"/>
    <s v="Thu"/>
    <x v="0"/>
    <s v="Mike"/>
    <s v="72-1001 "/>
    <n v="64.5"/>
    <x v="1"/>
    <n v="43.7"/>
    <x v="0"/>
    <s v="Safeskin"/>
    <s v="Safeskin"/>
    <x v="0"/>
    <n v="518"/>
    <n v="399"/>
    <n v="442"/>
    <n v="493"/>
    <n v="6.1"/>
    <x v="0"/>
    <n v="960"/>
    <n v="119.69999999999999"/>
  </r>
  <r>
    <x v="1"/>
    <d v="2021-10-06T00:00:00"/>
    <n v="2021"/>
    <x v="3"/>
    <s v="Wed"/>
    <x v="0"/>
    <s v="Lee"/>
    <s v="72-1001 "/>
    <n v="30.3"/>
    <x v="2"/>
    <n v="10.3"/>
    <x v="0"/>
    <s v="Port Said"/>
    <s v="Gidec"/>
    <x v="0"/>
    <n v="494"/>
    <n v="399"/>
    <n v="752"/>
    <n v="327"/>
    <n v="24.2"/>
    <x v="1"/>
    <n v="1246"/>
    <n v="119.69999999999999"/>
  </r>
  <r>
    <x v="10"/>
    <d v="2020-02-04T00:00:00"/>
    <n v="2020"/>
    <x v="6"/>
    <s v="Tue"/>
    <x v="1"/>
    <s v="Mike"/>
    <s v="72-0466"/>
    <n v="92.9"/>
    <x v="2"/>
    <n v="47.6"/>
    <x v="1"/>
    <s v="Safeskin"/>
    <s v="Top glove "/>
    <x v="1"/>
    <n v="204"/>
    <n v="401"/>
    <n v="445"/>
    <n v="213"/>
    <n v="34.299999999999997"/>
    <x v="1"/>
    <n v="649"/>
    <n v="120.3"/>
  </r>
  <r>
    <x v="26"/>
    <d v="2022-05-25T00:00:00"/>
    <n v="2022"/>
    <x v="1"/>
    <s v="Wed"/>
    <x v="1"/>
    <s v="Lee"/>
    <s v="72-1001"/>
    <n v="112.4"/>
    <x v="2"/>
    <n v="64.599999999999994"/>
    <x v="0"/>
    <s v="Port Said"/>
    <s v="X1 Port"/>
    <x v="1"/>
    <n v="490"/>
    <n v="397"/>
    <n v="466"/>
    <n v="214"/>
    <n v="26.3"/>
    <x v="1"/>
    <n v="956"/>
    <n v="119.1"/>
  </r>
  <r>
    <x v="13"/>
    <d v="2023-10-02T00:00:00"/>
    <n v="2023"/>
    <x v="3"/>
    <s v="Mon"/>
    <x v="0"/>
    <s v="Lee"/>
    <s v="72-0466"/>
    <n v="42.1"/>
    <x v="1"/>
    <n v="6.3"/>
    <x v="0"/>
    <s v="Safeskin"/>
    <s v="Suies "/>
    <x v="1"/>
    <n v="512"/>
    <n v="400"/>
    <n v="351"/>
    <n v="586"/>
    <n v="14.6"/>
    <x v="0"/>
    <n v="863"/>
    <n v="120"/>
  </r>
  <r>
    <x v="18"/>
    <d v="2021-01-18T00:00:00"/>
    <n v="2021"/>
    <x v="9"/>
    <s v="Mon"/>
    <x v="0"/>
    <s v="Mike"/>
    <s v="72-1001 "/>
    <n v="61.8"/>
    <x v="0"/>
    <n v="71"/>
    <x v="0"/>
    <s v="Port Said"/>
    <s v="Suies "/>
    <x v="0"/>
    <n v="563"/>
    <n v="397"/>
    <n v="201"/>
    <n v="402"/>
    <n v="39.1"/>
    <x v="0"/>
    <n v="764"/>
    <n v="119.1"/>
  </r>
  <r>
    <x v="18"/>
    <d v="2022-03-21T00:00:00"/>
    <n v="2022"/>
    <x v="5"/>
    <s v="Mon"/>
    <x v="0"/>
    <s v="Mike"/>
    <s v="72-1001 "/>
    <n v="19.7"/>
    <x v="2"/>
    <n v="107.7"/>
    <x v="0"/>
    <s v="Xunthai"/>
    <s v="Gidec"/>
    <x v="1"/>
    <n v="782"/>
    <n v="399"/>
    <n v="266"/>
    <n v="498"/>
    <n v="39.799999999999997"/>
    <x v="1"/>
    <n v="1048"/>
    <n v="119.69999999999999"/>
  </r>
  <r>
    <x v="24"/>
    <d v="2023-08-04T00:00:00"/>
    <n v="2023"/>
    <x v="7"/>
    <s v="Fri"/>
    <x v="1"/>
    <s v="Mike"/>
    <s v="72-0466"/>
    <n v="111.9"/>
    <x v="2"/>
    <n v="30.1"/>
    <x v="0"/>
    <s v="Top glove"/>
    <s v="Top glove "/>
    <x v="1"/>
    <n v="790"/>
    <n v="400"/>
    <n v="622"/>
    <n v="279"/>
    <n v="31.1"/>
    <x v="0"/>
    <n v="1412"/>
    <n v="120"/>
  </r>
  <r>
    <x v="14"/>
    <d v="2022-01-17T00:00:00"/>
    <n v="2022"/>
    <x v="9"/>
    <s v="Mon"/>
    <x v="0"/>
    <s v="Mike"/>
    <s v="72-0466"/>
    <n v="41.7"/>
    <x v="0"/>
    <n v="111.6"/>
    <x v="0"/>
    <s v="Gidec"/>
    <s v="X1 Port"/>
    <x v="0"/>
    <n v="516"/>
    <n v="401"/>
    <n v="609"/>
    <n v="785"/>
    <n v="32.299999999999997"/>
    <x v="1"/>
    <n v="1125"/>
    <n v="120.3"/>
  </r>
  <r>
    <x v="35"/>
    <d v="2022-08-16T00:00:00"/>
    <n v="2022"/>
    <x v="7"/>
    <s v="Tue"/>
    <x v="1"/>
    <s v="Lee"/>
    <s v="72-1001 "/>
    <n v="27.4"/>
    <x v="1"/>
    <n v="16.2"/>
    <x v="0"/>
    <s v="Port Said"/>
    <s v="Top glove"/>
    <x v="0"/>
    <n v="707"/>
    <n v="400"/>
    <n v="394"/>
    <n v="278"/>
    <n v="30.7"/>
    <x v="0"/>
    <n v="1101"/>
    <n v="120"/>
  </r>
  <r>
    <x v="22"/>
    <d v="2022-11-22T00:00:00"/>
    <n v="2022"/>
    <x v="11"/>
    <s v="Tue"/>
    <x v="1"/>
    <s v="Mike"/>
    <s v="72-1001 "/>
    <n v="60"/>
    <x v="1"/>
    <n v="99.9"/>
    <x v="1"/>
    <s v="Safeskin"/>
    <s v="Gidec"/>
    <x v="1"/>
    <n v="251"/>
    <n v="399"/>
    <n v="484"/>
    <n v="467"/>
    <n v="11"/>
    <x v="1"/>
    <n v="735"/>
    <n v="119.69999999999999"/>
  </r>
  <r>
    <x v="8"/>
    <d v="2020-04-04T00:00:00"/>
    <n v="2020"/>
    <x v="0"/>
    <s v="Sat"/>
    <x v="0"/>
    <s v="Lee"/>
    <s v="72-1001 "/>
    <n v="10"/>
    <x v="0"/>
    <n v="101.6"/>
    <x v="0"/>
    <s v="Xunthai"/>
    <s v="Suies "/>
    <x v="0"/>
    <n v="519"/>
    <n v="401"/>
    <n v="378"/>
    <n v="466"/>
    <n v="6.9"/>
    <x v="0"/>
    <n v="897"/>
    <n v="120.3"/>
  </r>
  <r>
    <x v="1"/>
    <d v="2022-10-16T00:00:00"/>
    <n v="2022"/>
    <x v="3"/>
    <s v="Sun"/>
    <x v="1"/>
    <s v="Lee"/>
    <s v="72-0466"/>
    <n v="34.1"/>
    <x v="2"/>
    <n v="34.6"/>
    <x v="1"/>
    <s v="Top glove"/>
    <s v="Top glove"/>
    <x v="1"/>
    <n v="607"/>
    <n v="400"/>
    <n v="639"/>
    <n v="205"/>
    <n v="22.6"/>
    <x v="0"/>
    <n v="1246"/>
    <n v="120"/>
  </r>
  <r>
    <x v="12"/>
    <d v="2020-07-23T00:00:00"/>
    <n v="2020"/>
    <x v="8"/>
    <s v="Thu"/>
    <x v="0"/>
    <s v="Mike"/>
    <s v="72-0466"/>
    <n v="12.8"/>
    <x v="2"/>
    <n v="115.2"/>
    <x v="0"/>
    <s v="Safeskin"/>
    <s v="Suies"/>
    <x v="0"/>
    <n v="539"/>
    <n v="400"/>
    <n v="705"/>
    <n v="601"/>
    <n v="38.200000000000003"/>
    <x v="0"/>
    <n v="1244"/>
    <n v="120"/>
  </r>
  <r>
    <x v="0"/>
    <d v="2022-04-13T00:00:00"/>
    <n v="2022"/>
    <x v="0"/>
    <s v="Wed"/>
    <x v="1"/>
    <s v="Mike"/>
    <s v="72-1001"/>
    <n v="19.600000000000001"/>
    <x v="0"/>
    <n v="52.9"/>
    <x v="0"/>
    <s v="Xunthai"/>
    <s v="X1 Port"/>
    <x v="1"/>
    <n v="338"/>
    <n v="399"/>
    <n v="739"/>
    <n v="523"/>
    <n v="35.299999999999997"/>
    <x v="1"/>
    <n v="1077"/>
    <n v="119.69999999999999"/>
  </r>
  <r>
    <x v="2"/>
    <d v="2020-01-30T00:00:00"/>
    <n v="2020"/>
    <x v="9"/>
    <s v="Thu"/>
    <x v="1"/>
    <s v="Lee"/>
    <s v="72-1001 "/>
    <n v="17.899999999999999"/>
    <x v="0"/>
    <n v="21.2"/>
    <x v="0"/>
    <s v="Top glove"/>
    <s v="Mina"/>
    <x v="0"/>
    <n v="238"/>
    <n v="399"/>
    <n v="304"/>
    <n v="498"/>
    <n v="5.2"/>
    <x v="0"/>
    <n v="542"/>
    <n v="119.69999999999999"/>
  </r>
  <r>
    <x v="0"/>
    <d v="2020-09-22T00:00:00"/>
    <n v="2020"/>
    <x v="2"/>
    <s v="Tue"/>
    <x v="0"/>
    <s v="Mike"/>
    <s v="72-1001"/>
    <n v="105.3"/>
    <x v="2"/>
    <n v="73"/>
    <x v="1"/>
    <s v="Xunthai"/>
    <s v="X1 Port"/>
    <x v="0"/>
    <n v="432"/>
    <n v="399"/>
    <n v="617"/>
    <n v="691"/>
    <n v="3.2"/>
    <x v="0"/>
    <n v="1049"/>
    <n v="119.69999999999999"/>
  </r>
  <r>
    <x v="15"/>
    <d v="2020-01-23T00:00:00"/>
    <n v="2020"/>
    <x v="9"/>
    <s v="Thu"/>
    <x v="0"/>
    <s v="Mike"/>
    <s v="72-0466"/>
    <n v="112"/>
    <x v="1"/>
    <n v="119.6"/>
    <x v="0"/>
    <s v="Gidec"/>
    <s v="Gidec"/>
    <x v="0"/>
    <n v="589"/>
    <n v="400"/>
    <n v="778"/>
    <n v="345"/>
    <n v="35.1"/>
    <x v="1"/>
    <n v="1367"/>
    <n v="120"/>
  </r>
  <r>
    <x v="4"/>
    <d v="2021-08-31T00:00:00"/>
    <n v="2021"/>
    <x v="7"/>
    <s v="Tue"/>
    <x v="1"/>
    <s v="Lee"/>
    <s v="72-1001 "/>
    <n v="59.6"/>
    <x v="0"/>
    <n v="108.4"/>
    <x v="0"/>
    <s v="Gidec"/>
    <s v="Gidec"/>
    <x v="1"/>
    <n v="795"/>
    <n v="400"/>
    <n v="590"/>
    <n v="717"/>
    <n v="24.9"/>
    <x v="0"/>
    <n v="1385"/>
    <n v="120"/>
  </r>
  <r>
    <x v="4"/>
    <d v="2020-02-08T00:00:00"/>
    <n v="2020"/>
    <x v="6"/>
    <s v="Sat"/>
    <x v="1"/>
    <s v="Lee"/>
    <s v="72-1001 "/>
    <n v="77.5"/>
    <x v="2"/>
    <n v="37"/>
    <x v="1"/>
    <s v="Top glove"/>
    <s v="Suies "/>
    <x v="1"/>
    <n v="342"/>
    <n v="402"/>
    <n v="411"/>
    <n v="719"/>
    <n v="12.9"/>
    <x v="0"/>
    <n v="753"/>
    <n v="120.6"/>
  </r>
  <r>
    <x v="4"/>
    <d v="2020-06-21T00:00:00"/>
    <n v="2020"/>
    <x v="10"/>
    <s v="Sun"/>
    <x v="0"/>
    <s v="Mike"/>
    <s v="72-0466"/>
    <n v="85"/>
    <x v="2"/>
    <n v="71.400000000000006"/>
    <x v="1"/>
    <s v="Gidec"/>
    <s v="Suies "/>
    <x v="1"/>
    <n v="751"/>
    <n v="400"/>
    <n v="582"/>
    <n v="696"/>
    <n v="22.9"/>
    <x v="0"/>
    <n v="1333"/>
    <n v="120"/>
  </r>
  <r>
    <x v="26"/>
    <d v="2022-01-29T00:00:00"/>
    <n v="2022"/>
    <x v="9"/>
    <s v="Sat"/>
    <x v="0"/>
    <s v="Mike"/>
    <s v="72-1001 "/>
    <n v="50"/>
    <x v="2"/>
    <n v="18.3"/>
    <x v="0"/>
    <s v="Top glove"/>
    <s v="X1 Port"/>
    <x v="0"/>
    <n v="241"/>
    <n v="397"/>
    <n v="613"/>
    <n v="405"/>
    <n v="9.6"/>
    <x v="1"/>
    <n v="854"/>
    <n v="119.1"/>
  </r>
  <r>
    <x v="2"/>
    <d v="2023-12-07T00:00:00"/>
    <n v="2023"/>
    <x v="4"/>
    <s v="Thu"/>
    <x v="1"/>
    <s v="Lee"/>
    <s v="72-0466"/>
    <n v="47.6"/>
    <x v="0"/>
    <n v="58.1"/>
    <x v="0"/>
    <s v="Safeskin"/>
    <s v="Safeskin"/>
    <x v="0"/>
    <n v="759"/>
    <n v="400"/>
    <n v="438"/>
    <n v="298"/>
    <n v="37.9"/>
    <x v="1"/>
    <n v="1197"/>
    <n v="120"/>
  </r>
  <r>
    <x v="18"/>
    <d v="2021-02-17T00:00:00"/>
    <n v="2021"/>
    <x v="6"/>
    <s v="Wed"/>
    <x v="1"/>
    <s v="Mike"/>
    <s v="72-1001"/>
    <n v="82.7"/>
    <x v="2"/>
    <n v="65.2"/>
    <x v="1"/>
    <s v="Top glove"/>
    <s v="Gidec"/>
    <x v="1"/>
    <n v="699"/>
    <n v="399"/>
    <n v="262"/>
    <n v="485"/>
    <n v="33.299999999999997"/>
    <x v="1"/>
    <n v="961"/>
    <n v="119.69999999999999"/>
  </r>
  <r>
    <x v="2"/>
    <d v="2021-11-22T00:00:00"/>
    <n v="2021"/>
    <x v="11"/>
    <s v="Mon"/>
    <x v="0"/>
    <s v="Mike"/>
    <s v="72-1001"/>
    <n v="48.3"/>
    <x v="1"/>
    <n v="41.3"/>
    <x v="0"/>
    <s v="Alex"/>
    <s v="Safeskin"/>
    <x v="0"/>
    <n v="213"/>
    <n v="399"/>
    <n v="564"/>
    <n v="356"/>
    <n v="38.5"/>
    <x v="1"/>
    <n v="777"/>
    <n v="119.69999999999999"/>
  </r>
  <r>
    <x v="8"/>
    <d v="2021-09-06T00:00:00"/>
    <n v="2021"/>
    <x v="2"/>
    <s v="Mon"/>
    <x v="1"/>
    <s v="Mike"/>
    <s v="72-1001"/>
    <n v="71.8"/>
    <x v="2"/>
    <n v="60.7"/>
    <x v="1"/>
    <s v="Safeskin"/>
    <s v="Gidec"/>
    <x v="1"/>
    <n v="379"/>
    <n v="399"/>
    <n v="681"/>
    <n v="231"/>
    <n v="8.3000000000000007"/>
    <x v="1"/>
    <n v="1060"/>
    <n v="119.69999999999999"/>
  </r>
  <r>
    <x v="1"/>
    <d v="2020-07-27T00:00:00"/>
    <n v="2020"/>
    <x v="8"/>
    <s v="Mon"/>
    <x v="1"/>
    <s v="Lee"/>
    <s v="72-1001"/>
    <n v="64.2"/>
    <x v="1"/>
    <n v="110.8"/>
    <x v="0"/>
    <s v="Gidec"/>
    <s v="X1 Port"/>
    <x v="1"/>
    <n v="231"/>
    <n v="399"/>
    <n v="799"/>
    <n v="368"/>
    <n v="33.9"/>
    <x v="1"/>
    <n v="1030"/>
    <n v="119.69999999999999"/>
  </r>
  <r>
    <x v="19"/>
    <d v="2020-01-22T00:00:00"/>
    <n v="2020"/>
    <x v="9"/>
    <s v="Wed"/>
    <x v="0"/>
    <s v="Lee"/>
    <s v="72-1001 "/>
    <n v="65.3"/>
    <x v="0"/>
    <n v="62.5"/>
    <x v="1"/>
    <s v="Top glove"/>
    <s v="Top glove "/>
    <x v="0"/>
    <n v="797"/>
    <n v="399"/>
    <n v="334"/>
    <n v="481"/>
    <n v="22.9"/>
    <x v="0"/>
    <n v="1131"/>
    <n v="119.69999999999999"/>
  </r>
  <r>
    <x v="22"/>
    <d v="2020-01-05T00:00:00"/>
    <n v="2020"/>
    <x v="9"/>
    <s v="Sun"/>
    <x v="0"/>
    <s v="Mike"/>
    <s v="72-0466"/>
    <n v="100.4"/>
    <x v="0"/>
    <n v="100.6"/>
    <x v="0"/>
    <s v="Gidec"/>
    <s v="Gidec"/>
    <x v="0"/>
    <n v="457"/>
    <n v="400"/>
    <n v="620"/>
    <n v="268"/>
    <n v="13.7"/>
    <x v="1"/>
    <n v="1077"/>
    <n v="120"/>
  </r>
  <r>
    <x v="23"/>
    <d v="2021-10-12T00:00:00"/>
    <n v="2021"/>
    <x v="3"/>
    <s v="Tue"/>
    <x v="1"/>
    <s v="Mike"/>
    <s v="72-0466"/>
    <n v="86"/>
    <x v="2"/>
    <n v="41.5"/>
    <x v="0"/>
    <s v="Giza"/>
    <s v="Gidec"/>
    <x v="1"/>
    <n v="597"/>
    <n v="399"/>
    <n v="217"/>
    <n v="767"/>
    <n v="19.7"/>
    <x v="0"/>
    <n v="814"/>
    <n v="119.69999999999999"/>
  </r>
  <r>
    <x v="21"/>
    <d v="2020-08-01T00:00:00"/>
    <n v="2020"/>
    <x v="7"/>
    <s v="Sat"/>
    <x v="0"/>
    <s v="Lee"/>
    <s v="72-0466"/>
    <n v="115.5"/>
    <x v="2"/>
    <n v="116.7"/>
    <x v="0"/>
    <s v="Gidec"/>
    <s v="Suies"/>
    <x v="0"/>
    <n v="341"/>
    <n v="400"/>
    <n v="782"/>
    <n v="594"/>
    <n v="37.799999999999997"/>
    <x v="0"/>
    <n v="1123"/>
    <n v="120"/>
  </r>
  <r>
    <x v="12"/>
    <d v="2022-07-08T00:00:00"/>
    <n v="2022"/>
    <x v="8"/>
    <s v="Fri"/>
    <x v="1"/>
    <s v="Mike"/>
    <s v="72-0466"/>
    <n v="96"/>
    <x v="2"/>
    <n v="15.7"/>
    <x v="0"/>
    <s v="Gidec"/>
    <s v="Top glove"/>
    <x v="0"/>
    <n v="760"/>
    <n v="402"/>
    <n v="208"/>
    <n v="282"/>
    <n v="28"/>
    <x v="1"/>
    <n v="968"/>
    <n v="120.6"/>
  </r>
  <r>
    <x v="13"/>
    <d v="2022-06-25T00:00:00"/>
    <n v="2022"/>
    <x v="10"/>
    <s v="Sat"/>
    <x v="1"/>
    <s v="Mike"/>
    <s v="72-0466"/>
    <n v="21.8"/>
    <x v="2"/>
    <n v="72.3"/>
    <x v="1"/>
    <s v="PT"/>
    <s v="Gidec"/>
    <x v="0"/>
    <n v="365"/>
    <n v="399"/>
    <n v="415"/>
    <n v="687"/>
    <n v="15"/>
    <x v="1"/>
    <n v="780"/>
    <n v="119.69999999999999"/>
  </r>
  <r>
    <x v="14"/>
    <d v="2023-03-08T00:00:00"/>
    <n v="2023"/>
    <x v="5"/>
    <s v="Wed"/>
    <x v="1"/>
    <s v="Mike"/>
    <s v="72-1001"/>
    <n v="89.9"/>
    <x v="0"/>
    <n v="95.8"/>
    <x v="1"/>
    <s v="Gidec"/>
    <s v="X1 Port"/>
    <x v="0"/>
    <n v="356"/>
    <n v="400"/>
    <n v="246"/>
    <n v="757"/>
    <n v="40"/>
    <x v="0"/>
    <n v="602"/>
    <n v="120"/>
  </r>
  <r>
    <x v="18"/>
    <d v="2021-11-02T00:00:00"/>
    <n v="2021"/>
    <x v="11"/>
    <s v="Tue"/>
    <x v="0"/>
    <s v="Mike"/>
    <s v="72-1001"/>
    <n v="81.5"/>
    <x v="2"/>
    <n v="98.6"/>
    <x v="0"/>
    <s v="Gidec"/>
    <s v="Suies "/>
    <x v="0"/>
    <n v="389"/>
    <n v="397"/>
    <n v="573"/>
    <n v="358"/>
    <n v="14.5"/>
    <x v="1"/>
    <n v="962"/>
    <n v="119.1"/>
  </r>
  <r>
    <x v="23"/>
    <d v="2021-10-28T00:00:00"/>
    <n v="2021"/>
    <x v="3"/>
    <s v="Thu"/>
    <x v="1"/>
    <s v="Lee"/>
    <s v="72-1001 "/>
    <n v="79.3"/>
    <x v="2"/>
    <n v="27.8"/>
    <x v="1"/>
    <s v="Top glove"/>
    <s v="Suies "/>
    <x v="1"/>
    <n v="477"/>
    <n v="400"/>
    <n v="404"/>
    <n v="286"/>
    <n v="32.700000000000003"/>
    <x v="0"/>
    <n v="881"/>
    <n v="120"/>
  </r>
  <r>
    <x v="23"/>
    <d v="2022-03-10T00:00:00"/>
    <n v="2022"/>
    <x v="5"/>
    <s v="Thu"/>
    <x v="0"/>
    <s v="Lee"/>
    <s v="72-0466"/>
    <n v="60.3"/>
    <x v="0"/>
    <n v="51.2"/>
    <x v="1"/>
    <s v="Xunthai"/>
    <s v="X1 Port"/>
    <x v="0"/>
    <n v="211"/>
    <n v="401"/>
    <n v="640"/>
    <n v="393"/>
    <n v="31.6"/>
    <x v="0"/>
    <n v="851"/>
    <n v="120.3"/>
  </r>
  <r>
    <x v="0"/>
    <d v="2020-11-12T00:00:00"/>
    <n v="2020"/>
    <x v="11"/>
    <s v="Thu"/>
    <x v="0"/>
    <s v="Lee"/>
    <s v="72-0466"/>
    <n v="12.2"/>
    <x v="2"/>
    <n v="76.8"/>
    <x v="1"/>
    <s v="Gidec"/>
    <s v="Gidec"/>
    <x v="0"/>
    <n v="559"/>
    <n v="401"/>
    <n v="492"/>
    <n v="699"/>
    <n v="29.2"/>
    <x v="0"/>
    <n v="1051"/>
    <n v="120.3"/>
  </r>
  <r>
    <x v="6"/>
    <d v="2022-03-03T00:00:00"/>
    <n v="2022"/>
    <x v="5"/>
    <s v="Thu"/>
    <x v="1"/>
    <s v="Lee"/>
    <s v="72-0466"/>
    <n v="114.4"/>
    <x v="1"/>
    <n v="41.3"/>
    <x v="0"/>
    <s v="Alex"/>
    <s v="Top glove "/>
    <x v="1"/>
    <n v="219"/>
    <n v="400"/>
    <n v="452"/>
    <n v="305"/>
    <n v="27.1"/>
    <x v="0"/>
    <n v="671"/>
    <n v="120"/>
  </r>
  <r>
    <x v="0"/>
    <d v="2021-07-29T00:00:00"/>
    <n v="2021"/>
    <x v="8"/>
    <s v="Thu"/>
    <x v="0"/>
    <s v="Mike"/>
    <s v="72-0466"/>
    <n v="103"/>
    <x v="2"/>
    <n v="80.7"/>
    <x v="0"/>
    <s v="Top glove"/>
    <s v="X1 Port"/>
    <x v="0"/>
    <n v="524"/>
    <n v="401"/>
    <n v="409"/>
    <n v="668"/>
    <n v="5.2"/>
    <x v="0"/>
    <n v="933"/>
    <n v="120.3"/>
  </r>
  <r>
    <x v="18"/>
    <d v="2023-03-25T00:00:00"/>
    <n v="2023"/>
    <x v="5"/>
    <s v="Sat"/>
    <x v="1"/>
    <s v="Mike"/>
    <s v="72-0466"/>
    <n v="61"/>
    <x v="1"/>
    <n v="48.6"/>
    <x v="1"/>
    <s v="Xunthai"/>
    <s v="Top glove"/>
    <x v="1"/>
    <n v="475"/>
    <n v="403"/>
    <n v="252"/>
    <n v="630"/>
    <n v="39.799999999999997"/>
    <x v="0"/>
    <n v="727"/>
    <n v="120.89999999999999"/>
  </r>
  <r>
    <x v="0"/>
    <d v="2023-12-18T00:00:00"/>
    <n v="2023"/>
    <x v="4"/>
    <s v="Mon"/>
    <x v="1"/>
    <s v="Lee"/>
    <s v="72-1001 "/>
    <n v="23.2"/>
    <x v="1"/>
    <n v="45.3"/>
    <x v="1"/>
    <s v="Gidec"/>
    <s v="X1 Port"/>
    <x v="0"/>
    <n v="346"/>
    <n v="402"/>
    <n v="323"/>
    <n v="591"/>
    <n v="7.3"/>
    <x v="0"/>
    <n v="669"/>
    <n v="120.6"/>
  </r>
  <r>
    <x v="6"/>
    <d v="2020-03-31T00:00:00"/>
    <n v="2020"/>
    <x v="5"/>
    <s v="Tue"/>
    <x v="0"/>
    <s v="Lee"/>
    <s v="72-1001"/>
    <n v="99.8"/>
    <x v="0"/>
    <n v="17.399999999999999"/>
    <x v="1"/>
    <s v="Safeskin"/>
    <s v="Suies"/>
    <x v="0"/>
    <n v="398"/>
    <n v="399"/>
    <n v="583"/>
    <n v="460"/>
    <n v="24.2"/>
    <x v="1"/>
    <n v="981"/>
    <n v="119.69999999999999"/>
  </r>
  <r>
    <x v="6"/>
    <d v="2022-12-01T00:00:00"/>
    <n v="2022"/>
    <x v="4"/>
    <s v="Thu"/>
    <x v="1"/>
    <s v="Mike"/>
    <s v="72-1001"/>
    <n v="54.5"/>
    <x v="2"/>
    <n v="9.5"/>
    <x v="0"/>
    <s v="Gidec"/>
    <s v="X1 Port"/>
    <x v="0"/>
    <n v="623"/>
    <n v="399"/>
    <n v="498"/>
    <n v="420"/>
    <n v="10.7"/>
    <x v="1"/>
    <n v="1121"/>
    <n v="119.69999999999999"/>
  </r>
  <r>
    <x v="26"/>
    <d v="2022-01-30T00:00:00"/>
    <n v="2022"/>
    <x v="9"/>
    <s v="Sun"/>
    <x v="1"/>
    <s v="Lee"/>
    <s v="72-1001 "/>
    <n v="49.9"/>
    <x v="1"/>
    <n v="101.1"/>
    <x v="1"/>
    <s v="Xunthai"/>
    <s v="Safeskin"/>
    <x v="0"/>
    <n v="206"/>
    <n v="400"/>
    <n v="242"/>
    <n v="251"/>
    <n v="7.6"/>
    <x v="0"/>
    <n v="448"/>
    <n v="120"/>
  </r>
  <r>
    <x v="6"/>
    <d v="2023-08-11T00:00:00"/>
    <n v="2023"/>
    <x v="7"/>
    <s v="Fri"/>
    <x v="0"/>
    <s v="Mike"/>
    <s v="72-0466"/>
    <n v="81.5"/>
    <x v="1"/>
    <n v="61.3"/>
    <x v="1"/>
    <s v="Port Said"/>
    <s v="Suies "/>
    <x v="0"/>
    <n v="390"/>
    <n v="399"/>
    <n v="526"/>
    <n v="414"/>
    <n v="22.8"/>
    <x v="1"/>
    <n v="916"/>
    <n v="119.69999999999999"/>
  </r>
  <r>
    <x v="12"/>
    <d v="2022-02-08T00:00:00"/>
    <n v="2022"/>
    <x v="6"/>
    <s v="Tue"/>
    <x v="1"/>
    <s v="Mike"/>
    <s v="72-0466"/>
    <n v="92.2"/>
    <x v="1"/>
    <n v="69.7"/>
    <x v="1"/>
    <s v="Top glove"/>
    <s v="Gidec"/>
    <x v="0"/>
    <n v="608"/>
    <n v="400"/>
    <n v="232"/>
    <n v="561"/>
    <n v="33.6"/>
    <x v="1"/>
    <n v="840"/>
    <n v="120"/>
  </r>
  <r>
    <x v="22"/>
    <d v="2023-09-22T00:00:00"/>
    <n v="2023"/>
    <x v="2"/>
    <s v="Fri"/>
    <x v="1"/>
    <s v="Lee"/>
    <s v="72-0466"/>
    <n v="12.2"/>
    <x v="0"/>
    <n v="47.8"/>
    <x v="0"/>
    <s v="Xunthai"/>
    <s v="Safeskin"/>
    <x v="0"/>
    <n v="291"/>
    <n v="399"/>
    <n v="507"/>
    <n v="739"/>
    <n v="15.7"/>
    <x v="1"/>
    <n v="798"/>
    <n v="119.69999999999999"/>
  </r>
  <r>
    <x v="1"/>
    <d v="2020-01-01T00:00:00"/>
    <n v="2020"/>
    <x v="9"/>
    <s v="Wed"/>
    <x v="0"/>
    <s v="Lee"/>
    <s v="72-0466"/>
    <n v="93.3"/>
    <x v="1"/>
    <n v="20.7"/>
    <x v="1"/>
    <s v="Xunthai"/>
    <s v="Suies "/>
    <x v="0"/>
    <n v="536"/>
    <n v="400"/>
    <n v="779"/>
    <n v="700"/>
    <n v="4"/>
    <x v="1"/>
    <n v="1315"/>
    <n v="120"/>
  </r>
  <r>
    <x v="13"/>
    <d v="2020-04-18T00:00:00"/>
    <n v="2020"/>
    <x v="0"/>
    <s v="Sat"/>
    <x v="1"/>
    <s v="Mike"/>
    <s v="72-0466"/>
    <n v="89.4"/>
    <x v="0"/>
    <n v="56.7"/>
    <x v="0"/>
    <s v="Port Said"/>
    <s v="Safeskin"/>
    <x v="1"/>
    <n v="301"/>
    <n v="401"/>
    <n v="384"/>
    <n v="219"/>
    <n v="25.3"/>
    <x v="0"/>
    <n v="685"/>
    <n v="120.3"/>
  </r>
  <r>
    <x v="4"/>
    <d v="2022-07-16T00:00:00"/>
    <n v="2022"/>
    <x v="8"/>
    <s v="Sat"/>
    <x v="0"/>
    <s v="Mike"/>
    <s v="72-1001 "/>
    <n v="72.8"/>
    <x v="2"/>
    <n v="31.3"/>
    <x v="0"/>
    <s v="Xunthai"/>
    <s v="Top glove "/>
    <x v="1"/>
    <n v="293"/>
    <n v="400"/>
    <n v="634"/>
    <n v="283"/>
    <n v="30.9"/>
    <x v="1"/>
    <n v="927"/>
    <n v="120"/>
  </r>
  <r>
    <x v="21"/>
    <d v="2023-02-22T00:00:00"/>
    <n v="2023"/>
    <x v="6"/>
    <s v="Wed"/>
    <x v="1"/>
    <s v="Mike"/>
    <s v="72-1001"/>
    <n v="43.9"/>
    <x v="2"/>
    <n v="101.3"/>
    <x v="0"/>
    <s v="Xunthai"/>
    <s v="Mina"/>
    <x v="0"/>
    <n v="663"/>
    <n v="399"/>
    <n v="647"/>
    <n v="709"/>
    <n v="12.5"/>
    <x v="0"/>
    <n v="1310"/>
    <n v="119.6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A95784-21AD-46AC-B127-CC5CA363F9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F7" firstHeaderRow="1" firstDataRow="1" firstDataCol="1"/>
  <pivotFields count="23">
    <pivotField showAll="0"/>
    <pivotField numFmtId="164" showAll="0"/>
    <pivotField showAll="0"/>
    <pivotField showAll="0">
      <items count="13">
        <item x="9"/>
        <item x="6"/>
        <item x="5"/>
        <item x="0"/>
        <item x="1"/>
        <item x="10"/>
        <item x="8"/>
        <item x="7"/>
        <item x="2"/>
        <item x="3"/>
        <item x="11"/>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numFmtId="165" showAll="0"/>
    <pivotField numFmtId="168" showAll="0"/>
  </pivotFields>
  <rowFields count="1">
    <field x="20"/>
  </rowFields>
  <rowItems count="3">
    <i>
      <x/>
    </i>
    <i>
      <x v="1"/>
    </i>
    <i t="grand">
      <x/>
    </i>
  </rowItems>
  <colItems count="1">
    <i/>
  </colItems>
  <dataFields count="1">
    <dataField name="Count of Hired Transportation"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AD5BB23-66CB-4C34-A864-2875A2571F01}"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T3:U5" firstHeaderRow="1" firstDataRow="1" firstDataCol="1"/>
  <pivotFields count="23">
    <pivotField showAll="0"/>
    <pivotField numFmtId="164" showAll="0"/>
    <pivotField showAll="0"/>
    <pivotField showAll="0">
      <items count="13">
        <item x="9"/>
        <item x="6"/>
        <item x="5"/>
        <item x="0"/>
        <item x="1"/>
        <item x="10"/>
        <item x="8"/>
        <item x="7"/>
        <item x="2"/>
        <item x="3"/>
        <item x="11"/>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numFmtId="165" showAll="0"/>
    <pivotField numFmtId="168" showAll="0"/>
  </pivotFields>
  <rowFields count="1">
    <field x="14"/>
  </rowFields>
  <rowItems count="2">
    <i>
      <x/>
    </i>
    <i>
      <x v="1"/>
    </i>
  </rowItems>
  <colItems count="1">
    <i/>
  </colItems>
  <dataFields count="1">
    <dataField name="Count of Cargo Type" fld="14" subtotal="count"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C152E6-5944-43A1-B7D0-ECEA50163A4B}"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U15:V18" firstHeaderRow="1" firstDataRow="1" firstDataCol="1"/>
  <pivotFields count="23">
    <pivotField showAll="0"/>
    <pivotField numFmtId="164" showAll="0"/>
    <pivotField showAll="0"/>
    <pivotField showAll="0">
      <items count="13">
        <item x="9"/>
        <item x="6"/>
        <item x="5"/>
        <item x="0"/>
        <item x="1"/>
        <item x="10"/>
        <item x="8"/>
        <item x="7"/>
        <item x="2"/>
        <item x="3"/>
        <item x="11"/>
        <item x="4"/>
        <item t="default"/>
      </items>
    </pivotField>
    <pivotField showAll="0"/>
    <pivotField showAll="0">
      <items count="3">
        <item x="1"/>
        <item x="0"/>
        <item t="default"/>
      </items>
    </pivotField>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numFmtId="165" showAll="0"/>
    <pivotField numFmtId="168" showAll="0"/>
  </pivotFields>
  <rowFields count="1">
    <field x="9"/>
  </rowFields>
  <rowItems count="3">
    <i>
      <x/>
    </i>
    <i>
      <x v="1"/>
    </i>
    <i>
      <x v="2"/>
    </i>
  </rowItems>
  <colItems count="1">
    <i/>
  </colItems>
  <dataFields count="1">
    <dataField name="Count of Trip Classify"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F3EC005-773B-4F4B-BFE5-3E7A4E397C81}" name="PivotTable1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K3:M6" firstHeaderRow="0" firstDataRow="1" firstDataCol="1"/>
  <pivotFields count="23">
    <pivotField showAll="0"/>
    <pivotField numFmtId="164" showAll="0"/>
    <pivotField showAll="0"/>
    <pivotField showAll="0">
      <items count="13">
        <item x="9"/>
        <item x="6"/>
        <item x="5"/>
        <item x="0"/>
        <item x="1"/>
        <item x="10"/>
        <item x="8"/>
        <item x="7"/>
        <item x="2"/>
        <item x="3"/>
        <item x="11"/>
        <item x="4"/>
        <item t="default"/>
      </items>
    </pivotField>
    <pivotField showAll="0"/>
    <pivotField showAll="0">
      <items count="3">
        <item x="1"/>
        <item x="0"/>
        <item t="default"/>
      </items>
    </pivotField>
    <pivotField showAll="0"/>
    <pivotField showAll="0"/>
    <pivotField showAll="0"/>
    <pivotField axis="axisRow" showAll="0">
      <items count="4">
        <item x="0"/>
        <item x="2"/>
        <item x="1"/>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numFmtId="165" showAll="0"/>
    <pivotField numFmtId="168" showAll="0"/>
  </pivotFields>
  <rowFields count="1">
    <field x="9"/>
  </rowFields>
  <rowItems count="3">
    <i>
      <x/>
    </i>
    <i>
      <x v="1"/>
    </i>
    <i>
      <x v="2"/>
    </i>
  </rowItems>
  <colFields count="1">
    <field x="-2"/>
  </colFields>
  <colItems count="2">
    <i>
      <x/>
    </i>
    <i i="1">
      <x v="1"/>
    </i>
  </colItems>
  <dataFields count="2">
    <dataField name="Sum of Driver wage/trip" fld="15" baseField="0" baseItem="0" numFmtId="167"/>
    <dataField name="Sum of Buddy wage/trip" fld="16" baseField="0" baseItem="0" numFmtId="167"/>
  </dataFields>
  <formats count="2">
    <format dxfId="7">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7079F45-D2A2-4898-95E0-980DDD698CF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7:E28" firstHeaderRow="0" firstDataRow="1" firstDataCol="0"/>
  <pivotFields count="23">
    <pivotField showAll="0"/>
    <pivotField numFmtId="164" showAll="0"/>
    <pivotField showAll="0"/>
    <pivotField showAll="0">
      <items count="13">
        <item x="9"/>
        <item x="6"/>
        <item x="5"/>
        <item x="0"/>
        <item x="1"/>
        <item x="10"/>
        <item x="8"/>
        <item x="7"/>
        <item x="2"/>
        <item x="3"/>
        <item x="11"/>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dataField="1" numFmtId="165" showAll="0"/>
    <pivotField numFmtId="168" showAll="0"/>
  </pivotFields>
  <rowItems count="1">
    <i/>
  </rowItems>
  <colFields count="1">
    <field x="-2"/>
  </colFields>
  <colItems count="3">
    <i>
      <x/>
    </i>
    <i i="1">
      <x v="1"/>
    </i>
    <i i="2">
      <x v="2"/>
    </i>
  </colItems>
  <dataFields count="3">
    <dataField name="Sum of Driver expense" fld="21" baseField="0" baseItem="0" numFmtId="165"/>
    <dataField name="Sum of Driver wage/trip" fld="15" baseField="0" baseItem="0"/>
    <dataField name="Sum of Driver Salary" fld="17"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45AC356-148C-4271-9CC4-B2EC42427E8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I16:J28" firstHeaderRow="1" firstDataRow="1" firstDataCol="1"/>
  <pivotFields count="23">
    <pivotField showAll="0"/>
    <pivotField numFmtId="164" showAll="0"/>
    <pivotField showAll="0"/>
    <pivotField axis="axisRow" showAll="0">
      <items count="13">
        <item x="9"/>
        <item x="6"/>
        <item x="5"/>
        <item x="0"/>
        <item x="1"/>
        <item x="10"/>
        <item x="8"/>
        <item x="7"/>
        <item x="2"/>
        <item x="3"/>
        <item x="11"/>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umFmtId="165" showAll="0"/>
    <pivotField numFmtId="168" showAll="0"/>
  </pivotFields>
  <rowFields count="1">
    <field x="3"/>
  </rowFields>
  <rowItems count="12">
    <i>
      <x/>
    </i>
    <i>
      <x v="1"/>
    </i>
    <i>
      <x v="2"/>
    </i>
    <i>
      <x v="3"/>
    </i>
    <i>
      <x v="4"/>
    </i>
    <i>
      <x v="5"/>
    </i>
    <i>
      <x v="6"/>
    </i>
    <i>
      <x v="7"/>
    </i>
    <i>
      <x v="8"/>
    </i>
    <i>
      <x v="9"/>
    </i>
    <i>
      <x v="10"/>
    </i>
    <i>
      <x v="11"/>
    </i>
  </rowItems>
  <colItems count="1">
    <i/>
  </colItems>
  <dataFields count="1">
    <dataField name="Sum of Driver wage/trip" fld="15" baseField="0" baseItem="0" numFmtId="166"/>
  </dataFields>
  <formats count="2">
    <format dxfId="16">
      <pivotArea outline="0" collapsedLevelsAreSubtotals="1" fieldPosition="0"/>
    </format>
    <format dxfId="15">
      <pivotArea collapsedLevelsAreSubtotals="1" fieldPosition="0">
        <references count="1">
          <reference field="3" count="11">
            <x v="0"/>
            <x v="1"/>
            <x v="2"/>
            <x v="3"/>
            <x v="4"/>
            <x v="5"/>
            <x v="6"/>
            <x v="7"/>
            <x v="8"/>
            <x v="9"/>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BDF9C2B-7FD8-4247-94A8-5B2A42D6D94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0:F21" firstHeaderRow="0" firstDataRow="1" firstDataCol="0"/>
  <pivotFields count="23">
    <pivotField showAll="0"/>
    <pivotField numFmtId="164" showAll="0"/>
    <pivotField showAll="0"/>
    <pivotField showAll="0">
      <items count="13">
        <item x="9"/>
        <item x="6"/>
        <item x="5"/>
        <item x="0"/>
        <item x="1"/>
        <item x="10"/>
        <item x="8"/>
        <item x="7"/>
        <item x="2"/>
        <item x="3"/>
        <item x="11"/>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numFmtId="165" showAll="0"/>
    <pivotField numFmtId="168" showAll="0"/>
  </pivotFields>
  <rowItems count="1">
    <i/>
  </rowItems>
  <colFields count="1">
    <field x="-2"/>
  </colFields>
  <colItems count="4">
    <i>
      <x/>
    </i>
    <i i="1">
      <x v="1"/>
    </i>
    <i i="2">
      <x v="2"/>
    </i>
    <i i="3">
      <x v="3"/>
    </i>
  </colItems>
  <dataFields count="4">
    <dataField name="Sum of Driver wage/trip" fld="15" baseField="0" baseItem="0"/>
    <dataField name="Sum of Buddy wage/trip" fld="16" baseField="0" baseItem="0"/>
    <dataField name="Sum of Driver Salary" fld="17" baseField="0" baseItem="0"/>
    <dataField name="Sum of Buddy Salary" fld="18"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C219719-1B8A-4DC7-AD6D-83E76C2AA25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C5" firstHeaderRow="1" firstDataRow="1" firstDataCol="0"/>
  <pivotFields count="23">
    <pivotField dataField="1" showAll="0"/>
    <pivotField numFmtId="164" showAll="0"/>
    <pivotField showAll="0"/>
    <pivotField showAll="0">
      <items count="13">
        <item x="9"/>
        <item x="6"/>
        <item x="5"/>
        <item x="0"/>
        <item x="1"/>
        <item x="10"/>
        <item x="8"/>
        <item x="7"/>
        <item x="2"/>
        <item x="3"/>
        <item x="11"/>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numFmtId="168" showAll="0"/>
  </pivotFields>
  <rowItems count="1">
    <i/>
  </rowItems>
  <colItems count="1">
    <i/>
  </colItems>
  <dataFields count="1">
    <dataField name="Sum of N"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09D732-780A-4BD9-91FD-7F29B188C666}"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J3:AJ39" firstHeaderRow="1" firstDataRow="1" firstDataCol="1"/>
  <pivotFields count="23">
    <pivotField axis="axisRow" showAll="0" sortType="descending">
      <items count="37">
        <item x="29"/>
        <item x="35"/>
        <item x="33"/>
        <item x="28"/>
        <item x="34"/>
        <item x="25"/>
        <item x="30"/>
        <item x="27"/>
        <item x="32"/>
        <item x="20"/>
        <item x="31"/>
        <item x="5"/>
        <item x="3"/>
        <item x="24"/>
        <item x="26"/>
        <item x="22"/>
        <item x="23"/>
        <item x="6"/>
        <item x="2"/>
        <item x="0"/>
        <item x="12"/>
        <item x="8"/>
        <item x="15"/>
        <item x="1"/>
        <item x="4"/>
        <item x="19"/>
        <item x="7"/>
        <item x="18"/>
        <item x="21"/>
        <item x="13"/>
        <item x="11"/>
        <item x="17"/>
        <item x="14"/>
        <item x="16"/>
        <item x="9"/>
        <item x="10"/>
        <item t="default"/>
      </items>
    </pivotField>
    <pivotField numFmtId="164" showAll="0"/>
    <pivotField showAll="0"/>
    <pivotField showAll="0">
      <items count="13">
        <item x="9"/>
        <item x="6"/>
        <item x="5"/>
        <item x="0"/>
        <item x="1"/>
        <item x="10"/>
        <item x="8"/>
        <item x="7"/>
        <item x="2"/>
        <item x="3"/>
        <item x="11"/>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numFmtId="165" showAll="0"/>
    <pivotField numFmtId="168"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FC8CCD-2E5D-4372-B07B-DD0272AC69A1}" name="PivotTable1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Q3:R15" firstHeaderRow="1" firstDataRow="1" firstDataCol="1"/>
  <pivotFields count="23">
    <pivotField showAll="0"/>
    <pivotField numFmtId="164" showAll="0"/>
    <pivotField showAll="0"/>
    <pivotField axis="axisRow" showAll="0">
      <items count="13">
        <item x="9"/>
        <item x="6"/>
        <item x="5"/>
        <item x="0"/>
        <item x="1"/>
        <item x="10"/>
        <item x="8"/>
        <item x="7"/>
        <item x="2"/>
        <item x="3"/>
        <item x="11"/>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8" showAll="0"/>
  </pivotFields>
  <rowFields count="1">
    <field x="3"/>
  </rowFields>
  <rowItems count="12">
    <i>
      <x/>
    </i>
    <i>
      <x v="1"/>
    </i>
    <i>
      <x v="2"/>
    </i>
    <i>
      <x v="3"/>
    </i>
    <i>
      <x v="4"/>
    </i>
    <i>
      <x v="5"/>
    </i>
    <i>
      <x v="6"/>
    </i>
    <i>
      <x v="7"/>
    </i>
    <i>
      <x v="8"/>
    </i>
    <i>
      <x v="9"/>
    </i>
    <i>
      <x v="10"/>
    </i>
    <i>
      <x v="11"/>
    </i>
  </rowItems>
  <colItems count="1">
    <i/>
  </colItems>
  <dataFields count="1">
    <dataField name="Sum of Driver expense" fld="21" baseField="0" baseItem="0" numFmtId="167"/>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D0419A-FF24-427E-B28F-9C12E30E8202}" name="PivotTable1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Z3:AA5" firstHeaderRow="1" firstDataRow="1" firstDataCol="1"/>
  <pivotFields count="23">
    <pivotField dataField="1" showAll="0"/>
    <pivotField numFmtId="164" showAll="0"/>
    <pivotField showAll="0"/>
    <pivotField showAll="0">
      <items count="13">
        <item x="9"/>
        <item x="6"/>
        <item x="5"/>
        <item x="0"/>
        <item x="1"/>
        <item x="10"/>
        <item x="8"/>
        <item x="7"/>
        <item x="2"/>
        <item x="3"/>
        <item x="11"/>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numFmtId="165" showAll="0"/>
    <pivotField numFmtId="168" showAll="0"/>
  </pivotFields>
  <rowFields count="1">
    <field x="20"/>
  </rowFields>
  <rowItems count="2">
    <i>
      <x/>
    </i>
    <i>
      <x v="1"/>
    </i>
  </rowItems>
  <colItems count="1">
    <i/>
  </colItems>
  <dataFields count="1">
    <dataField name="Sum of N" fld="0"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599518-B846-482B-8635-0E68B98ED3B6}"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L16:M28" firstHeaderRow="1" firstDataRow="1" firstDataCol="1"/>
  <pivotFields count="23">
    <pivotField showAll="0"/>
    <pivotField numFmtId="164" showAll="0"/>
    <pivotField showAll="0"/>
    <pivotField axis="axisRow" showAll="0">
      <items count="13">
        <item x="9"/>
        <item x="6"/>
        <item x="5"/>
        <item x="0"/>
        <item x="1"/>
        <item x="10"/>
        <item x="8"/>
        <item x="7"/>
        <item x="2"/>
        <item x="3"/>
        <item x="11"/>
        <item x="4"/>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numFmtId="168" showAll="0"/>
  </pivotFields>
  <rowFields count="1">
    <field x="3"/>
  </rowFields>
  <rowItems count="12">
    <i>
      <x/>
    </i>
    <i>
      <x v="1"/>
    </i>
    <i>
      <x v="2"/>
    </i>
    <i>
      <x v="3"/>
    </i>
    <i>
      <x v="4"/>
    </i>
    <i>
      <x v="5"/>
    </i>
    <i>
      <x v="6"/>
    </i>
    <i>
      <x v="7"/>
    </i>
    <i>
      <x v="8"/>
    </i>
    <i>
      <x v="9"/>
    </i>
    <i>
      <x v="10"/>
    </i>
    <i>
      <x v="11"/>
    </i>
  </rowItems>
  <colItems count="1">
    <i/>
  </colItems>
  <dataFields count="1">
    <dataField name="Sum of Buddy wage/trip" fld="16" baseField="0" baseItem="0" numFmtId="167"/>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23616A-74A5-456B-B7E1-4B2364610EAF}"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Z12:AA14" firstHeaderRow="1" firstDataRow="1" firstDataCol="1"/>
  <pivotFields count="23">
    <pivotField showAll="0"/>
    <pivotField numFmtId="164" showAll="0"/>
    <pivotField showAll="0"/>
    <pivotField showAll="0">
      <items count="13">
        <item x="9"/>
        <item x="6"/>
        <item x="5"/>
        <item x="0"/>
        <item x="1"/>
        <item x="10"/>
        <item x="8"/>
        <item x="7"/>
        <item x="2"/>
        <item x="3"/>
        <item x="11"/>
        <item x="4"/>
        <item t="default"/>
      </items>
    </pivotField>
    <pivotField showAll="0"/>
    <pivotField showAll="0">
      <items count="3">
        <item x="1"/>
        <item x="0"/>
        <item t="default"/>
      </items>
    </pivotField>
    <pivotField showAll="0"/>
    <pivotField showAll="0"/>
    <pivotField showAll="0"/>
    <pivotField showAll="0"/>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numFmtId="165" showAll="0"/>
    <pivotField numFmtId="168" showAll="0"/>
  </pivotFields>
  <rowFields count="1">
    <field x="11"/>
  </rowFields>
  <rowItems count="2">
    <i>
      <x/>
    </i>
    <i>
      <x v="1"/>
    </i>
  </rowItems>
  <colItems count="1">
    <i/>
  </colItems>
  <dataFields count="1">
    <dataField name="Sum of Distance Traveled" fld="10" baseField="0" baseItem="0" numFmtId="1"/>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729DC0-641F-4A7D-A238-7B833E028877}"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D20:AF32" firstHeaderRow="0" firstDataRow="1" firstDataCol="1"/>
  <pivotFields count="23">
    <pivotField showAll="0"/>
    <pivotField numFmtId="164" showAll="0"/>
    <pivotField showAll="0"/>
    <pivotField axis="axisRow" dataField="1" showAll="0">
      <items count="13">
        <item x="9"/>
        <item x="6"/>
        <item x="5"/>
        <item x="0"/>
        <item x="1"/>
        <item x="10"/>
        <item x="8"/>
        <item x="7"/>
        <item x="2"/>
        <item x="3"/>
        <item x="11"/>
        <item x="4"/>
        <item t="default"/>
      </items>
    </pivotField>
    <pivotField showAll="0"/>
    <pivotField showAll="0">
      <items count="3">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numFmtId="165" showAll="0"/>
    <pivotField numFmtId="168" showAll="0"/>
  </pivotFields>
  <rowFields count="1">
    <field x="3"/>
  </rowFields>
  <rowItems count="12">
    <i>
      <x/>
    </i>
    <i>
      <x v="1"/>
    </i>
    <i>
      <x v="2"/>
    </i>
    <i>
      <x v="3"/>
    </i>
    <i>
      <x v="4"/>
    </i>
    <i>
      <x v="5"/>
    </i>
    <i>
      <x v="6"/>
    </i>
    <i>
      <x v="7"/>
    </i>
    <i>
      <x v="8"/>
    </i>
    <i>
      <x v="9"/>
    </i>
    <i>
      <x v="10"/>
    </i>
    <i>
      <x v="11"/>
    </i>
  </rowItems>
  <colFields count="1">
    <field x="-2"/>
  </colFields>
  <colItems count="2">
    <i>
      <x/>
    </i>
    <i i="1">
      <x v="1"/>
    </i>
  </colItems>
  <dataFields count="2">
    <dataField name="Count of Month" fld="3" subtotal="count" baseField="0" baseItem="0"/>
    <dataField name="Count of Month2" fld="3" subtotal="count" showDataAs="percentDiff" baseField="3" baseItem="1048828" numFmtId="9"/>
  </dataFields>
  <formats count="3">
    <format dxfId="14">
      <pivotArea outline="0" collapsedLevelsAreSubtotals="1" fieldPosition="0"/>
    </format>
    <format dxfId="13">
      <pivotArea outline="0" fieldPosition="0">
        <references count="1">
          <reference field="4294967294" count="1">
            <x v="1"/>
          </reference>
        </references>
      </pivotArea>
    </format>
    <format dxfId="1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DBCE78-69E9-4ACB-AE8F-3169CC6C86F2}"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Z21:Z22" firstHeaderRow="1" firstDataRow="1" firstDataCol="0"/>
  <pivotFields count="23">
    <pivotField showAll="0"/>
    <pivotField numFmtId="164" showAll="0"/>
    <pivotField showAll="0"/>
    <pivotField showAll="0">
      <items count="13">
        <item x="9"/>
        <item x="6"/>
        <item x="5"/>
        <item x="0"/>
        <item x="1"/>
        <item x="10"/>
        <item x="8"/>
        <item x="7"/>
        <item x="2"/>
        <item x="3"/>
        <item x="11"/>
        <item x="4"/>
        <item t="default"/>
      </items>
    </pivotField>
    <pivotField showAll="0"/>
    <pivotField showAll="0">
      <items count="3">
        <item x="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numFmtId="165" showAll="0"/>
    <pivotField numFmtId="168" showAll="0"/>
  </pivotFields>
  <rowItems count="1">
    <i/>
  </rowItems>
  <colItems count="1">
    <i/>
  </colItems>
  <dataFields count="1">
    <dataField name="Sum of Distance Traveled" fld="10"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DD48F2-F02F-4754-BD06-2C5135ADFF45}"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D3:AE15" firstHeaderRow="1" firstDataRow="1" firstDataCol="1"/>
  <pivotFields count="23">
    <pivotField showAll="0"/>
    <pivotField numFmtId="164" showAll="0"/>
    <pivotField showAll="0"/>
    <pivotField axis="axisRow" showAll="0">
      <items count="13">
        <item x="9"/>
        <item x="6"/>
        <item x="5"/>
        <item x="0"/>
        <item x="1"/>
        <item x="10"/>
        <item x="8"/>
        <item x="7"/>
        <item x="2"/>
        <item x="3"/>
        <item x="11"/>
        <item x="4"/>
        <item t="default"/>
      </items>
    </pivotField>
    <pivotField showAll="0"/>
    <pivotField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8" showAll="0"/>
  </pivotFields>
  <rowFields count="1">
    <field x="3"/>
  </rowFields>
  <rowItems count="12">
    <i>
      <x/>
    </i>
    <i>
      <x v="1"/>
    </i>
    <i>
      <x v="2"/>
    </i>
    <i>
      <x v="3"/>
    </i>
    <i>
      <x v="4"/>
    </i>
    <i>
      <x v="5"/>
    </i>
    <i>
      <x v="6"/>
    </i>
    <i>
      <x v="7"/>
    </i>
    <i>
      <x v="8"/>
    </i>
    <i>
      <x v="9"/>
    </i>
    <i>
      <x v="10"/>
    </i>
    <i>
      <x v="11"/>
    </i>
  </rowItems>
  <colItems count="1">
    <i/>
  </colItems>
  <dataFields count="1">
    <dataField name="Sum of Driver expense" fld="21"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2DBD036B-9FE1-4071-B96A-3B8E5A97D6B2}" sourceName="Driver">
  <pivotTables>
    <pivotTable tabId="3" name="PivotTable2"/>
    <pivotTable tabId="3" name="PivotTable1"/>
    <pivotTable tabId="3" name="PivotTable3"/>
    <pivotTable tabId="3" name="PivotTable4"/>
    <pivotTable tabId="3" name="PivotTable5"/>
    <pivotTable tabId="3" name="PivotTable7"/>
    <pivotTable tabId="3" name="PivotTable8"/>
    <pivotTable tabId="3" name="PivotTable9"/>
    <pivotTable tabId="3" name="PivotTable14"/>
    <pivotTable tabId="3" name="PivotTable15"/>
    <pivotTable tabId="3" name="PivotTable17"/>
    <pivotTable tabId="3" name="PivotTable6"/>
    <pivotTable tabId="3" name="PivotTable19"/>
    <pivotTable tabId="3" name="PivotTable10"/>
    <pivotTable tabId="3" name="PivotTable13"/>
  </pivotTables>
  <data>
    <tabular pivotCacheId="817409552">
      <items count="2">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CDF9F1D-B608-4E0D-B923-BE94195C82C0}" sourceName="Month">
  <pivotTables>
    <pivotTable tabId="3" name="PivotTable14"/>
    <pivotTable tabId="3" name="PivotTable15"/>
    <pivotTable tabId="3" name="PivotTable17"/>
    <pivotTable tabId="3" name="PivotTable1"/>
    <pivotTable tabId="3" name="PivotTable3"/>
    <pivotTable tabId="3" name="PivotTable2"/>
    <pivotTable tabId="3" name="PivotTable4"/>
    <pivotTable tabId="3" name="PivotTable7"/>
    <pivotTable tabId="3" name="PivotTable8"/>
    <pivotTable tabId="3" name="PivotTable9"/>
    <pivotTable tabId="3" name="PivotTable13"/>
    <pivotTable tabId="3" name="PivotTable11"/>
  </pivotTables>
  <data>
    <tabular pivotCacheId="817409552">
      <items count="12">
        <i x="9" s="1"/>
        <i x="6" s="1"/>
        <i x="5" s="1"/>
        <i x="0" s="1"/>
        <i x="1" s="1"/>
        <i x="10" s="1"/>
        <i x="8" s="1"/>
        <i x="7" s="1"/>
        <i x="2" s="1"/>
        <i x="3" s="1"/>
        <i x="11"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iver" xr10:uid="{C422BF23-A580-4B82-A0BE-A593B911DACA}" cache="Slicer_Driver" caption="Driver" showCaption="0" style="SlicerStyleDark6 2 2 2" rowHeight="972000"/>
  <slicer name="Month 1" xr10:uid="{1920884D-F113-44D7-AC1D-D11CB1491810}" cache="Slicer_Month" caption="Month" columnCount="12" showCaption="0" style="SlicerStyleDark6 2"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FBDB9A-0CFF-42C3-9E03-603244C986D1}" name="Table3" displayName="Table3" ref="A1:W2001" totalsRowShown="0" headerRowDxfId="26" headerRowBorderDxfId="25" tableBorderDxfId="24">
  <autoFilter ref="A1:W2001" xr:uid="{9EFBDB9A-0CFF-42C3-9E03-603244C986D1}"/>
  <tableColumns count="23">
    <tableColumn id="1" xr3:uid="{C9667353-79AF-4E4B-BA3D-2077F49133A2}" name="N"/>
    <tableColumn id="2" xr3:uid="{F52EB45A-14A8-4AF5-A148-F9E73562DC96}" name="Date" dataDxfId="23"/>
    <tableColumn id="3" xr3:uid="{B5A6C72F-2F90-4FFF-AAEB-0059ED6F2F22}" name="Year"/>
    <tableColumn id="4" xr3:uid="{B22C069A-BD79-4523-8919-986296454A24}" name="Month"/>
    <tableColumn id="5" xr3:uid="{48729F02-234E-4932-BB80-59E0BE751DAD}" name="Day"/>
    <tableColumn id="6" xr3:uid="{7F96BD68-3738-4307-ABC4-343189C6F03C}" name="Driver"/>
    <tableColumn id="7" xr3:uid="{469A70B1-C52F-431B-8192-DBAB2E07B5BB}" name="Buddy"/>
    <tableColumn id="8" xr3:uid="{E0BC4910-DA86-43E2-82DD-08EC8D77CFCA}" name="Vehicle"/>
    <tableColumn id="9" xr3:uid="{E81069DB-90A3-497C-A85A-110F32B99573}" name="Distance (km)"/>
    <tableColumn id="10" xr3:uid="{E7D5C348-CA8C-4E19-9FDA-541FC597F7F3}" name="Trip Classify"/>
    <tableColumn id="11" xr3:uid="{3D88EDFE-510B-44D4-A7DC-1F1DB6451B72}" name="Distance Traveled"/>
    <tableColumn id="21" xr3:uid="{A5E62E7D-D29C-4357-9993-B34571EA2C64}" name="total distance achevied"/>
    <tableColumn id="12" xr3:uid="{BAB46A69-E73F-4054-987C-95CB4B43AE7E}" name="From"/>
    <tableColumn id="13" xr3:uid="{37917841-E291-458C-8EEB-DCDBDC122A33}" name="To"/>
    <tableColumn id="14" xr3:uid="{A7E815D4-84A8-4901-8814-8CA4344A62EE}" name="Cargo Type"/>
    <tableColumn id="15" xr3:uid="{332C54A1-3086-4779-AF7E-FE8376704C2B}" name="Driver wage/trip" dataDxfId="22"/>
    <tableColumn id="16" xr3:uid="{EC06FBA9-600E-481E-B67C-1DBA1D121F65}" name="Buddy wage/trip" dataDxfId="21"/>
    <tableColumn id="17" xr3:uid="{F16AC44F-F77B-4355-8CB0-473CD59E8934}" name="Driver Salary" dataDxfId="20"/>
    <tableColumn id="18" xr3:uid="{C3FF7245-FE66-4409-831C-64CFDDE712BA}" name="Buddy Salary" dataDxfId="19" dataCellStyle="Currency"/>
    <tableColumn id="19" xr3:uid="{52CB1B61-A5EB-4818-B98C-1045B2D93EE5}" name="Weight (Tons)"/>
    <tableColumn id="20" xr3:uid="{8E559600-F241-4FF4-A867-64A819175D7D}" name="Hired Transportation"/>
    <tableColumn id="23" xr3:uid="{D4B30D79-D766-42BA-B636-991E444D5A65}" name="Driver expense" dataDxfId="18">
      <calculatedColumnFormula>Table3[[#This Row],[Driver wage/trip]]+Table3[[#This Row],[Driver Salary]]</calculatedColumnFormula>
    </tableColumn>
    <tableColumn id="24" xr3:uid="{460E96C7-B3A2-4774-ADC5-D7EB609D33F6}" name="Buddy expense" dataDxfId="17">
      <calculatedColumnFormula>Table3[[#This Row],[Buddy wage/trip]]*0.3</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C00"/>
  </sheetPr>
  <dimension ref="A1:W2001"/>
  <sheetViews>
    <sheetView topLeftCell="D1" zoomScale="85" zoomScaleNormal="85" workbookViewId="0">
      <selection activeCell="N1" sqref="N1"/>
    </sheetView>
  </sheetViews>
  <sheetFormatPr defaultRowHeight="15" x14ac:dyDescent="0.25"/>
  <cols>
    <col min="1" max="1" width="19.7109375" customWidth="1"/>
    <col min="2" max="2" width="24.5703125" style="22" customWidth="1"/>
    <col min="3" max="15" width="19.7109375" customWidth="1"/>
    <col min="16" max="18" width="19.7109375" style="4" customWidth="1"/>
    <col min="19" max="19" width="19.7109375" style="6" customWidth="1"/>
    <col min="20" max="20" width="19.7109375" customWidth="1"/>
    <col min="21" max="21" width="20.28515625" customWidth="1"/>
    <col min="22" max="22" width="19.7109375" customWidth="1"/>
    <col min="23" max="23" width="15.5703125" customWidth="1"/>
  </cols>
  <sheetData>
    <row r="1" spans="1:23" s="1" customFormat="1" x14ac:dyDescent="0.25">
      <c r="A1" s="2" t="s">
        <v>0</v>
      </c>
      <c r="B1" s="21" t="s">
        <v>1</v>
      </c>
      <c r="C1" s="2" t="s">
        <v>2</v>
      </c>
      <c r="D1" s="2" t="s">
        <v>3</v>
      </c>
      <c r="E1" s="2" t="s">
        <v>4</v>
      </c>
      <c r="F1" s="2" t="s">
        <v>5</v>
      </c>
      <c r="G1" s="2" t="s">
        <v>6</v>
      </c>
      <c r="H1" s="2" t="s">
        <v>7</v>
      </c>
      <c r="I1" s="2" t="s">
        <v>8</v>
      </c>
      <c r="J1" s="11" t="s">
        <v>9</v>
      </c>
      <c r="K1" s="2" t="s">
        <v>10</v>
      </c>
      <c r="L1" s="2" t="s">
        <v>85</v>
      </c>
      <c r="M1" s="2" t="s">
        <v>11</v>
      </c>
      <c r="N1" s="2" t="s">
        <v>12</v>
      </c>
      <c r="O1" s="2" t="s">
        <v>79</v>
      </c>
      <c r="P1" s="3" t="s">
        <v>13</v>
      </c>
      <c r="Q1" s="3" t="s">
        <v>14</v>
      </c>
      <c r="R1" s="3" t="s">
        <v>15</v>
      </c>
      <c r="S1" s="5" t="s">
        <v>16</v>
      </c>
      <c r="T1" s="2" t="s">
        <v>17</v>
      </c>
      <c r="U1" s="2" t="s">
        <v>18</v>
      </c>
      <c r="V1" s="2" t="s">
        <v>75</v>
      </c>
      <c r="W1" s="2" t="s">
        <v>76</v>
      </c>
    </row>
    <row r="2" spans="1:23" x14ac:dyDescent="0.25">
      <c r="A2">
        <v>16</v>
      </c>
      <c r="B2" s="22">
        <v>44652</v>
      </c>
      <c r="C2">
        <v>2022</v>
      </c>
      <c r="D2" t="s">
        <v>19</v>
      </c>
      <c r="E2" t="s">
        <v>31</v>
      </c>
      <c r="F2" t="s">
        <v>38</v>
      </c>
      <c r="G2" t="s">
        <v>41</v>
      </c>
      <c r="H2" t="s">
        <v>70</v>
      </c>
      <c r="I2">
        <v>52.1</v>
      </c>
      <c r="J2" t="s">
        <v>45</v>
      </c>
      <c r="K2">
        <v>24</v>
      </c>
      <c r="L2" t="s">
        <v>83</v>
      </c>
      <c r="M2" t="s">
        <v>47</v>
      </c>
      <c r="N2" t="s">
        <v>48</v>
      </c>
      <c r="O2" t="s">
        <v>59</v>
      </c>
      <c r="P2" s="4">
        <v>792</v>
      </c>
      <c r="Q2" s="4">
        <v>399</v>
      </c>
      <c r="R2" s="4">
        <v>360</v>
      </c>
      <c r="S2" s="6">
        <v>443</v>
      </c>
      <c r="T2">
        <v>37.6</v>
      </c>
      <c r="U2" t="s">
        <v>62</v>
      </c>
      <c r="V2" s="4">
        <f>Table3[[#This Row],[Driver wage/trip]]+Table3[[#This Row],[Driver Salary]]</f>
        <v>1152</v>
      </c>
      <c r="W2" s="15">
        <f>Table3[[#This Row],[Buddy wage/trip]]*0.3</f>
        <v>119.69999999999999</v>
      </c>
    </row>
    <row r="3" spans="1:23" x14ac:dyDescent="0.25">
      <c r="A3">
        <v>12</v>
      </c>
      <c r="B3" s="22">
        <v>44344</v>
      </c>
      <c r="C3">
        <v>2021</v>
      </c>
      <c r="D3" t="s">
        <v>20</v>
      </c>
      <c r="E3" t="s">
        <v>31</v>
      </c>
      <c r="F3" t="s">
        <v>38</v>
      </c>
      <c r="G3" t="s">
        <v>41</v>
      </c>
      <c r="H3" t="s">
        <v>43</v>
      </c>
      <c r="I3">
        <v>69.900000000000006</v>
      </c>
      <c r="J3" t="s">
        <v>45</v>
      </c>
      <c r="K3">
        <v>16.8</v>
      </c>
      <c r="L3" t="s">
        <v>83</v>
      </c>
      <c r="M3" t="s">
        <v>51</v>
      </c>
      <c r="N3" t="s">
        <v>65</v>
      </c>
      <c r="O3" t="s">
        <v>59</v>
      </c>
      <c r="P3" s="4">
        <v>733</v>
      </c>
      <c r="Q3" s="4">
        <v>400</v>
      </c>
      <c r="R3" s="4">
        <v>425</v>
      </c>
      <c r="S3" s="6">
        <v>556</v>
      </c>
      <c r="T3">
        <v>3.2</v>
      </c>
      <c r="U3" t="s">
        <v>61</v>
      </c>
      <c r="V3" s="4">
        <f>Table3[[#This Row],[Driver wage/trip]]+Table3[[#This Row],[Driver Salary]]</f>
        <v>1158</v>
      </c>
      <c r="W3" s="15">
        <f>Table3[[#This Row],[Buddy wage/trip]]*0.3</f>
        <v>120</v>
      </c>
    </row>
    <row r="4" spans="1:23" x14ac:dyDescent="0.25">
      <c r="A4">
        <v>17</v>
      </c>
      <c r="B4" s="22">
        <v>44809</v>
      </c>
      <c r="C4">
        <v>2022</v>
      </c>
      <c r="D4" t="s">
        <v>21</v>
      </c>
      <c r="E4" t="s">
        <v>32</v>
      </c>
      <c r="F4" t="s">
        <v>39</v>
      </c>
      <c r="G4" t="s">
        <v>41</v>
      </c>
      <c r="H4" t="s">
        <v>70</v>
      </c>
      <c r="I4">
        <v>47.9</v>
      </c>
      <c r="J4" t="s">
        <v>45</v>
      </c>
      <c r="K4">
        <v>5.0999999999999996</v>
      </c>
      <c r="L4" t="s">
        <v>83</v>
      </c>
      <c r="M4" t="s">
        <v>51</v>
      </c>
      <c r="N4" t="s">
        <v>57</v>
      </c>
      <c r="O4" t="s">
        <v>59</v>
      </c>
      <c r="P4" s="4">
        <v>517</v>
      </c>
      <c r="Q4" s="4">
        <v>399</v>
      </c>
      <c r="R4" s="4">
        <v>638</v>
      </c>
      <c r="S4" s="6">
        <v>483</v>
      </c>
      <c r="T4">
        <v>28.3</v>
      </c>
      <c r="U4" t="s">
        <v>61</v>
      </c>
      <c r="V4" s="4">
        <f>Table3[[#This Row],[Driver wage/trip]]+Table3[[#This Row],[Driver Salary]]</f>
        <v>1155</v>
      </c>
      <c r="W4" s="15">
        <f>Table3[[#This Row],[Buddy wage/trip]]*0.3</f>
        <v>119.69999999999999</v>
      </c>
    </row>
    <row r="5" spans="1:23" x14ac:dyDescent="0.25">
      <c r="A5">
        <v>23</v>
      </c>
      <c r="B5" s="22">
        <v>43927</v>
      </c>
      <c r="C5">
        <v>2020</v>
      </c>
      <c r="D5" t="s">
        <v>19</v>
      </c>
      <c r="E5" t="s">
        <v>32</v>
      </c>
      <c r="F5" t="s">
        <v>38</v>
      </c>
      <c r="G5" t="s">
        <v>41</v>
      </c>
      <c r="H5" t="s">
        <v>42</v>
      </c>
      <c r="I5">
        <v>94.1</v>
      </c>
      <c r="J5" t="s">
        <v>46</v>
      </c>
      <c r="K5">
        <v>28.7</v>
      </c>
      <c r="L5" t="s">
        <v>84</v>
      </c>
      <c r="M5" t="s">
        <v>48</v>
      </c>
      <c r="N5" t="s">
        <v>55</v>
      </c>
      <c r="O5" t="s">
        <v>59</v>
      </c>
      <c r="P5" s="4">
        <v>577</v>
      </c>
      <c r="Q5" s="4">
        <v>400</v>
      </c>
      <c r="R5" s="4">
        <v>308</v>
      </c>
      <c r="S5" s="6">
        <v>370</v>
      </c>
      <c r="T5">
        <v>15.3</v>
      </c>
      <c r="U5" t="s">
        <v>62</v>
      </c>
      <c r="V5" s="4">
        <f>Table3[[#This Row],[Driver wage/trip]]+Table3[[#This Row],[Driver Salary]]</f>
        <v>885</v>
      </c>
      <c r="W5" s="15">
        <f>Table3[[#This Row],[Buddy wage/trip]]*0.3</f>
        <v>120</v>
      </c>
    </row>
    <row r="6" spans="1:23" x14ac:dyDescent="0.25">
      <c r="A6">
        <v>11</v>
      </c>
      <c r="B6" s="22">
        <v>44701</v>
      </c>
      <c r="C6">
        <v>2022</v>
      </c>
      <c r="D6" t="s">
        <v>20</v>
      </c>
      <c r="E6" t="s">
        <v>31</v>
      </c>
      <c r="F6" t="s">
        <v>38</v>
      </c>
      <c r="G6" t="s">
        <v>40</v>
      </c>
      <c r="H6" t="s">
        <v>42</v>
      </c>
      <c r="I6">
        <v>106.7</v>
      </c>
      <c r="J6" t="s">
        <v>44</v>
      </c>
      <c r="K6">
        <v>52.3</v>
      </c>
      <c r="L6" t="s">
        <v>84</v>
      </c>
      <c r="M6" t="s">
        <v>49</v>
      </c>
      <c r="N6" t="s">
        <v>52</v>
      </c>
      <c r="O6" t="s">
        <v>59</v>
      </c>
      <c r="P6" s="4">
        <v>769</v>
      </c>
      <c r="Q6" s="4">
        <v>401</v>
      </c>
      <c r="R6" s="4">
        <v>519</v>
      </c>
      <c r="S6" s="6">
        <v>653</v>
      </c>
      <c r="T6">
        <v>15.2</v>
      </c>
      <c r="U6" t="s">
        <v>61</v>
      </c>
      <c r="V6" s="4">
        <f>Table3[[#This Row],[Driver wage/trip]]+Table3[[#This Row],[Driver Salary]]</f>
        <v>1288</v>
      </c>
      <c r="W6" s="15">
        <f>Table3[[#This Row],[Buddy wage/trip]]*0.3</f>
        <v>120.3</v>
      </c>
    </row>
    <row r="7" spans="1:23" x14ac:dyDescent="0.25">
      <c r="A7">
        <v>11</v>
      </c>
      <c r="B7" s="22">
        <v>45224</v>
      </c>
      <c r="C7">
        <v>2023</v>
      </c>
      <c r="D7" t="s">
        <v>22</v>
      </c>
      <c r="E7" t="s">
        <v>33</v>
      </c>
      <c r="F7" t="s">
        <v>39</v>
      </c>
      <c r="G7" t="s">
        <v>40</v>
      </c>
      <c r="H7" t="s">
        <v>43</v>
      </c>
      <c r="I7">
        <v>11.9</v>
      </c>
      <c r="J7" t="s">
        <v>46</v>
      </c>
      <c r="K7">
        <v>33</v>
      </c>
      <c r="L7" t="s">
        <v>84</v>
      </c>
      <c r="M7" t="s">
        <v>53</v>
      </c>
      <c r="N7" t="s">
        <v>48</v>
      </c>
      <c r="O7" t="s">
        <v>59</v>
      </c>
      <c r="P7" s="4">
        <v>523</v>
      </c>
      <c r="Q7" s="4">
        <v>399</v>
      </c>
      <c r="R7" s="4">
        <v>751</v>
      </c>
      <c r="S7" s="6">
        <v>622</v>
      </c>
      <c r="T7">
        <v>26.1</v>
      </c>
      <c r="U7" t="s">
        <v>62</v>
      </c>
      <c r="V7" s="4">
        <f>Table3[[#This Row],[Driver wage/trip]]+Table3[[#This Row],[Driver Salary]]</f>
        <v>1274</v>
      </c>
      <c r="W7" s="15">
        <f>Table3[[#This Row],[Buddy wage/trip]]*0.3</f>
        <v>119.69999999999999</v>
      </c>
    </row>
    <row r="8" spans="1:23" x14ac:dyDescent="0.25">
      <c r="A8">
        <v>24</v>
      </c>
      <c r="B8" s="22">
        <v>45271</v>
      </c>
      <c r="C8">
        <v>2023</v>
      </c>
      <c r="D8" t="s">
        <v>23</v>
      </c>
      <c r="E8" t="s">
        <v>32</v>
      </c>
      <c r="F8" t="s">
        <v>38</v>
      </c>
      <c r="G8" t="s">
        <v>40</v>
      </c>
      <c r="H8" t="s">
        <v>42</v>
      </c>
      <c r="I8">
        <v>78.099999999999994</v>
      </c>
      <c r="J8" t="s">
        <v>45</v>
      </c>
      <c r="K8">
        <v>40.5</v>
      </c>
      <c r="L8" t="s">
        <v>83</v>
      </c>
      <c r="M8" t="s">
        <v>48</v>
      </c>
      <c r="N8" t="s">
        <v>65</v>
      </c>
      <c r="O8" t="s">
        <v>59</v>
      </c>
      <c r="P8" s="4">
        <v>583</v>
      </c>
      <c r="Q8" s="4">
        <v>401</v>
      </c>
      <c r="R8" s="4">
        <v>532</v>
      </c>
      <c r="S8" s="6">
        <v>740</v>
      </c>
      <c r="T8">
        <v>32.6</v>
      </c>
      <c r="U8" t="s">
        <v>61</v>
      </c>
      <c r="V8" s="4">
        <f>Table3[[#This Row],[Driver wage/trip]]+Table3[[#This Row],[Driver Salary]]</f>
        <v>1115</v>
      </c>
      <c r="W8" s="15">
        <f>Table3[[#This Row],[Buddy wage/trip]]*0.3</f>
        <v>120.3</v>
      </c>
    </row>
    <row r="9" spans="1:23" x14ac:dyDescent="0.25">
      <c r="A9">
        <v>18</v>
      </c>
      <c r="B9" s="22">
        <v>44087</v>
      </c>
      <c r="C9">
        <v>2020</v>
      </c>
      <c r="D9" t="s">
        <v>21</v>
      </c>
      <c r="E9" t="s">
        <v>34</v>
      </c>
      <c r="F9" t="s">
        <v>38</v>
      </c>
      <c r="G9" t="s">
        <v>40</v>
      </c>
      <c r="H9" t="s">
        <v>43</v>
      </c>
      <c r="I9">
        <v>41.5</v>
      </c>
      <c r="J9" t="s">
        <v>45</v>
      </c>
      <c r="K9">
        <v>49.9</v>
      </c>
      <c r="L9" t="s">
        <v>83</v>
      </c>
      <c r="M9" t="s">
        <v>55</v>
      </c>
      <c r="N9" t="s">
        <v>55</v>
      </c>
      <c r="O9" t="s">
        <v>59</v>
      </c>
      <c r="P9" s="4">
        <v>578</v>
      </c>
      <c r="Q9" s="4">
        <v>399</v>
      </c>
      <c r="R9" s="4">
        <v>229</v>
      </c>
      <c r="S9" s="6">
        <v>571</v>
      </c>
      <c r="T9">
        <v>11.7</v>
      </c>
      <c r="U9" t="s">
        <v>61</v>
      </c>
      <c r="V9" s="4">
        <f>Table3[[#This Row],[Driver wage/trip]]+Table3[[#This Row],[Driver Salary]]</f>
        <v>807</v>
      </c>
      <c r="W9" s="15">
        <f>Table3[[#This Row],[Buddy wage/trip]]*0.3</f>
        <v>119.69999999999999</v>
      </c>
    </row>
    <row r="10" spans="1:23" x14ac:dyDescent="0.25">
      <c r="A10">
        <v>9</v>
      </c>
      <c r="B10" s="22">
        <v>43958</v>
      </c>
      <c r="C10">
        <v>2020</v>
      </c>
      <c r="D10" t="s">
        <v>20</v>
      </c>
      <c r="E10" t="s">
        <v>35</v>
      </c>
      <c r="F10" t="s">
        <v>39</v>
      </c>
      <c r="G10" t="s">
        <v>40</v>
      </c>
      <c r="H10" t="s">
        <v>70</v>
      </c>
      <c r="I10">
        <v>72.099999999999994</v>
      </c>
      <c r="J10" t="s">
        <v>46</v>
      </c>
      <c r="K10">
        <v>40.5</v>
      </c>
      <c r="L10" t="s">
        <v>84</v>
      </c>
      <c r="M10" t="s">
        <v>55</v>
      </c>
      <c r="N10" t="s">
        <v>48</v>
      </c>
      <c r="O10" t="s">
        <v>60</v>
      </c>
      <c r="P10" s="4">
        <v>625</v>
      </c>
      <c r="Q10" s="4">
        <v>399</v>
      </c>
      <c r="R10" s="4">
        <v>554</v>
      </c>
      <c r="S10" s="6">
        <v>433</v>
      </c>
      <c r="T10">
        <v>28.5</v>
      </c>
      <c r="U10" t="s">
        <v>61</v>
      </c>
      <c r="V10" s="4">
        <f>Table3[[#This Row],[Driver wage/trip]]+Table3[[#This Row],[Driver Salary]]</f>
        <v>1179</v>
      </c>
      <c r="W10" s="15">
        <f>Table3[[#This Row],[Buddy wage/trip]]*0.3</f>
        <v>119.69999999999999</v>
      </c>
    </row>
    <row r="11" spans="1:23" x14ac:dyDescent="0.25">
      <c r="A11">
        <v>16</v>
      </c>
      <c r="B11" s="22">
        <v>45213</v>
      </c>
      <c r="C11">
        <v>2023</v>
      </c>
      <c r="D11" t="s">
        <v>22</v>
      </c>
      <c r="E11" t="s">
        <v>36</v>
      </c>
      <c r="F11" t="s">
        <v>39</v>
      </c>
      <c r="G11" t="s">
        <v>40</v>
      </c>
      <c r="H11" t="s">
        <v>70</v>
      </c>
      <c r="I11">
        <v>60.6</v>
      </c>
      <c r="J11" t="s">
        <v>46</v>
      </c>
      <c r="K11">
        <v>88.3</v>
      </c>
      <c r="L11" t="s">
        <v>83</v>
      </c>
      <c r="M11" t="s">
        <v>50</v>
      </c>
      <c r="N11" t="s">
        <v>65</v>
      </c>
      <c r="O11" t="s">
        <v>60</v>
      </c>
      <c r="P11" s="4">
        <v>584</v>
      </c>
      <c r="Q11" s="4">
        <v>401</v>
      </c>
      <c r="R11" s="4">
        <v>254</v>
      </c>
      <c r="S11" s="6">
        <v>628</v>
      </c>
      <c r="T11">
        <v>25.8</v>
      </c>
      <c r="U11" t="s">
        <v>61</v>
      </c>
      <c r="V11" s="4">
        <f>Table3[[#This Row],[Driver wage/trip]]+Table3[[#This Row],[Driver Salary]]</f>
        <v>838</v>
      </c>
      <c r="W11" s="15">
        <f>Table3[[#This Row],[Buddy wage/trip]]*0.3</f>
        <v>120.3</v>
      </c>
    </row>
    <row r="12" spans="1:23" x14ac:dyDescent="0.25">
      <c r="A12">
        <v>9</v>
      </c>
      <c r="B12" s="22">
        <v>45010</v>
      </c>
      <c r="C12">
        <v>2023</v>
      </c>
      <c r="D12" t="s">
        <v>24</v>
      </c>
      <c r="E12" t="s">
        <v>36</v>
      </c>
      <c r="F12" t="s">
        <v>38</v>
      </c>
      <c r="G12" t="s">
        <v>41</v>
      </c>
      <c r="H12" t="s">
        <v>42</v>
      </c>
      <c r="I12">
        <v>43.4</v>
      </c>
      <c r="J12" t="s">
        <v>45</v>
      </c>
      <c r="K12">
        <v>61.5</v>
      </c>
      <c r="L12" t="s">
        <v>83</v>
      </c>
      <c r="M12" t="s">
        <v>52</v>
      </c>
      <c r="N12" t="s">
        <v>55</v>
      </c>
      <c r="O12" t="s">
        <v>60</v>
      </c>
      <c r="P12" s="4">
        <v>602</v>
      </c>
      <c r="Q12" s="4">
        <v>401</v>
      </c>
      <c r="R12" s="4">
        <v>369</v>
      </c>
      <c r="S12" s="6">
        <v>571</v>
      </c>
      <c r="T12">
        <v>21.2</v>
      </c>
      <c r="U12" t="s">
        <v>62</v>
      </c>
      <c r="V12" s="4">
        <f>Table3[[#This Row],[Driver wage/trip]]+Table3[[#This Row],[Driver Salary]]</f>
        <v>971</v>
      </c>
      <c r="W12" s="15">
        <f>Table3[[#This Row],[Buddy wage/trip]]*0.3</f>
        <v>120.3</v>
      </c>
    </row>
    <row r="13" spans="1:23" x14ac:dyDescent="0.25">
      <c r="A13">
        <v>9</v>
      </c>
      <c r="B13" s="22">
        <v>43887</v>
      </c>
      <c r="C13">
        <v>2020</v>
      </c>
      <c r="D13" t="s">
        <v>25</v>
      </c>
      <c r="E13" t="s">
        <v>33</v>
      </c>
      <c r="F13" t="s">
        <v>38</v>
      </c>
      <c r="G13" t="s">
        <v>40</v>
      </c>
      <c r="H13" t="s">
        <v>43</v>
      </c>
      <c r="I13">
        <v>15.9</v>
      </c>
      <c r="J13" t="s">
        <v>44</v>
      </c>
      <c r="K13">
        <v>7.2</v>
      </c>
      <c r="L13" t="s">
        <v>83</v>
      </c>
      <c r="M13" t="s">
        <v>52</v>
      </c>
      <c r="N13" t="s">
        <v>48</v>
      </c>
      <c r="O13" t="s">
        <v>60</v>
      </c>
      <c r="P13" s="4">
        <v>636</v>
      </c>
      <c r="Q13" s="4">
        <v>401</v>
      </c>
      <c r="R13" s="4">
        <v>710</v>
      </c>
      <c r="S13" s="6">
        <v>570</v>
      </c>
      <c r="T13">
        <v>24.5</v>
      </c>
      <c r="U13" t="s">
        <v>61</v>
      </c>
      <c r="V13" s="4">
        <f>Table3[[#This Row],[Driver wage/trip]]+Table3[[#This Row],[Driver Salary]]</f>
        <v>1346</v>
      </c>
      <c r="W13" s="15">
        <f>Table3[[#This Row],[Buddy wage/trip]]*0.3</f>
        <v>120.3</v>
      </c>
    </row>
    <row r="14" spans="1:23" x14ac:dyDescent="0.25">
      <c r="A14">
        <v>14</v>
      </c>
      <c r="B14" s="22">
        <v>44412</v>
      </c>
      <c r="C14">
        <v>2021</v>
      </c>
      <c r="D14" t="s">
        <v>26</v>
      </c>
      <c r="E14" t="s">
        <v>33</v>
      </c>
      <c r="F14" t="s">
        <v>38</v>
      </c>
      <c r="G14" t="s">
        <v>41</v>
      </c>
      <c r="H14" t="s">
        <v>43</v>
      </c>
      <c r="I14">
        <v>69.3</v>
      </c>
      <c r="J14" t="s">
        <v>45</v>
      </c>
      <c r="K14">
        <v>31.1</v>
      </c>
      <c r="L14" t="s">
        <v>83</v>
      </c>
      <c r="M14" t="s">
        <v>53</v>
      </c>
      <c r="N14" t="s">
        <v>55</v>
      </c>
      <c r="O14" t="s">
        <v>59</v>
      </c>
      <c r="P14" s="4">
        <v>685</v>
      </c>
      <c r="Q14" s="4">
        <v>399</v>
      </c>
      <c r="R14" s="4">
        <v>207</v>
      </c>
      <c r="S14" s="6">
        <v>710</v>
      </c>
      <c r="T14">
        <v>1.7</v>
      </c>
      <c r="U14" t="s">
        <v>62</v>
      </c>
      <c r="V14" s="4">
        <f>Table3[[#This Row],[Driver wage/trip]]+Table3[[#This Row],[Driver Salary]]</f>
        <v>892</v>
      </c>
      <c r="W14" s="15">
        <f>Table3[[#This Row],[Buddy wage/trip]]*0.3</f>
        <v>119.69999999999999</v>
      </c>
    </row>
    <row r="15" spans="1:23" x14ac:dyDescent="0.25">
      <c r="A15">
        <v>1</v>
      </c>
      <c r="B15" s="22">
        <v>44386</v>
      </c>
      <c r="C15">
        <v>2021</v>
      </c>
      <c r="D15" t="s">
        <v>27</v>
      </c>
      <c r="E15" t="s">
        <v>31</v>
      </c>
      <c r="F15" t="s">
        <v>38</v>
      </c>
      <c r="G15" t="s">
        <v>40</v>
      </c>
      <c r="H15" t="s">
        <v>43</v>
      </c>
      <c r="I15">
        <v>18</v>
      </c>
      <c r="J15" t="s">
        <v>46</v>
      </c>
      <c r="K15">
        <v>86.6</v>
      </c>
      <c r="L15" t="s">
        <v>83</v>
      </c>
      <c r="M15" t="s">
        <v>51</v>
      </c>
      <c r="N15" t="s">
        <v>48</v>
      </c>
      <c r="O15" t="s">
        <v>60</v>
      </c>
      <c r="P15" s="4">
        <v>442</v>
      </c>
      <c r="Q15" s="4">
        <v>400</v>
      </c>
      <c r="R15" s="4">
        <v>246</v>
      </c>
      <c r="S15" s="6">
        <v>746</v>
      </c>
      <c r="T15">
        <v>1.2</v>
      </c>
      <c r="U15" t="s">
        <v>62</v>
      </c>
      <c r="V15" s="4">
        <f>Table3[[#This Row],[Driver wage/trip]]+Table3[[#This Row],[Driver Salary]]</f>
        <v>688</v>
      </c>
      <c r="W15" s="15">
        <f>Table3[[#This Row],[Buddy wage/trip]]*0.3</f>
        <v>120</v>
      </c>
    </row>
    <row r="16" spans="1:23" x14ac:dyDescent="0.25">
      <c r="A16">
        <v>0</v>
      </c>
      <c r="B16" s="22">
        <v>44554</v>
      </c>
      <c r="C16">
        <v>2021</v>
      </c>
      <c r="D16" t="s">
        <v>23</v>
      </c>
      <c r="E16" t="s">
        <v>31</v>
      </c>
      <c r="F16" t="s">
        <v>39</v>
      </c>
      <c r="G16" t="s">
        <v>40</v>
      </c>
      <c r="H16" t="s">
        <v>70</v>
      </c>
      <c r="I16">
        <v>23</v>
      </c>
      <c r="J16" t="s">
        <v>46</v>
      </c>
      <c r="K16">
        <v>39.6</v>
      </c>
      <c r="L16" t="s">
        <v>83</v>
      </c>
      <c r="M16" t="s">
        <v>51</v>
      </c>
      <c r="N16" t="s">
        <v>52</v>
      </c>
      <c r="O16" t="s">
        <v>59</v>
      </c>
      <c r="P16" s="4">
        <v>648</v>
      </c>
      <c r="Q16" s="4">
        <v>401</v>
      </c>
      <c r="R16" s="4">
        <v>418</v>
      </c>
      <c r="S16" s="6">
        <v>308</v>
      </c>
      <c r="T16">
        <v>22.5</v>
      </c>
      <c r="U16" t="s">
        <v>62</v>
      </c>
      <c r="V16" s="4">
        <f>Table3[[#This Row],[Driver wage/trip]]+Table3[[#This Row],[Driver Salary]]</f>
        <v>1066</v>
      </c>
      <c r="W16" s="15">
        <f>Table3[[#This Row],[Buddy wage/trip]]*0.3</f>
        <v>120.3</v>
      </c>
    </row>
    <row r="17" spans="1:23" x14ac:dyDescent="0.25">
      <c r="A17">
        <v>9</v>
      </c>
      <c r="B17" s="22">
        <v>44483</v>
      </c>
      <c r="C17">
        <v>2021</v>
      </c>
      <c r="D17" t="s">
        <v>22</v>
      </c>
      <c r="E17" t="s">
        <v>35</v>
      </c>
      <c r="F17" t="s">
        <v>38</v>
      </c>
      <c r="G17" t="s">
        <v>41</v>
      </c>
      <c r="H17" t="s">
        <v>70</v>
      </c>
      <c r="I17">
        <v>118</v>
      </c>
      <c r="J17" t="s">
        <v>44</v>
      </c>
      <c r="K17">
        <v>110.8</v>
      </c>
      <c r="L17" t="s">
        <v>83</v>
      </c>
      <c r="M17" t="s">
        <v>55</v>
      </c>
      <c r="N17" t="s">
        <v>56</v>
      </c>
      <c r="O17" t="s">
        <v>59</v>
      </c>
      <c r="P17" s="4">
        <v>260</v>
      </c>
      <c r="Q17" s="4">
        <v>400</v>
      </c>
      <c r="R17" s="4">
        <v>800</v>
      </c>
      <c r="S17" s="6">
        <v>388</v>
      </c>
      <c r="T17">
        <v>21.4</v>
      </c>
      <c r="U17" t="s">
        <v>61</v>
      </c>
      <c r="V17" s="4">
        <f>Table3[[#This Row],[Driver wage/trip]]+Table3[[#This Row],[Driver Salary]]</f>
        <v>1060</v>
      </c>
      <c r="W17" s="15">
        <f>Table3[[#This Row],[Buddy wage/trip]]*0.3</f>
        <v>120</v>
      </c>
    </row>
    <row r="18" spans="1:23" x14ac:dyDescent="0.25">
      <c r="A18">
        <v>5</v>
      </c>
      <c r="B18" s="22">
        <v>44930</v>
      </c>
      <c r="C18">
        <v>2023</v>
      </c>
      <c r="D18" t="s">
        <v>28</v>
      </c>
      <c r="E18" t="s">
        <v>33</v>
      </c>
      <c r="F18" t="s">
        <v>38</v>
      </c>
      <c r="G18" t="s">
        <v>41</v>
      </c>
      <c r="H18" t="s">
        <v>43</v>
      </c>
      <c r="I18">
        <v>41.4</v>
      </c>
      <c r="J18" t="s">
        <v>44</v>
      </c>
      <c r="K18">
        <v>87</v>
      </c>
      <c r="L18" t="s">
        <v>84</v>
      </c>
      <c r="M18" t="s">
        <v>52</v>
      </c>
      <c r="N18" t="s">
        <v>57</v>
      </c>
      <c r="O18" t="s">
        <v>60</v>
      </c>
      <c r="P18" s="4">
        <v>726</v>
      </c>
      <c r="Q18" s="4">
        <v>399</v>
      </c>
      <c r="R18" s="4">
        <v>375</v>
      </c>
      <c r="S18" s="6">
        <v>590</v>
      </c>
      <c r="T18">
        <v>3.8</v>
      </c>
      <c r="U18" t="s">
        <v>62</v>
      </c>
      <c r="V18" s="4">
        <f>Table3[[#This Row],[Driver wage/trip]]+Table3[[#This Row],[Driver Salary]]</f>
        <v>1101</v>
      </c>
      <c r="W18" s="15">
        <f>Table3[[#This Row],[Buddy wage/trip]]*0.3</f>
        <v>119.69999999999999</v>
      </c>
    </row>
    <row r="19" spans="1:23" x14ac:dyDescent="0.25">
      <c r="A19">
        <v>15</v>
      </c>
      <c r="B19" s="22">
        <v>43988</v>
      </c>
      <c r="C19">
        <v>2020</v>
      </c>
      <c r="D19" t="s">
        <v>29</v>
      </c>
      <c r="E19" t="s">
        <v>36</v>
      </c>
      <c r="F19" t="s">
        <v>39</v>
      </c>
      <c r="G19" t="s">
        <v>40</v>
      </c>
      <c r="H19" t="s">
        <v>43</v>
      </c>
      <c r="I19">
        <v>72.2</v>
      </c>
      <c r="J19" t="s">
        <v>46</v>
      </c>
      <c r="K19">
        <v>38.299999999999997</v>
      </c>
      <c r="L19" t="s">
        <v>83</v>
      </c>
      <c r="M19" t="s">
        <v>55</v>
      </c>
      <c r="N19" t="s">
        <v>48</v>
      </c>
      <c r="O19" t="s">
        <v>59</v>
      </c>
      <c r="P19" s="4">
        <v>374</v>
      </c>
      <c r="Q19" s="4">
        <v>400</v>
      </c>
      <c r="R19" s="4">
        <v>294</v>
      </c>
      <c r="S19" s="6">
        <v>534</v>
      </c>
      <c r="T19">
        <v>20.2</v>
      </c>
      <c r="U19" t="s">
        <v>61</v>
      </c>
      <c r="V19" s="4">
        <f>Table3[[#This Row],[Driver wage/trip]]+Table3[[#This Row],[Driver Salary]]</f>
        <v>668</v>
      </c>
      <c r="W19" s="15">
        <f>Table3[[#This Row],[Buddy wage/trip]]*0.3</f>
        <v>120</v>
      </c>
    </row>
    <row r="20" spans="1:23" x14ac:dyDescent="0.25">
      <c r="A20">
        <v>6</v>
      </c>
      <c r="B20" s="22">
        <v>43915</v>
      </c>
      <c r="C20">
        <v>2020</v>
      </c>
      <c r="D20" t="s">
        <v>24</v>
      </c>
      <c r="E20" t="s">
        <v>33</v>
      </c>
      <c r="F20" t="s">
        <v>38</v>
      </c>
      <c r="G20" t="s">
        <v>40</v>
      </c>
      <c r="H20" t="s">
        <v>70</v>
      </c>
      <c r="I20">
        <v>36.299999999999997</v>
      </c>
      <c r="J20" t="s">
        <v>45</v>
      </c>
      <c r="K20">
        <v>64.400000000000006</v>
      </c>
      <c r="L20" t="s">
        <v>84</v>
      </c>
      <c r="M20" t="s">
        <v>52</v>
      </c>
      <c r="N20" t="s">
        <v>52</v>
      </c>
      <c r="O20" t="s">
        <v>59</v>
      </c>
      <c r="P20" s="4">
        <v>442</v>
      </c>
      <c r="Q20" s="4">
        <v>399</v>
      </c>
      <c r="R20" s="4">
        <v>530</v>
      </c>
      <c r="S20" s="6">
        <v>591</v>
      </c>
      <c r="T20">
        <v>30.5</v>
      </c>
      <c r="U20" t="s">
        <v>61</v>
      </c>
      <c r="V20" s="4">
        <f>Table3[[#This Row],[Driver wage/trip]]+Table3[[#This Row],[Driver Salary]]</f>
        <v>972</v>
      </c>
      <c r="W20" s="15">
        <f>Table3[[#This Row],[Buddy wage/trip]]*0.3</f>
        <v>119.69999999999999</v>
      </c>
    </row>
    <row r="21" spans="1:23" x14ac:dyDescent="0.25">
      <c r="A21">
        <v>3</v>
      </c>
      <c r="B21" s="22">
        <v>44152</v>
      </c>
      <c r="C21">
        <v>2020</v>
      </c>
      <c r="D21" t="s">
        <v>30</v>
      </c>
      <c r="E21" t="s">
        <v>37</v>
      </c>
      <c r="F21" t="s">
        <v>39</v>
      </c>
      <c r="G21" t="s">
        <v>40</v>
      </c>
      <c r="H21" t="s">
        <v>43</v>
      </c>
      <c r="I21">
        <v>104.5</v>
      </c>
      <c r="J21" t="s">
        <v>45</v>
      </c>
      <c r="K21">
        <v>81.7</v>
      </c>
      <c r="L21" t="s">
        <v>83</v>
      </c>
      <c r="M21" t="s">
        <v>47</v>
      </c>
      <c r="N21" t="s">
        <v>55</v>
      </c>
      <c r="O21" t="s">
        <v>59</v>
      </c>
      <c r="P21" s="4">
        <v>682</v>
      </c>
      <c r="Q21" s="4">
        <v>402</v>
      </c>
      <c r="R21" s="4">
        <v>512</v>
      </c>
      <c r="S21" s="6">
        <v>460</v>
      </c>
      <c r="T21">
        <v>22.1</v>
      </c>
      <c r="U21" t="s">
        <v>61</v>
      </c>
      <c r="V21" s="4">
        <f>Table3[[#This Row],[Driver wage/trip]]+Table3[[#This Row],[Driver Salary]]</f>
        <v>1194</v>
      </c>
      <c r="W21" s="15">
        <f>Table3[[#This Row],[Buddy wage/trip]]*0.3</f>
        <v>120.6</v>
      </c>
    </row>
    <row r="22" spans="1:23" x14ac:dyDescent="0.25">
      <c r="A22">
        <v>23</v>
      </c>
      <c r="B22" s="22">
        <v>44139</v>
      </c>
      <c r="C22">
        <v>2020</v>
      </c>
      <c r="D22" t="s">
        <v>30</v>
      </c>
      <c r="E22" t="s">
        <v>33</v>
      </c>
      <c r="F22" t="s">
        <v>38</v>
      </c>
      <c r="G22" t="s">
        <v>40</v>
      </c>
      <c r="H22" t="s">
        <v>43</v>
      </c>
      <c r="I22">
        <v>37.6</v>
      </c>
      <c r="J22" t="s">
        <v>46</v>
      </c>
      <c r="K22">
        <v>27.2</v>
      </c>
      <c r="L22" t="s">
        <v>84</v>
      </c>
      <c r="M22" t="s">
        <v>53</v>
      </c>
      <c r="N22" t="s">
        <v>65</v>
      </c>
      <c r="O22" t="s">
        <v>60</v>
      </c>
      <c r="P22" s="4">
        <v>582</v>
      </c>
      <c r="Q22" s="4">
        <v>402</v>
      </c>
      <c r="R22" s="4">
        <v>470</v>
      </c>
      <c r="S22" s="6">
        <v>447</v>
      </c>
      <c r="T22">
        <v>21.2</v>
      </c>
      <c r="U22" t="s">
        <v>61</v>
      </c>
      <c r="V22" s="4">
        <f>Table3[[#This Row],[Driver wage/trip]]+Table3[[#This Row],[Driver Salary]]</f>
        <v>1052</v>
      </c>
      <c r="W22" s="15">
        <f>Table3[[#This Row],[Buddy wage/trip]]*0.3</f>
        <v>120.6</v>
      </c>
    </row>
    <row r="23" spans="1:23" x14ac:dyDescent="0.25">
      <c r="A23">
        <v>11</v>
      </c>
      <c r="B23" s="22">
        <v>44114</v>
      </c>
      <c r="C23">
        <v>2020</v>
      </c>
      <c r="D23" t="s">
        <v>22</v>
      </c>
      <c r="E23" t="s">
        <v>36</v>
      </c>
      <c r="F23" t="s">
        <v>38</v>
      </c>
      <c r="G23" t="s">
        <v>41</v>
      </c>
      <c r="H23" t="s">
        <v>43</v>
      </c>
      <c r="I23">
        <v>47.2</v>
      </c>
      <c r="J23" t="s">
        <v>45</v>
      </c>
      <c r="K23">
        <v>33.299999999999997</v>
      </c>
      <c r="L23" t="s">
        <v>84</v>
      </c>
      <c r="M23" t="s">
        <v>51</v>
      </c>
      <c r="N23" t="s">
        <v>58</v>
      </c>
      <c r="O23" t="s">
        <v>60</v>
      </c>
      <c r="P23" s="4">
        <v>385</v>
      </c>
      <c r="Q23" s="4">
        <v>401</v>
      </c>
      <c r="R23" s="4">
        <v>768</v>
      </c>
      <c r="S23" s="6">
        <v>271</v>
      </c>
      <c r="T23">
        <v>29</v>
      </c>
      <c r="U23" t="s">
        <v>61</v>
      </c>
      <c r="V23" s="4">
        <f>Table3[[#This Row],[Driver wage/trip]]+Table3[[#This Row],[Driver Salary]]</f>
        <v>1153</v>
      </c>
      <c r="W23" s="15">
        <f>Table3[[#This Row],[Buddy wage/trip]]*0.3</f>
        <v>120.3</v>
      </c>
    </row>
    <row r="24" spans="1:23" x14ac:dyDescent="0.25">
      <c r="A24">
        <v>13</v>
      </c>
      <c r="B24" s="22">
        <v>44896</v>
      </c>
      <c r="C24">
        <v>2022</v>
      </c>
      <c r="D24" t="s">
        <v>23</v>
      </c>
      <c r="E24" t="s">
        <v>35</v>
      </c>
      <c r="F24" t="s">
        <v>39</v>
      </c>
      <c r="G24" t="s">
        <v>41</v>
      </c>
      <c r="H24" t="s">
        <v>43</v>
      </c>
      <c r="I24">
        <v>75</v>
      </c>
      <c r="J24" t="s">
        <v>46</v>
      </c>
      <c r="K24">
        <v>63.3</v>
      </c>
      <c r="L24" t="s">
        <v>84</v>
      </c>
      <c r="M24" t="s">
        <v>53</v>
      </c>
      <c r="N24" t="s">
        <v>65</v>
      </c>
      <c r="O24" t="s">
        <v>60</v>
      </c>
      <c r="P24" s="4">
        <v>335</v>
      </c>
      <c r="Q24" s="4">
        <v>401</v>
      </c>
      <c r="R24" s="4">
        <v>368</v>
      </c>
      <c r="S24" s="6">
        <v>574</v>
      </c>
      <c r="T24">
        <v>7.7</v>
      </c>
      <c r="U24" t="s">
        <v>62</v>
      </c>
      <c r="V24" s="4">
        <f>Table3[[#This Row],[Driver wage/trip]]+Table3[[#This Row],[Driver Salary]]</f>
        <v>703</v>
      </c>
      <c r="W24" s="15">
        <f>Table3[[#This Row],[Buddy wage/trip]]*0.3</f>
        <v>120.3</v>
      </c>
    </row>
    <row r="25" spans="1:23" x14ac:dyDescent="0.25">
      <c r="A25">
        <v>2</v>
      </c>
      <c r="B25" s="22">
        <v>44833</v>
      </c>
      <c r="C25">
        <v>2022</v>
      </c>
      <c r="D25" t="s">
        <v>21</v>
      </c>
      <c r="E25" t="s">
        <v>35</v>
      </c>
      <c r="F25" t="s">
        <v>38</v>
      </c>
      <c r="G25" t="s">
        <v>40</v>
      </c>
      <c r="H25" t="s">
        <v>43</v>
      </c>
      <c r="I25">
        <v>105</v>
      </c>
      <c r="J25" t="s">
        <v>46</v>
      </c>
      <c r="K25">
        <v>111.4</v>
      </c>
      <c r="L25" t="s">
        <v>83</v>
      </c>
      <c r="M25" t="s">
        <v>48</v>
      </c>
      <c r="N25" t="s">
        <v>65</v>
      </c>
      <c r="O25" t="s">
        <v>59</v>
      </c>
      <c r="P25" s="4">
        <v>775</v>
      </c>
      <c r="Q25" s="4">
        <v>400</v>
      </c>
      <c r="R25" s="4">
        <v>376</v>
      </c>
      <c r="S25" s="6">
        <v>305</v>
      </c>
      <c r="T25">
        <v>18.8</v>
      </c>
      <c r="U25" t="s">
        <v>61</v>
      </c>
      <c r="V25" s="4">
        <f>Table3[[#This Row],[Driver wage/trip]]+Table3[[#This Row],[Driver Salary]]</f>
        <v>1151</v>
      </c>
      <c r="W25" s="15">
        <f>Table3[[#This Row],[Buddy wage/trip]]*0.3</f>
        <v>120</v>
      </c>
    </row>
    <row r="26" spans="1:23" x14ac:dyDescent="0.25">
      <c r="A26">
        <v>9</v>
      </c>
      <c r="B26" s="22">
        <v>43964</v>
      </c>
      <c r="C26">
        <v>2020</v>
      </c>
      <c r="D26" t="s">
        <v>20</v>
      </c>
      <c r="E26" t="s">
        <v>33</v>
      </c>
      <c r="F26" t="s">
        <v>38</v>
      </c>
      <c r="G26" t="s">
        <v>41</v>
      </c>
      <c r="H26" t="s">
        <v>43</v>
      </c>
      <c r="I26">
        <v>98.9</v>
      </c>
      <c r="J26" t="s">
        <v>45</v>
      </c>
      <c r="K26">
        <v>44.6</v>
      </c>
      <c r="L26" t="s">
        <v>83</v>
      </c>
      <c r="M26" t="s">
        <v>47</v>
      </c>
      <c r="N26" t="s">
        <v>48</v>
      </c>
      <c r="O26" t="s">
        <v>60</v>
      </c>
      <c r="P26" s="4">
        <v>253</v>
      </c>
      <c r="Q26" s="4">
        <v>401</v>
      </c>
      <c r="R26" s="4">
        <v>284</v>
      </c>
      <c r="S26" s="6">
        <v>603</v>
      </c>
      <c r="T26">
        <v>6.8</v>
      </c>
      <c r="U26" t="s">
        <v>61</v>
      </c>
      <c r="V26" s="4">
        <f>Table3[[#This Row],[Driver wage/trip]]+Table3[[#This Row],[Driver Salary]]</f>
        <v>537</v>
      </c>
      <c r="W26" s="15">
        <f>Table3[[#This Row],[Buddy wage/trip]]*0.3</f>
        <v>120.3</v>
      </c>
    </row>
    <row r="27" spans="1:23" x14ac:dyDescent="0.25">
      <c r="A27">
        <v>13</v>
      </c>
      <c r="B27" s="22">
        <v>44444</v>
      </c>
      <c r="C27">
        <v>2021</v>
      </c>
      <c r="D27" t="s">
        <v>21</v>
      </c>
      <c r="E27" t="s">
        <v>34</v>
      </c>
      <c r="F27" t="s">
        <v>38</v>
      </c>
      <c r="G27" t="s">
        <v>41</v>
      </c>
      <c r="H27" t="s">
        <v>70</v>
      </c>
      <c r="I27">
        <v>35.299999999999997</v>
      </c>
      <c r="J27" t="s">
        <v>44</v>
      </c>
      <c r="K27">
        <v>51.2</v>
      </c>
      <c r="L27" t="s">
        <v>83</v>
      </c>
      <c r="M27" t="s">
        <v>54</v>
      </c>
      <c r="N27" t="s">
        <v>48</v>
      </c>
      <c r="O27" t="s">
        <v>60</v>
      </c>
      <c r="P27" s="4">
        <v>203</v>
      </c>
      <c r="Q27" s="4">
        <v>401</v>
      </c>
      <c r="R27" s="4">
        <v>618</v>
      </c>
      <c r="S27" s="6">
        <v>780</v>
      </c>
      <c r="T27">
        <v>21.4</v>
      </c>
      <c r="U27" t="s">
        <v>62</v>
      </c>
      <c r="V27" s="4">
        <f>Table3[[#This Row],[Driver wage/trip]]+Table3[[#This Row],[Driver Salary]]</f>
        <v>821</v>
      </c>
      <c r="W27" s="15">
        <f>Table3[[#This Row],[Buddy wage/trip]]*0.3</f>
        <v>120.3</v>
      </c>
    </row>
    <row r="28" spans="1:23" x14ac:dyDescent="0.25">
      <c r="A28">
        <v>4</v>
      </c>
      <c r="B28" s="22">
        <v>44479</v>
      </c>
      <c r="C28">
        <v>2021</v>
      </c>
      <c r="D28" t="s">
        <v>22</v>
      </c>
      <c r="E28" t="s">
        <v>34</v>
      </c>
      <c r="F28" t="s">
        <v>38</v>
      </c>
      <c r="G28" t="s">
        <v>40</v>
      </c>
      <c r="H28" t="s">
        <v>43</v>
      </c>
      <c r="I28">
        <v>100.4</v>
      </c>
      <c r="J28" t="s">
        <v>45</v>
      </c>
      <c r="K28">
        <v>26.9</v>
      </c>
      <c r="L28" t="s">
        <v>83</v>
      </c>
      <c r="M28" t="s">
        <v>53</v>
      </c>
      <c r="N28" t="s">
        <v>48</v>
      </c>
      <c r="O28" t="s">
        <v>59</v>
      </c>
      <c r="P28" s="4">
        <v>604</v>
      </c>
      <c r="Q28" s="4">
        <v>400</v>
      </c>
      <c r="R28" s="4">
        <v>393</v>
      </c>
      <c r="S28" s="6">
        <v>354</v>
      </c>
      <c r="T28">
        <v>24.1</v>
      </c>
      <c r="U28" t="s">
        <v>61</v>
      </c>
      <c r="V28" s="4">
        <f>Table3[[#This Row],[Driver wage/trip]]+Table3[[#This Row],[Driver Salary]]</f>
        <v>997</v>
      </c>
      <c r="W28" s="15">
        <f>Table3[[#This Row],[Buddy wage/trip]]*0.3</f>
        <v>120</v>
      </c>
    </row>
    <row r="29" spans="1:23" x14ac:dyDescent="0.25">
      <c r="A29">
        <v>15</v>
      </c>
      <c r="B29" s="22">
        <v>45258</v>
      </c>
      <c r="C29">
        <v>2023</v>
      </c>
      <c r="D29" t="s">
        <v>30</v>
      </c>
      <c r="E29" t="s">
        <v>37</v>
      </c>
      <c r="F29" t="s">
        <v>38</v>
      </c>
      <c r="G29" t="s">
        <v>40</v>
      </c>
      <c r="H29" t="s">
        <v>43</v>
      </c>
      <c r="I29">
        <v>85.6</v>
      </c>
      <c r="J29" t="s">
        <v>46</v>
      </c>
      <c r="K29">
        <v>73.2</v>
      </c>
      <c r="L29" t="s">
        <v>84</v>
      </c>
      <c r="M29" t="s">
        <v>51</v>
      </c>
      <c r="N29" t="s">
        <v>52</v>
      </c>
      <c r="O29" t="s">
        <v>60</v>
      </c>
      <c r="P29" s="4">
        <v>569</v>
      </c>
      <c r="Q29" s="4">
        <v>400</v>
      </c>
      <c r="R29" s="4">
        <v>682</v>
      </c>
      <c r="S29" s="6">
        <v>285</v>
      </c>
      <c r="T29">
        <v>5.7</v>
      </c>
      <c r="U29" t="s">
        <v>62</v>
      </c>
      <c r="V29" s="4">
        <f>Table3[[#This Row],[Driver wage/trip]]+Table3[[#This Row],[Driver Salary]]</f>
        <v>1251</v>
      </c>
      <c r="W29" s="15">
        <f>Table3[[#This Row],[Buddy wage/trip]]*0.3</f>
        <v>120</v>
      </c>
    </row>
    <row r="30" spans="1:23" x14ac:dyDescent="0.25">
      <c r="A30">
        <v>8</v>
      </c>
      <c r="B30" s="22">
        <v>45076</v>
      </c>
      <c r="C30">
        <v>2023</v>
      </c>
      <c r="D30" t="s">
        <v>20</v>
      </c>
      <c r="E30" t="s">
        <v>37</v>
      </c>
      <c r="F30" t="s">
        <v>39</v>
      </c>
      <c r="G30" t="s">
        <v>40</v>
      </c>
      <c r="H30" t="s">
        <v>43</v>
      </c>
      <c r="I30">
        <v>118.8</v>
      </c>
      <c r="J30" t="s">
        <v>44</v>
      </c>
      <c r="K30">
        <v>90.1</v>
      </c>
      <c r="L30" t="s">
        <v>84</v>
      </c>
      <c r="M30" t="s">
        <v>55</v>
      </c>
      <c r="N30" t="s">
        <v>56</v>
      </c>
      <c r="O30" t="s">
        <v>59</v>
      </c>
      <c r="P30" s="4">
        <v>643</v>
      </c>
      <c r="Q30" s="4">
        <v>398</v>
      </c>
      <c r="R30" s="4">
        <v>783</v>
      </c>
      <c r="S30" s="6">
        <v>215</v>
      </c>
      <c r="T30">
        <v>3.9</v>
      </c>
      <c r="U30" t="s">
        <v>62</v>
      </c>
      <c r="V30" s="4">
        <f>Table3[[#This Row],[Driver wage/trip]]+Table3[[#This Row],[Driver Salary]]</f>
        <v>1426</v>
      </c>
      <c r="W30" s="15">
        <f>Table3[[#This Row],[Buddy wage/trip]]*0.3</f>
        <v>119.39999999999999</v>
      </c>
    </row>
    <row r="31" spans="1:23" x14ac:dyDescent="0.25">
      <c r="A31">
        <v>10</v>
      </c>
      <c r="B31" s="22">
        <v>44059</v>
      </c>
      <c r="C31">
        <v>2020</v>
      </c>
      <c r="D31" t="s">
        <v>26</v>
      </c>
      <c r="E31" t="s">
        <v>34</v>
      </c>
      <c r="F31" t="s">
        <v>38</v>
      </c>
      <c r="G31" t="s">
        <v>40</v>
      </c>
      <c r="H31" t="s">
        <v>42</v>
      </c>
      <c r="I31">
        <v>112.6</v>
      </c>
      <c r="J31" t="s">
        <v>44</v>
      </c>
      <c r="K31">
        <v>55.7</v>
      </c>
      <c r="L31" t="s">
        <v>84</v>
      </c>
      <c r="M31" t="s">
        <v>54</v>
      </c>
      <c r="N31" t="s">
        <v>57</v>
      </c>
      <c r="O31" t="s">
        <v>60</v>
      </c>
      <c r="P31" s="4">
        <v>639</v>
      </c>
      <c r="Q31" s="4">
        <v>400</v>
      </c>
      <c r="R31" s="4">
        <v>226</v>
      </c>
      <c r="S31" s="6">
        <v>427</v>
      </c>
      <c r="T31">
        <v>7.5</v>
      </c>
      <c r="U31" t="s">
        <v>61</v>
      </c>
      <c r="V31" s="4">
        <f>Table3[[#This Row],[Driver wage/trip]]+Table3[[#This Row],[Driver Salary]]</f>
        <v>865</v>
      </c>
      <c r="W31" s="15">
        <f>Table3[[#This Row],[Buddy wage/trip]]*0.3</f>
        <v>120</v>
      </c>
    </row>
    <row r="32" spans="1:23" x14ac:dyDescent="0.25">
      <c r="A32">
        <v>8</v>
      </c>
      <c r="B32" s="22">
        <v>44828</v>
      </c>
      <c r="C32">
        <v>2022</v>
      </c>
      <c r="D32" t="s">
        <v>21</v>
      </c>
      <c r="E32" t="s">
        <v>36</v>
      </c>
      <c r="F32" t="s">
        <v>39</v>
      </c>
      <c r="G32" t="s">
        <v>40</v>
      </c>
      <c r="H32" t="s">
        <v>70</v>
      </c>
      <c r="I32">
        <v>66.3</v>
      </c>
      <c r="J32" t="s">
        <v>44</v>
      </c>
      <c r="K32">
        <v>91.3</v>
      </c>
      <c r="L32" t="s">
        <v>83</v>
      </c>
      <c r="M32" t="s">
        <v>55</v>
      </c>
      <c r="N32" t="s">
        <v>52</v>
      </c>
      <c r="O32" t="s">
        <v>60</v>
      </c>
      <c r="P32" s="4">
        <v>718</v>
      </c>
      <c r="Q32" s="4">
        <v>401</v>
      </c>
      <c r="R32" s="4">
        <v>796</v>
      </c>
      <c r="S32" s="6">
        <v>329</v>
      </c>
      <c r="T32">
        <v>23.9</v>
      </c>
      <c r="U32" t="s">
        <v>61</v>
      </c>
      <c r="V32" s="4">
        <f>Table3[[#This Row],[Driver wage/trip]]+Table3[[#This Row],[Driver Salary]]</f>
        <v>1514</v>
      </c>
      <c r="W32" s="15">
        <f>Table3[[#This Row],[Buddy wage/trip]]*0.3</f>
        <v>120.3</v>
      </c>
    </row>
    <row r="33" spans="1:23" x14ac:dyDescent="0.25">
      <c r="A33">
        <v>26</v>
      </c>
      <c r="B33" s="22">
        <v>45160</v>
      </c>
      <c r="C33">
        <v>2023</v>
      </c>
      <c r="D33" t="s">
        <v>26</v>
      </c>
      <c r="E33" t="s">
        <v>37</v>
      </c>
      <c r="F33" t="s">
        <v>38</v>
      </c>
      <c r="G33" t="s">
        <v>41</v>
      </c>
      <c r="H33" t="s">
        <v>70</v>
      </c>
      <c r="I33">
        <v>91.2</v>
      </c>
      <c r="J33" t="s">
        <v>46</v>
      </c>
      <c r="K33">
        <v>39.799999999999997</v>
      </c>
      <c r="L33" t="s">
        <v>83</v>
      </c>
      <c r="M33" t="s">
        <v>53</v>
      </c>
      <c r="N33" t="s">
        <v>48</v>
      </c>
      <c r="O33" t="s">
        <v>59</v>
      </c>
      <c r="P33" s="4">
        <v>753</v>
      </c>
      <c r="Q33" s="4">
        <v>401</v>
      </c>
      <c r="R33" s="4">
        <v>352</v>
      </c>
      <c r="S33" s="6">
        <v>495</v>
      </c>
      <c r="T33">
        <v>8.4</v>
      </c>
      <c r="U33" t="s">
        <v>62</v>
      </c>
      <c r="V33" s="4">
        <f>Table3[[#This Row],[Driver wage/trip]]+Table3[[#This Row],[Driver Salary]]</f>
        <v>1105</v>
      </c>
      <c r="W33" s="15">
        <f>Table3[[#This Row],[Buddy wage/trip]]*0.3</f>
        <v>120.3</v>
      </c>
    </row>
    <row r="34" spans="1:23" x14ac:dyDescent="0.25">
      <c r="A34">
        <v>12</v>
      </c>
      <c r="B34" s="22">
        <v>43949</v>
      </c>
      <c r="C34">
        <v>2020</v>
      </c>
      <c r="D34" t="s">
        <v>19</v>
      </c>
      <c r="E34" t="s">
        <v>37</v>
      </c>
      <c r="F34" t="s">
        <v>39</v>
      </c>
      <c r="G34" t="s">
        <v>41</v>
      </c>
      <c r="H34" t="s">
        <v>70</v>
      </c>
      <c r="I34">
        <v>70.599999999999994</v>
      </c>
      <c r="J34" t="s">
        <v>46</v>
      </c>
      <c r="K34">
        <v>86.3</v>
      </c>
      <c r="L34" t="s">
        <v>83</v>
      </c>
      <c r="M34" t="s">
        <v>51</v>
      </c>
      <c r="N34" t="s">
        <v>48</v>
      </c>
      <c r="O34" t="s">
        <v>59</v>
      </c>
      <c r="P34" s="4">
        <v>665</v>
      </c>
      <c r="Q34" s="4">
        <v>401</v>
      </c>
      <c r="R34" s="4">
        <v>452</v>
      </c>
      <c r="S34" s="6">
        <v>515</v>
      </c>
      <c r="T34">
        <v>11.7</v>
      </c>
      <c r="U34" t="s">
        <v>62</v>
      </c>
      <c r="V34" s="4">
        <f>Table3[[#This Row],[Driver wage/trip]]+Table3[[#This Row],[Driver Salary]]</f>
        <v>1117</v>
      </c>
      <c r="W34" s="15">
        <f>Table3[[#This Row],[Buddy wage/trip]]*0.3</f>
        <v>120.3</v>
      </c>
    </row>
    <row r="35" spans="1:23" x14ac:dyDescent="0.25">
      <c r="A35">
        <v>5</v>
      </c>
      <c r="B35" s="22">
        <v>44768</v>
      </c>
      <c r="C35">
        <v>2022</v>
      </c>
      <c r="D35" t="s">
        <v>27</v>
      </c>
      <c r="E35" t="s">
        <v>37</v>
      </c>
      <c r="F35" t="s">
        <v>39</v>
      </c>
      <c r="G35" t="s">
        <v>41</v>
      </c>
      <c r="H35" t="s">
        <v>43</v>
      </c>
      <c r="I35">
        <v>73.400000000000006</v>
      </c>
      <c r="J35" t="s">
        <v>44</v>
      </c>
      <c r="K35">
        <v>34.700000000000003</v>
      </c>
      <c r="L35" t="s">
        <v>83</v>
      </c>
      <c r="M35" t="s">
        <v>50</v>
      </c>
      <c r="N35" t="s">
        <v>65</v>
      </c>
      <c r="O35" t="s">
        <v>60</v>
      </c>
      <c r="P35" s="4">
        <v>339</v>
      </c>
      <c r="Q35" s="4">
        <v>399</v>
      </c>
      <c r="R35" s="4">
        <v>667</v>
      </c>
      <c r="S35" s="6">
        <v>410</v>
      </c>
      <c r="T35">
        <v>28.4</v>
      </c>
      <c r="U35" t="s">
        <v>61</v>
      </c>
      <c r="V35" s="4">
        <f>Table3[[#This Row],[Driver wage/trip]]+Table3[[#This Row],[Driver Salary]]</f>
        <v>1006</v>
      </c>
      <c r="W35" s="15">
        <f>Table3[[#This Row],[Buddy wage/trip]]*0.3</f>
        <v>119.69999999999999</v>
      </c>
    </row>
    <row r="36" spans="1:23" x14ac:dyDescent="0.25">
      <c r="A36">
        <v>18</v>
      </c>
      <c r="B36" s="22">
        <v>44154</v>
      </c>
      <c r="C36">
        <v>2020</v>
      </c>
      <c r="D36" t="s">
        <v>30</v>
      </c>
      <c r="E36" t="s">
        <v>35</v>
      </c>
      <c r="F36" t="s">
        <v>39</v>
      </c>
      <c r="G36" t="s">
        <v>41</v>
      </c>
      <c r="H36" t="s">
        <v>70</v>
      </c>
      <c r="I36">
        <v>16.7</v>
      </c>
      <c r="J36" t="s">
        <v>45</v>
      </c>
      <c r="K36">
        <v>94.8</v>
      </c>
      <c r="L36" t="s">
        <v>84</v>
      </c>
      <c r="M36" t="s">
        <v>52</v>
      </c>
      <c r="N36" t="s">
        <v>48</v>
      </c>
      <c r="O36" t="s">
        <v>60</v>
      </c>
      <c r="P36" s="4">
        <v>478</v>
      </c>
      <c r="Q36" s="4">
        <v>398</v>
      </c>
      <c r="R36" s="4">
        <v>599</v>
      </c>
      <c r="S36" s="6">
        <v>650</v>
      </c>
      <c r="T36">
        <v>10.7</v>
      </c>
      <c r="U36" t="s">
        <v>61</v>
      </c>
      <c r="V36" s="4">
        <f>Table3[[#This Row],[Driver wage/trip]]+Table3[[#This Row],[Driver Salary]]</f>
        <v>1077</v>
      </c>
      <c r="W36" s="15">
        <f>Table3[[#This Row],[Buddy wage/trip]]*0.3</f>
        <v>119.39999999999999</v>
      </c>
    </row>
    <row r="37" spans="1:23" x14ac:dyDescent="0.25">
      <c r="A37">
        <v>4</v>
      </c>
      <c r="B37" s="22">
        <v>44751</v>
      </c>
      <c r="C37">
        <v>2022</v>
      </c>
      <c r="D37" t="s">
        <v>27</v>
      </c>
      <c r="E37" t="s">
        <v>36</v>
      </c>
      <c r="F37" t="s">
        <v>39</v>
      </c>
      <c r="G37" t="s">
        <v>40</v>
      </c>
      <c r="H37" t="s">
        <v>70</v>
      </c>
      <c r="I37">
        <v>5.3</v>
      </c>
      <c r="J37" t="s">
        <v>44</v>
      </c>
      <c r="K37">
        <v>100.5</v>
      </c>
      <c r="L37" t="s">
        <v>84</v>
      </c>
      <c r="M37" t="s">
        <v>48</v>
      </c>
      <c r="N37" t="s">
        <v>55</v>
      </c>
      <c r="O37" t="s">
        <v>59</v>
      </c>
      <c r="P37" s="4">
        <v>585</v>
      </c>
      <c r="Q37" s="4">
        <v>400</v>
      </c>
      <c r="R37" s="4">
        <v>667</v>
      </c>
      <c r="S37" s="6">
        <v>743</v>
      </c>
      <c r="T37">
        <v>16.5</v>
      </c>
      <c r="U37" t="s">
        <v>62</v>
      </c>
      <c r="V37" s="4">
        <f>Table3[[#This Row],[Driver wage/trip]]+Table3[[#This Row],[Driver Salary]]</f>
        <v>1252</v>
      </c>
      <c r="W37" s="15">
        <f>Table3[[#This Row],[Buddy wage/trip]]*0.3</f>
        <v>120</v>
      </c>
    </row>
    <row r="38" spans="1:23" x14ac:dyDescent="0.25">
      <c r="A38">
        <v>14</v>
      </c>
      <c r="B38" s="22">
        <v>43989</v>
      </c>
      <c r="C38">
        <v>2020</v>
      </c>
      <c r="D38" t="s">
        <v>29</v>
      </c>
      <c r="E38" t="s">
        <v>34</v>
      </c>
      <c r="F38" t="s">
        <v>38</v>
      </c>
      <c r="G38" t="s">
        <v>40</v>
      </c>
      <c r="H38" t="s">
        <v>42</v>
      </c>
      <c r="I38">
        <v>10.5</v>
      </c>
      <c r="J38" t="s">
        <v>46</v>
      </c>
      <c r="K38">
        <v>96.7</v>
      </c>
      <c r="L38" t="s">
        <v>83</v>
      </c>
      <c r="M38" t="s">
        <v>55</v>
      </c>
      <c r="N38" t="s">
        <v>55</v>
      </c>
      <c r="O38" t="s">
        <v>59</v>
      </c>
      <c r="P38" s="4">
        <v>524</v>
      </c>
      <c r="Q38" s="4">
        <v>400</v>
      </c>
      <c r="R38" s="4">
        <v>480</v>
      </c>
      <c r="S38" s="6">
        <v>327</v>
      </c>
      <c r="T38">
        <v>37.200000000000003</v>
      </c>
      <c r="U38" t="s">
        <v>61</v>
      </c>
      <c r="V38" s="4">
        <f>Table3[[#This Row],[Driver wage/trip]]+Table3[[#This Row],[Driver Salary]]</f>
        <v>1004</v>
      </c>
      <c r="W38" s="15">
        <f>Table3[[#This Row],[Buddy wage/trip]]*0.3</f>
        <v>120</v>
      </c>
    </row>
    <row r="39" spans="1:23" x14ac:dyDescent="0.25">
      <c r="A39">
        <v>1</v>
      </c>
      <c r="B39" s="22">
        <v>44069</v>
      </c>
      <c r="C39">
        <v>2020</v>
      </c>
      <c r="D39" t="s">
        <v>26</v>
      </c>
      <c r="E39" t="s">
        <v>33</v>
      </c>
      <c r="F39" t="s">
        <v>38</v>
      </c>
      <c r="G39" t="s">
        <v>41</v>
      </c>
      <c r="H39" t="s">
        <v>70</v>
      </c>
      <c r="I39">
        <v>116.2</v>
      </c>
      <c r="J39" t="s">
        <v>46</v>
      </c>
      <c r="K39">
        <v>29.8</v>
      </c>
      <c r="L39" t="s">
        <v>83</v>
      </c>
      <c r="M39" t="s">
        <v>51</v>
      </c>
      <c r="N39" t="s">
        <v>57</v>
      </c>
      <c r="O39" t="s">
        <v>60</v>
      </c>
      <c r="P39" s="4">
        <v>295</v>
      </c>
      <c r="Q39" s="4">
        <v>400</v>
      </c>
      <c r="R39" s="4">
        <v>750</v>
      </c>
      <c r="S39" s="6">
        <v>702</v>
      </c>
      <c r="T39">
        <v>33.200000000000003</v>
      </c>
      <c r="U39" t="s">
        <v>62</v>
      </c>
      <c r="V39" s="4">
        <f>Table3[[#This Row],[Driver wage/trip]]+Table3[[#This Row],[Driver Salary]]</f>
        <v>1045</v>
      </c>
      <c r="W39" s="15">
        <f>Table3[[#This Row],[Buddy wage/trip]]*0.3</f>
        <v>120</v>
      </c>
    </row>
    <row r="40" spans="1:23" x14ac:dyDescent="0.25">
      <c r="A40">
        <v>3</v>
      </c>
      <c r="B40" s="22">
        <v>44226</v>
      </c>
      <c r="C40">
        <v>2021</v>
      </c>
      <c r="D40" t="s">
        <v>28</v>
      </c>
      <c r="E40" t="s">
        <v>36</v>
      </c>
      <c r="F40" t="s">
        <v>38</v>
      </c>
      <c r="G40" t="s">
        <v>41</v>
      </c>
      <c r="H40" t="s">
        <v>70</v>
      </c>
      <c r="I40">
        <v>19.5</v>
      </c>
      <c r="J40" t="s">
        <v>46</v>
      </c>
      <c r="K40">
        <v>84.8</v>
      </c>
      <c r="L40" t="s">
        <v>83</v>
      </c>
      <c r="M40" t="s">
        <v>51</v>
      </c>
      <c r="N40" t="s">
        <v>57</v>
      </c>
      <c r="O40" t="s">
        <v>59</v>
      </c>
      <c r="P40" s="4">
        <v>554</v>
      </c>
      <c r="Q40" s="4">
        <v>401</v>
      </c>
      <c r="R40" s="4">
        <v>674</v>
      </c>
      <c r="S40" s="6">
        <v>279</v>
      </c>
      <c r="T40">
        <v>11</v>
      </c>
      <c r="U40" t="s">
        <v>61</v>
      </c>
      <c r="V40" s="4">
        <f>Table3[[#This Row],[Driver wage/trip]]+Table3[[#This Row],[Driver Salary]]</f>
        <v>1228</v>
      </c>
      <c r="W40" s="15">
        <f>Table3[[#This Row],[Buddy wage/trip]]*0.3</f>
        <v>120.3</v>
      </c>
    </row>
    <row r="41" spans="1:23" x14ac:dyDescent="0.25">
      <c r="A41">
        <v>14</v>
      </c>
      <c r="B41" s="22">
        <v>44150</v>
      </c>
      <c r="C41">
        <v>2020</v>
      </c>
      <c r="D41" t="s">
        <v>30</v>
      </c>
      <c r="E41" t="s">
        <v>34</v>
      </c>
      <c r="F41" t="s">
        <v>39</v>
      </c>
      <c r="G41" t="s">
        <v>41</v>
      </c>
      <c r="H41" t="s">
        <v>42</v>
      </c>
      <c r="I41">
        <v>10.1</v>
      </c>
      <c r="J41" t="s">
        <v>45</v>
      </c>
      <c r="K41">
        <v>66.900000000000006</v>
      </c>
      <c r="L41" t="s">
        <v>83</v>
      </c>
      <c r="M41" t="s">
        <v>48</v>
      </c>
      <c r="N41" t="s">
        <v>48</v>
      </c>
      <c r="O41" t="s">
        <v>60</v>
      </c>
      <c r="P41" s="4">
        <v>732</v>
      </c>
      <c r="Q41" s="4">
        <v>402</v>
      </c>
      <c r="R41" s="4">
        <v>386</v>
      </c>
      <c r="S41" s="6">
        <v>337</v>
      </c>
      <c r="T41">
        <v>24.3</v>
      </c>
      <c r="U41" t="s">
        <v>62</v>
      </c>
      <c r="V41" s="4">
        <f>Table3[[#This Row],[Driver wage/trip]]+Table3[[#This Row],[Driver Salary]]</f>
        <v>1118</v>
      </c>
      <c r="W41" s="15">
        <f>Table3[[#This Row],[Buddy wage/trip]]*0.3</f>
        <v>120.6</v>
      </c>
    </row>
    <row r="42" spans="1:23" x14ac:dyDescent="0.25">
      <c r="A42">
        <v>18</v>
      </c>
      <c r="B42" s="22">
        <v>45043</v>
      </c>
      <c r="C42">
        <v>2023</v>
      </c>
      <c r="D42" t="s">
        <v>19</v>
      </c>
      <c r="E42" t="s">
        <v>35</v>
      </c>
      <c r="F42" t="s">
        <v>38</v>
      </c>
      <c r="G42" t="s">
        <v>40</v>
      </c>
      <c r="H42" t="s">
        <v>43</v>
      </c>
      <c r="I42">
        <v>40.6</v>
      </c>
      <c r="J42" t="s">
        <v>46</v>
      </c>
      <c r="K42">
        <v>118.4</v>
      </c>
      <c r="L42" t="s">
        <v>84</v>
      </c>
      <c r="M42" t="s">
        <v>48</v>
      </c>
      <c r="N42" t="s">
        <v>55</v>
      </c>
      <c r="O42" t="s">
        <v>59</v>
      </c>
      <c r="P42" s="4">
        <v>451</v>
      </c>
      <c r="Q42" s="4">
        <v>400</v>
      </c>
      <c r="R42" s="4">
        <v>769</v>
      </c>
      <c r="S42" s="6">
        <v>537</v>
      </c>
      <c r="T42">
        <v>27</v>
      </c>
      <c r="U42" t="s">
        <v>61</v>
      </c>
      <c r="V42" s="4">
        <f>Table3[[#This Row],[Driver wage/trip]]+Table3[[#This Row],[Driver Salary]]</f>
        <v>1220</v>
      </c>
      <c r="W42" s="15">
        <f>Table3[[#This Row],[Buddy wage/trip]]*0.3</f>
        <v>120</v>
      </c>
    </row>
    <row r="43" spans="1:23" x14ac:dyDescent="0.25">
      <c r="A43">
        <v>14</v>
      </c>
      <c r="B43" s="22">
        <v>44139</v>
      </c>
      <c r="C43">
        <v>2020</v>
      </c>
      <c r="D43" t="s">
        <v>30</v>
      </c>
      <c r="E43" t="s">
        <v>33</v>
      </c>
      <c r="F43" t="s">
        <v>39</v>
      </c>
      <c r="G43" t="s">
        <v>40</v>
      </c>
      <c r="H43" t="s">
        <v>43</v>
      </c>
      <c r="I43">
        <v>72.599999999999994</v>
      </c>
      <c r="J43" t="s">
        <v>46</v>
      </c>
      <c r="K43">
        <v>46.6</v>
      </c>
      <c r="L43" t="s">
        <v>84</v>
      </c>
      <c r="M43" t="s">
        <v>48</v>
      </c>
      <c r="N43" t="s">
        <v>48</v>
      </c>
      <c r="O43" t="s">
        <v>60</v>
      </c>
      <c r="P43" s="4">
        <v>601</v>
      </c>
      <c r="Q43" s="4">
        <v>400</v>
      </c>
      <c r="R43" s="4">
        <v>777</v>
      </c>
      <c r="S43" s="6">
        <v>384</v>
      </c>
      <c r="T43">
        <v>36.1</v>
      </c>
      <c r="U43" t="s">
        <v>62</v>
      </c>
      <c r="V43" s="4">
        <f>Table3[[#This Row],[Driver wage/trip]]+Table3[[#This Row],[Driver Salary]]</f>
        <v>1378</v>
      </c>
      <c r="W43" s="15">
        <f>Table3[[#This Row],[Buddy wage/trip]]*0.3</f>
        <v>120</v>
      </c>
    </row>
    <row r="44" spans="1:23" x14ac:dyDescent="0.25">
      <c r="A44">
        <v>12</v>
      </c>
      <c r="B44" s="22">
        <v>44079</v>
      </c>
      <c r="C44">
        <v>2020</v>
      </c>
      <c r="D44" t="s">
        <v>21</v>
      </c>
      <c r="E44" t="s">
        <v>36</v>
      </c>
      <c r="F44" t="s">
        <v>39</v>
      </c>
      <c r="G44" t="s">
        <v>41</v>
      </c>
      <c r="H44" t="s">
        <v>70</v>
      </c>
      <c r="I44">
        <v>114.1</v>
      </c>
      <c r="J44" t="s">
        <v>46</v>
      </c>
      <c r="K44">
        <v>93.7</v>
      </c>
      <c r="L44" t="s">
        <v>83</v>
      </c>
      <c r="M44" t="s">
        <v>55</v>
      </c>
      <c r="N44" t="s">
        <v>57</v>
      </c>
      <c r="O44" t="s">
        <v>59</v>
      </c>
      <c r="P44" s="4">
        <v>570</v>
      </c>
      <c r="Q44" s="4">
        <v>400</v>
      </c>
      <c r="R44" s="4">
        <v>449</v>
      </c>
      <c r="S44" s="6">
        <v>225</v>
      </c>
      <c r="T44">
        <v>22.4</v>
      </c>
      <c r="U44" t="s">
        <v>62</v>
      </c>
      <c r="V44" s="4">
        <f>Table3[[#This Row],[Driver wage/trip]]+Table3[[#This Row],[Driver Salary]]</f>
        <v>1019</v>
      </c>
      <c r="W44" s="15">
        <f>Table3[[#This Row],[Buddy wage/trip]]*0.3</f>
        <v>120</v>
      </c>
    </row>
    <row r="45" spans="1:23" x14ac:dyDescent="0.25">
      <c r="A45">
        <v>10</v>
      </c>
      <c r="B45" s="22">
        <v>44368</v>
      </c>
      <c r="C45">
        <v>2021</v>
      </c>
      <c r="D45" t="s">
        <v>29</v>
      </c>
      <c r="E45" t="s">
        <v>32</v>
      </c>
      <c r="F45" t="s">
        <v>39</v>
      </c>
      <c r="G45" t="s">
        <v>40</v>
      </c>
      <c r="H45" t="s">
        <v>42</v>
      </c>
      <c r="I45">
        <v>85.5</v>
      </c>
      <c r="J45" t="s">
        <v>44</v>
      </c>
      <c r="K45">
        <v>47.6</v>
      </c>
      <c r="L45" t="s">
        <v>84</v>
      </c>
      <c r="M45" t="s">
        <v>52</v>
      </c>
      <c r="N45" t="s">
        <v>52</v>
      </c>
      <c r="O45" t="s">
        <v>59</v>
      </c>
      <c r="P45" s="4">
        <v>426</v>
      </c>
      <c r="Q45" s="4">
        <v>400</v>
      </c>
      <c r="R45" s="4">
        <v>591</v>
      </c>
      <c r="S45" s="6">
        <v>377</v>
      </c>
      <c r="T45">
        <v>22.9</v>
      </c>
      <c r="U45" t="s">
        <v>62</v>
      </c>
      <c r="V45" s="4">
        <f>Table3[[#This Row],[Driver wage/trip]]+Table3[[#This Row],[Driver Salary]]</f>
        <v>1017</v>
      </c>
      <c r="W45" s="15">
        <f>Table3[[#This Row],[Buddy wage/trip]]*0.3</f>
        <v>120</v>
      </c>
    </row>
    <row r="46" spans="1:23" x14ac:dyDescent="0.25">
      <c r="A46">
        <v>2</v>
      </c>
      <c r="B46" s="22">
        <v>44531</v>
      </c>
      <c r="C46">
        <v>2021</v>
      </c>
      <c r="D46" t="s">
        <v>23</v>
      </c>
      <c r="E46" t="s">
        <v>33</v>
      </c>
      <c r="F46" t="s">
        <v>38</v>
      </c>
      <c r="G46" t="s">
        <v>41</v>
      </c>
      <c r="H46" t="s">
        <v>43</v>
      </c>
      <c r="I46">
        <v>36.799999999999997</v>
      </c>
      <c r="J46" t="s">
        <v>44</v>
      </c>
      <c r="K46">
        <v>50.6</v>
      </c>
      <c r="L46" t="s">
        <v>83</v>
      </c>
      <c r="M46" t="s">
        <v>55</v>
      </c>
      <c r="N46" t="s">
        <v>55</v>
      </c>
      <c r="O46" t="s">
        <v>59</v>
      </c>
      <c r="P46" s="4">
        <v>539</v>
      </c>
      <c r="Q46" s="4">
        <v>399</v>
      </c>
      <c r="R46" s="4">
        <v>689</v>
      </c>
      <c r="S46" s="6">
        <v>743</v>
      </c>
      <c r="T46">
        <v>35.6</v>
      </c>
      <c r="U46" t="s">
        <v>62</v>
      </c>
      <c r="V46" s="4">
        <f>Table3[[#This Row],[Driver wage/trip]]+Table3[[#This Row],[Driver Salary]]</f>
        <v>1228</v>
      </c>
      <c r="W46" s="15">
        <f>Table3[[#This Row],[Buddy wage/trip]]*0.3</f>
        <v>119.69999999999999</v>
      </c>
    </row>
    <row r="47" spans="1:23" x14ac:dyDescent="0.25">
      <c r="A47">
        <v>7</v>
      </c>
      <c r="B47" s="22">
        <v>44224</v>
      </c>
      <c r="C47">
        <v>2021</v>
      </c>
      <c r="D47" t="s">
        <v>28</v>
      </c>
      <c r="E47" t="s">
        <v>35</v>
      </c>
      <c r="F47" t="s">
        <v>38</v>
      </c>
      <c r="G47" t="s">
        <v>41</v>
      </c>
      <c r="H47" t="s">
        <v>70</v>
      </c>
      <c r="I47">
        <v>113</v>
      </c>
      <c r="J47" t="s">
        <v>46</v>
      </c>
      <c r="K47">
        <v>17.8</v>
      </c>
      <c r="L47" t="s">
        <v>83</v>
      </c>
      <c r="M47" t="s">
        <v>47</v>
      </c>
      <c r="N47" t="s">
        <v>55</v>
      </c>
      <c r="O47" t="s">
        <v>59</v>
      </c>
      <c r="P47" s="4">
        <v>326</v>
      </c>
      <c r="Q47" s="4">
        <v>400</v>
      </c>
      <c r="R47" s="4">
        <v>690</v>
      </c>
      <c r="S47" s="6">
        <v>305</v>
      </c>
      <c r="T47">
        <v>3.1</v>
      </c>
      <c r="U47" t="s">
        <v>61</v>
      </c>
      <c r="V47" s="4">
        <f>Table3[[#This Row],[Driver wage/trip]]+Table3[[#This Row],[Driver Salary]]</f>
        <v>1016</v>
      </c>
      <c r="W47" s="15">
        <f>Table3[[#This Row],[Buddy wage/trip]]*0.3</f>
        <v>120</v>
      </c>
    </row>
    <row r="48" spans="1:23" x14ac:dyDescent="0.25">
      <c r="A48">
        <v>9</v>
      </c>
      <c r="B48" s="22">
        <v>44482</v>
      </c>
      <c r="C48">
        <v>2021</v>
      </c>
      <c r="D48" t="s">
        <v>22</v>
      </c>
      <c r="E48" t="s">
        <v>33</v>
      </c>
      <c r="F48" t="s">
        <v>38</v>
      </c>
      <c r="G48" t="s">
        <v>40</v>
      </c>
      <c r="H48" t="s">
        <v>43</v>
      </c>
      <c r="I48">
        <v>9.1</v>
      </c>
      <c r="J48" t="s">
        <v>46</v>
      </c>
      <c r="K48">
        <v>32.6</v>
      </c>
      <c r="L48" t="s">
        <v>84</v>
      </c>
      <c r="M48" t="s">
        <v>51</v>
      </c>
      <c r="N48" t="s">
        <v>57</v>
      </c>
      <c r="O48" t="s">
        <v>60</v>
      </c>
      <c r="P48" s="4">
        <v>528</v>
      </c>
      <c r="Q48" s="4">
        <v>400</v>
      </c>
      <c r="R48" s="4">
        <v>208</v>
      </c>
      <c r="S48" s="6">
        <v>658</v>
      </c>
      <c r="T48">
        <v>25.5</v>
      </c>
      <c r="U48" t="s">
        <v>62</v>
      </c>
      <c r="V48" s="4">
        <f>Table3[[#This Row],[Driver wage/trip]]+Table3[[#This Row],[Driver Salary]]</f>
        <v>736</v>
      </c>
      <c r="W48" s="15">
        <f>Table3[[#This Row],[Buddy wage/trip]]*0.3</f>
        <v>120</v>
      </c>
    </row>
    <row r="49" spans="1:23" x14ac:dyDescent="0.25">
      <c r="A49">
        <v>20</v>
      </c>
      <c r="B49" s="22">
        <v>44848</v>
      </c>
      <c r="C49">
        <v>2022</v>
      </c>
      <c r="D49" t="s">
        <v>22</v>
      </c>
      <c r="E49" t="s">
        <v>31</v>
      </c>
      <c r="F49" t="s">
        <v>39</v>
      </c>
      <c r="G49" t="s">
        <v>41</v>
      </c>
      <c r="H49" t="s">
        <v>43</v>
      </c>
      <c r="I49">
        <v>117.6</v>
      </c>
      <c r="J49" t="s">
        <v>44</v>
      </c>
      <c r="K49">
        <v>23.9</v>
      </c>
      <c r="L49" t="s">
        <v>84</v>
      </c>
      <c r="M49" t="s">
        <v>52</v>
      </c>
      <c r="N49" t="s">
        <v>48</v>
      </c>
      <c r="O49" t="s">
        <v>59</v>
      </c>
      <c r="P49" s="4">
        <v>679</v>
      </c>
      <c r="Q49" s="4">
        <v>400</v>
      </c>
      <c r="R49" s="4">
        <v>577</v>
      </c>
      <c r="S49" s="6">
        <v>633</v>
      </c>
      <c r="T49">
        <v>17.2</v>
      </c>
      <c r="U49" t="s">
        <v>61</v>
      </c>
      <c r="V49" s="4">
        <f>Table3[[#This Row],[Driver wage/trip]]+Table3[[#This Row],[Driver Salary]]</f>
        <v>1256</v>
      </c>
      <c r="W49" s="15">
        <f>Table3[[#This Row],[Buddy wage/trip]]*0.3</f>
        <v>120</v>
      </c>
    </row>
    <row r="50" spans="1:23" x14ac:dyDescent="0.25">
      <c r="A50">
        <v>15</v>
      </c>
      <c r="B50" s="22">
        <v>44236</v>
      </c>
      <c r="C50">
        <v>2021</v>
      </c>
      <c r="D50" t="s">
        <v>25</v>
      </c>
      <c r="E50" t="s">
        <v>37</v>
      </c>
      <c r="F50" t="s">
        <v>38</v>
      </c>
      <c r="G50" t="s">
        <v>41</v>
      </c>
      <c r="H50" t="s">
        <v>70</v>
      </c>
      <c r="I50">
        <v>11.7</v>
      </c>
      <c r="J50" t="s">
        <v>46</v>
      </c>
      <c r="K50">
        <v>23.3</v>
      </c>
      <c r="L50" t="s">
        <v>83</v>
      </c>
      <c r="M50" t="s">
        <v>51</v>
      </c>
      <c r="N50" t="s">
        <v>48</v>
      </c>
      <c r="O50" t="s">
        <v>60</v>
      </c>
      <c r="P50" s="4">
        <v>655</v>
      </c>
      <c r="Q50" s="4">
        <v>400</v>
      </c>
      <c r="R50" s="4">
        <v>784</v>
      </c>
      <c r="S50" s="6">
        <v>264</v>
      </c>
      <c r="T50">
        <v>36.5</v>
      </c>
      <c r="U50" t="s">
        <v>61</v>
      </c>
      <c r="V50" s="4">
        <f>Table3[[#This Row],[Driver wage/trip]]+Table3[[#This Row],[Driver Salary]]</f>
        <v>1439</v>
      </c>
      <c r="W50" s="15">
        <f>Table3[[#This Row],[Buddy wage/trip]]*0.3</f>
        <v>120</v>
      </c>
    </row>
    <row r="51" spans="1:23" x14ac:dyDescent="0.25">
      <c r="A51">
        <v>0</v>
      </c>
      <c r="B51" s="22">
        <v>44830</v>
      </c>
      <c r="C51">
        <v>2022</v>
      </c>
      <c r="D51" t="s">
        <v>21</v>
      </c>
      <c r="E51" t="s">
        <v>32</v>
      </c>
      <c r="F51" t="s">
        <v>38</v>
      </c>
      <c r="G51" t="s">
        <v>40</v>
      </c>
      <c r="H51" t="s">
        <v>43</v>
      </c>
      <c r="I51">
        <v>91.7</v>
      </c>
      <c r="J51" t="s">
        <v>46</v>
      </c>
      <c r="K51">
        <v>6</v>
      </c>
      <c r="L51" t="s">
        <v>83</v>
      </c>
      <c r="M51" t="s">
        <v>52</v>
      </c>
      <c r="N51" t="s">
        <v>57</v>
      </c>
      <c r="O51" t="s">
        <v>60</v>
      </c>
      <c r="P51" s="4">
        <v>415</v>
      </c>
      <c r="Q51" s="4">
        <v>400</v>
      </c>
      <c r="R51" s="4">
        <v>339</v>
      </c>
      <c r="S51" s="6">
        <v>398</v>
      </c>
      <c r="T51">
        <v>38.5</v>
      </c>
      <c r="U51" t="s">
        <v>61</v>
      </c>
      <c r="V51" s="4">
        <f>Table3[[#This Row],[Driver wage/trip]]+Table3[[#This Row],[Driver Salary]]</f>
        <v>754</v>
      </c>
      <c r="W51" s="15">
        <f>Table3[[#This Row],[Buddy wage/trip]]*0.3</f>
        <v>120</v>
      </c>
    </row>
    <row r="52" spans="1:23" x14ac:dyDescent="0.25">
      <c r="A52">
        <v>15</v>
      </c>
      <c r="B52" s="22">
        <v>45035</v>
      </c>
      <c r="C52">
        <v>2023</v>
      </c>
      <c r="D52" t="s">
        <v>19</v>
      </c>
      <c r="E52" t="s">
        <v>33</v>
      </c>
      <c r="F52" t="s">
        <v>39</v>
      </c>
      <c r="G52" t="s">
        <v>41</v>
      </c>
      <c r="H52" t="s">
        <v>42</v>
      </c>
      <c r="I52">
        <v>10.199999999999999</v>
      </c>
      <c r="J52" t="s">
        <v>44</v>
      </c>
      <c r="K52">
        <v>96.3</v>
      </c>
      <c r="L52" t="s">
        <v>83</v>
      </c>
      <c r="M52" t="s">
        <v>52</v>
      </c>
      <c r="N52" t="s">
        <v>57</v>
      </c>
      <c r="O52" t="s">
        <v>59</v>
      </c>
      <c r="P52" s="4">
        <v>267</v>
      </c>
      <c r="Q52" s="4">
        <v>398</v>
      </c>
      <c r="R52" s="4">
        <v>677</v>
      </c>
      <c r="S52" s="6">
        <v>314</v>
      </c>
      <c r="T52">
        <v>7.6</v>
      </c>
      <c r="U52" t="s">
        <v>62</v>
      </c>
      <c r="V52" s="4">
        <f>Table3[[#This Row],[Driver wage/trip]]+Table3[[#This Row],[Driver Salary]]</f>
        <v>944</v>
      </c>
      <c r="W52" s="15">
        <f>Table3[[#This Row],[Buddy wage/trip]]*0.3</f>
        <v>119.39999999999999</v>
      </c>
    </row>
    <row r="53" spans="1:23" x14ac:dyDescent="0.25">
      <c r="A53">
        <v>10</v>
      </c>
      <c r="B53" s="22">
        <v>43851</v>
      </c>
      <c r="C53">
        <v>2020</v>
      </c>
      <c r="D53" t="s">
        <v>28</v>
      </c>
      <c r="E53" t="s">
        <v>37</v>
      </c>
      <c r="F53" t="s">
        <v>39</v>
      </c>
      <c r="G53" t="s">
        <v>41</v>
      </c>
      <c r="H53" t="s">
        <v>70</v>
      </c>
      <c r="I53">
        <v>112.1</v>
      </c>
      <c r="J53" t="s">
        <v>44</v>
      </c>
      <c r="K53">
        <v>58.8</v>
      </c>
      <c r="L53" t="s">
        <v>83</v>
      </c>
      <c r="M53" t="s">
        <v>50</v>
      </c>
      <c r="N53" t="s">
        <v>58</v>
      </c>
      <c r="O53" t="s">
        <v>59</v>
      </c>
      <c r="P53" s="4">
        <v>680</v>
      </c>
      <c r="Q53" s="4">
        <v>401</v>
      </c>
      <c r="R53" s="4">
        <v>521</v>
      </c>
      <c r="S53" s="6">
        <v>214</v>
      </c>
      <c r="T53">
        <v>12</v>
      </c>
      <c r="U53" t="s">
        <v>61</v>
      </c>
      <c r="V53" s="4">
        <f>Table3[[#This Row],[Driver wage/trip]]+Table3[[#This Row],[Driver Salary]]</f>
        <v>1201</v>
      </c>
      <c r="W53" s="15">
        <f>Table3[[#This Row],[Buddy wage/trip]]*0.3</f>
        <v>120.3</v>
      </c>
    </row>
    <row r="54" spans="1:23" x14ac:dyDescent="0.25">
      <c r="A54">
        <v>8</v>
      </c>
      <c r="B54" s="22">
        <v>43985</v>
      </c>
      <c r="C54">
        <v>2020</v>
      </c>
      <c r="D54" t="s">
        <v>29</v>
      </c>
      <c r="E54" t="s">
        <v>33</v>
      </c>
      <c r="F54" t="s">
        <v>39</v>
      </c>
      <c r="G54" t="s">
        <v>41</v>
      </c>
      <c r="H54" t="s">
        <v>70</v>
      </c>
      <c r="I54">
        <v>17.5</v>
      </c>
      <c r="J54" t="s">
        <v>46</v>
      </c>
      <c r="K54">
        <v>97.5</v>
      </c>
      <c r="L54" t="s">
        <v>83</v>
      </c>
      <c r="M54" t="s">
        <v>51</v>
      </c>
      <c r="N54" t="s">
        <v>56</v>
      </c>
      <c r="O54" t="s">
        <v>60</v>
      </c>
      <c r="P54" s="4">
        <v>359</v>
      </c>
      <c r="Q54" s="4">
        <v>399</v>
      </c>
      <c r="R54" s="4">
        <v>333</v>
      </c>
      <c r="S54" s="6">
        <v>304</v>
      </c>
      <c r="T54">
        <v>11.7</v>
      </c>
      <c r="U54" t="s">
        <v>61</v>
      </c>
      <c r="V54" s="4">
        <f>Table3[[#This Row],[Driver wage/trip]]+Table3[[#This Row],[Driver Salary]]</f>
        <v>692</v>
      </c>
      <c r="W54" s="15">
        <f>Table3[[#This Row],[Buddy wage/trip]]*0.3</f>
        <v>119.69999999999999</v>
      </c>
    </row>
    <row r="55" spans="1:23" x14ac:dyDescent="0.25">
      <c r="A55">
        <v>17</v>
      </c>
      <c r="B55" s="22">
        <v>44697</v>
      </c>
      <c r="C55">
        <v>2022</v>
      </c>
      <c r="D55" t="s">
        <v>20</v>
      </c>
      <c r="E55" t="s">
        <v>32</v>
      </c>
      <c r="F55" t="s">
        <v>38</v>
      </c>
      <c r="G55" t="s">
        <v>41</v>
      </c>
      <c r="H55" t="s">
        <v>42</v>
      </c>
      <c r="I55">
        <v>10.8</v>
      </c>
      <c r="J55" t="s">
        <v>45</v>
      </c>
      <c r="K55">
        <v>75.400000000000006</v>
      </c>
      <c r="L55" t="s">
        <v>84</v>
      </c>
      <c r="M55" t="s">
        <v>48</v>
      </c>
      <c r="N55" t="s">
        <v>57</v>
      </c>
      <c r="O55" t="s">
        <v>59</v>
      </c>
      <c r="P55" s="4">
        <v>232</v>
      </c>
      <c r="Q55" s="4">
        <v>399</v>
      </c>
      <c r="R55" s="4">
        <v>231</v>
      </c>
      <c r="S55" s="6">
        <v>321</v>
      </c>
      <c r="T55">
        <v>4.9000000000000004</v>
      </c>
      <c r="U55" t="s">
        <v>61</v>
      </c>
      <c r="V55" s="4">
        <f>Table3[[#This Row],[Driver wage/trip]]+Table3[[#This Row],[Driver Salary]]</f>
        <v>463</v>
      </c>
      <c r="W55" s="15">
        <f>Table3[[#This Row],[Buddy wage/trip]]*0.3</f>
        <v>119.69999999999999</v>
      </c>
    </row>
    <row r="56" spans="1:23" x14ac:dyDescent="0.25">
      <c r="A56">
        <v>20</v>
      </c>
      <c r="B56" s="22">
        <v>44389</v>
      </c>
      <c r="C56">
        <v>2021</v>
      </c>
      <c r="D56" t="s">
        <v>27</v>
      </c>
      <c r="E56" t="s">
        <v>32</v>
      </c>
      <c r="F56" t="s">
        <v>38</v>
      </c>
      <c r="G56" t="s">
        <v>40</v>
      </c>
      <c r="H56" t="s">
        <v>43</v>
      </c>
      <c r="I56">
        <v>107.3</v>
      </c>
      <c r="J56" t="s">
        <v>46</v>
      </c>
      <c r="K56">
        <v>100.6</v>
      </c>
      <c r="L56" t="s">
        <v>83</v>
      </c>
      <c r="M56" t="s">
        <v>52</v>
      </c>
      <c r="N56" t="s">
        <v>56</v>
      </c>
      <c r="O56" t="s">
        <v>59</v>
      </c>
      <c r="P56" s="4">
        <v>467</v>
      </c>
      <c r="Q56" s="4">
        <v>399</v>
      </c>
      <c r="R56" s="4">
        <v>656</v>
      </c>
      <c r="S56" s="6">
        <v>300</v>
      </c>
      <c r="T56">
        <v>19.8</v>
      </c>
      <c r="U56" t="s">
        <v>61</v>
      </c>
      <c r="V56" s="4">
        <f>Table3[[#This Row],[Driver wage/trip]]+Table3[[#This Row],[Driver Salary]]</f>
        <v>1123</v>
      </c>
      <c r="W56" s="15">
        <f>Table3[[#This Row],[Buddy wage/trip]]*0.3</f>
        <v>119.69999999999999</v>
      </c>
    </row>
    <row r="57" spans="1:23" x14ac:dyDescent="0.25">
      <c r="A57">
        <v>19</v>
      </c>
      <c r="B57" s="22">
        <v>44024</v>
      </c>
      <c r="C57">
        <v>2020</v>
      </c>
      <c r="D57" t="s">
        <v>27</v>
      </c>
      <c r="E57" t="s">
        <v>34</v>
      </c>
      <c r="F57" t="s">
        <v>38</v>
      </c>
      <c r="G57" t="s">
        <v>40</v>
      </c>
      <c r="H57" t="s">
        <v>42</v>
      </c>
      <c r="I57">
        <v>16</v>
      </c>
      <c r="J57" t="s">
        <v>44</v>
      </c>
      <c r="K57">
        <v>62.9</v>
      </c>
      <c r="L57" t="s">
        <v>83</v>
      </c>
      <c r="M57" t="s">
        <v>53</v>
      </c>
      <c r="N57" t="s">
        <v>48</v>
      </c>
      <c r="O57" t="s">
        <v>59</v>
      </c>
      <c r="P57" s="4">
        <v>644</v>
      </c>
      <c r="Q57" s="4">
        <v>400</v>
      </c>
      <c r="R57" s="4">
        <v>390</v>
      </c>
      <c r="S57" s="6">
        <v>255</v>
      </c>
      <c r="T57">
        <v>21</v>
      </c>
      <c r="U57" t="s">
        <v>61</v>
      </c>
      <c r="V57" s="4">
        <f>Table3[[#This Row],[Driver wage/trip]]+Table3[[#This Row],[Driver Salary]]</f>
        <v>1034</v>
      </c>
      <c r="W57" s="15">
        <f>Table3[[#This Row],[Buddy wage/trip]]*0.3</f>
        <v>120</v>
      </c>
    </row>
    <row r="58" spans="1:23" x14ac:dyDescent="0.25">
      <c r="A58">
        <v>7</v>
      </c>
      <c r="B58" s="22">
        <v>45078</v>
      </c>
      <c r="C58">
        <v>2023</v>
      </c>
      <c r="D58" t="s">
        <v>29</v>
      </c>
      <c r="E58" t="s">
        <v>35</v>
      </c>
      <c r="F58" t="s">
        <v>38</v>
      </c>
      <c r="G58" t="s">
        <v>41</v>
      </c>
      <c r="H58" t="s">
        <v>70</v>
      </c>
      <c r="I58">
        <v>96.8</v>
      </c>
      <c r="J58" t="s">
        <v>45</v>
      </c>
      <c r="K58">
        <v>15.8</v>
      </c>
      <c r="L58" t="s">
        <v>84</v>
      </c>
      <c r="M58" t="s">
        <v>50</v>
      </c>
      <c r="N58" t="s">
        <v>57</v>
      </c>
      <c r="O58" t="s">
        <v>60</v>
      </c>
      <c r="P58" s="4">
        <v>685</v>
      </c>
      <c r="Q58" s="4">
        <v>400</v>
      </c>
      <c r="R58" s="4">
        <v>425</v>
      </c>
      <c r="S58" s="6">
        <v>516</v>
      </c>
      <c r="T58">
        <v>23.3</v>
      </c>
      <c r="U58" t="s">
        <v>61</v>
      </c>
      <c r="V58" s="4">
        <f>Table3[[#This Row],[Driver wage/trip]]+Table3[[#This Row],[Driver Salary]]</f>
        <v>1110</v>
      </c>
      <c r="W58" s="15">
        <f>Table3[[#This Row],[Buddy wage/trip]]*0.3</f>
        <v>120</v>
      </c>
    </row>
    <row r="59" spans="1:23" x14ac:dyDescent="0.25">
      <c r="A59">
        <v>10</v>
      </c>
      <c r="B59" s="22">
        <v>44229</v>
      </c>
      <c r="C59">
        <v>2021</v>
      </c>
      <c r="D59" t="s">
        <v>25</v>
      </c>
      <c r="E59" t="s">
        <v>37</v>
      </c>
      <c r="F59" t="s">
        <v>39</v>
      </c>
      <c r="G59" t="s">
        <v>41</v>
      </c>
      <c r="H59" t="s">
        <v>43</v>
      </c>
      <c r="I59">
        <v>90.9</v>
      </c>
      <c r="J59" t="s">
        <v>46</v>
      </c>
      <c r="K59">
        <v>75.900000000000006</v>
      </c>
      <c r="L59" t="s">
        <v>84</v>
      </c>
      <c r="M59" t="s">
        <v>53</v>
      </c>
      <c r="N59" t="s">
        <v>66</v>
      </c>
      <c r="O59" t="s">
        <v>60</v>
      </c>
      <c r="P59" s="4">
        <v>789</v>
      </c>
      <c r="Q59" s="4">
        <v>398</v>
      </c>
      <c r="R59" s="4">
        <v>491</v>
      </c>
      <c r="S59" s="6">
        <v>394</v>
      </c>
      <c r="T59">
        <v>26.9</v>
      </c>
      <c r="U59" t="s">
        <v>62</v>
      </c>
      <c r="V59" s="4">
        <f>Table3[[#This Row],[Driver wage/trip]]+Table3[[#This Row],[Driver Salary]]</f>
        <v>1280</v>
      </c>
      <c r="W59" s="15">
        <f>Table3[[#This Row],[Buddy wage/trip]]*0.3</f>
        <v>119.39999999999999</v>
      </c>
    </row>
    <row r="60" spans="1:23" x14ac:dyDescent="0.25">
      <c r="A60">
        <v>15</v>
      </c>
      <c r="B60" s="22">
        <v>44110</v>
      </c>
      <c r="C60">
        <v>2020</v>
      </c>
      <c r="D60" t="s">
        <v>22</v>
      </c>
      <c r="E60" t="s">
        <v>37</v>
      </c>
      <c r="F60" t="s">
        <v>38</v>
      </c>
      <c r="G60" t="s">
        <v>41</v>
      </c>
      <c r="H60" t="s">
        <v>43</v>
      </c>
      <c r="I60">
        <v>73.900000000000006</v>
      </c>
      <c r="J60" t="s">
        <v>44</v>
      </c>
      <c r="K60">
        <v>82.9</v>
      </c>
      <c r="L60" t="s">
        <v>83</v>
      </c>
      <c r="M60" t="s">
        <v>51</v>
      </c>
      <c r="N60" t="s">
        <v>65</v>
      </c>
      <c r="O60" t="s">
        <v>60</v>
      </c>
      <c r="P60" s="4">
        <v>314</v>
      </c>
      <c r="Q60" s="4">
        <v>400</v>
      </c>
      <c r="R60" s="4">
        <v>504</v>
      </c>
      <c r="S60" s="6">
        <v>745</v>
      </c>
      <c r="T60">
        <v>3.5</v>
      </c>
      <c r="U60" t="s">
        <v>61</v>
      </c>
      <c r="V60" s="4">
        <f>Table3[[#This Row],[Driver wage/trip]]+Table3[[#This Row],[Driver Salary]]</f>
        <v>818</v>
      </c>
      <c r="W60" s="15">
        <f>Table3[[#This Row],[Buddy wage/trip]]*0.3</f>
        <v>120</v>
      </c>
    </row>
    <row r="61" spans="1:23" x14ac:dyDescent="0.25">
      <c r="A61">
        <v>19</v>
      </c>
      <c r="B61" s="22">
        <v>44810</v>
      </c>
      <c r="C61">
        <v>2022</v>
      </c>
      <c r="D61" t="s">
        <v>21</v>
      </c>
      <c r="E61" t="s">
        <v>37</v>
      </c>
      <c r="F61" t="s">
        <v>39</v>
      </c>
      <c r="G61" t="s">
        <v>41</v>
      </c>
      <c r="H61" t="s">
        <v>43</v>
      </c>
      <c r="I61">
        <v>48.5</v>
      </c>
      <c r="J61" t="s">
        <v>44</v>
      </c>
      <c r="K61">
        <v>77</v>
      </c>
      <c r="L61" t="s">
        <v>84</v>
      </c>
      <c r="M61" t="s">
        <v>53</v>
      </c>
      <c r="N61" t="s">
        <v>65</v>
      </c>
      <c r="O61" t="s">
        <v>60</v>
      </c>
      <c r="P61" s="4">
        <v>376</v>
      </c>
      <c r="Q61" s="4">
        <v>399</v>
      </c>
      <c r="R61" s="4">
        <v>324</v>
      </c>
      <c r="S61" s="6">
        <v>312</v>
      </c>
      <c r="T61">
        <v>25.3</v>
      </c>
      <c r="U61" t="s">
        <v>61</v>
      </c>
      <c r="V61" s="4">
        <f>Table3[[#This Row],[Driver wage/trip]]+Table3[[#This Row],[Driver Salary]]</f>
        <v>700</v>
      </c>
      <c r="W61" s="15">
        <f>Table3[[#This Row],[Buddy wage/trip]]*0.3</f>
        <v>119.69999999999999</v>
      </c>
    </row>
    <row r="62" spans="1:23" x14ac:dyDescent="0.25">
      <c r="A62">
        <v>9</v>
      </c>
      <c r="B62" s="22">
        <v>44864</v>
      </c>
      <c r="C62">
        <v>2022</v>
      </c>
      <c r="D62" t="s">
        <v>22</v>
      </c>
      <c r="E62" t="s">
        <v>34</v>
      </c>
      <c r="F62" t="s">
        <v>39</v>
      </c>
      <c r="G62" t="s">
        <v>41</v>
      </c>
      <c r="H62" t="s">
        <v>43</v>
      </c>
      <c r="I62">
        <v>110.3</v>
      </c>
      <c r="J62" t="s">
        <v>46</v>
      </c>
      <c r="K62">
        <v>97.2</v>
      </c>
      <c r="L62" t="s">
        <v>83</v>
      </c>
      <c r="M62" t="s">
        <v>54</v>
      </c>
      <c r="N62" t="s">
        <v>57</v>
      </c>
      <c r="O62" t="s">
        <v>59</v>
      </c>
      <c r="P62" s="4">
        <v>566</v>
      </c>
      <c r="Q62" s="4">
        <v>400</v>
      </c>
      <c r="R62" s="4">
        <v>602</v>
      </c>
      <c r="S62" s="6">
        <v>562</v>
      </c>
      <c r="T62">
        <v>36.6</v>
      </c>
      <c r="U62" t="s">
        <v>61</v>
      </c>
      <c r="V62" s="4">
        <f>Table3[[#This Row],[Driver wage/trip]]+Table3[[#This Row],[Driver Salary]]</f>
        <v>1168</v>
      </c>
      <c r="W62" s="15">
        <f>Table3[[#This Row],[Buddy wage/trip]]*0.3</f>
        <v>120</v>
      </c>
    </row>
    <row r="63" spans="1:23" x14ac:dyDescent="0.25">
      <c r="A63">
        <v>11</v>
      </c>
      <c r="B63" s="22">
        <v>45230</v>
      </c>
      <c r="C63">
        <v>2023</v>
      </c>
      <c r="D63" t="s">
        <v>22</v>
      </c>
      <c r="E63" t="s">
        <v>37</v>
      </c>
      <c r="F63" t="s">
        <v>39</v>
      </c>
      <c r="G63" t="s">
        <v>41</v>
      </c>
      <c r="H63" t="s">
        <v>70</v>
      </c>
      <c r="I63">
        <v>105.2</v>
      </c>
      <c r="J63" t="s">
        <v>45</v>
      </c>
      <c r="K63">
        <v>89.1</v>
      </c>
      <c r="L63" t="s">
        <v>83</v>
      </c>
      <c r="M63" t="s">
        <v>55</v>
      </c>
      <c r="N63" t="s">
        <v>48</v>
      </c>
      <c r="O63" t="s">
        <v>59</v>
      </c>
      <c r="P63" s="4">
        <v>687</v>
      </c>
      <c r="Q63" s="4">
        <v>400</v>
      </c>
      <c r="R63" s="4">
        <v>616</v>
      </c>
      <c r="S63" s="6">
        <v>740</v>
      </c>
      <c r="T63">
        <v>18.7</v>
      </c>
      <c r="U63" t="s">
        <v>62</v>
      </c>
      <c r="V63" s="4">
        <f>Table3[[#This Row],[Driver wage/trip]]+Table3[[#This Row],[Driver Salary]]</f>
        <v>1303</v>
      </c>
      <c r="W63" s="15">
        <f>Table3[[#This Row],[Buddy wage/trip]]*0.3</f>
        <v>120</v>
      </c>
    </row>
    <row r="64" spans="1:23" x14ac:dyDescent="0.25">
      <c r="A64">
        <v>5</v>
      </c>
      <c r="B64" s="22">
        <v>44302</v>
      </c>
      <c r="C64">
        <v>2021</v>
      </c>
      <c r="D64" t="s">
        <v>19</v>
      </c>
      <c r="E64" t="s">
        <v>31</v>
      </c>
      <c r="F64" t="s">
        <v>38</v>
      </c>
      <c r="G64" t="s">
        <v>40</v>
      </c>
      <c r="H64" t="s">
        <v>42</v>
      </c>
      <c r="I64">
        <v>54</v>
      </c>
      <c r="J64" t="s">
        <v>44</v>
      </c>
      <c r="K64">
        <v>54.8</v>
      </c>
      <c r="L64" t="s">
        <v>83</v>
      </c>
      <c r="M64" t="s">
        <v>51</v>
      </c>
      <c r="N64" t="s">
        <v>48</v>
      </c>
      <c r="O64" t="s">
        <v>60</v>
      </c>
      <c r="P64" s="4">
        <v>340</v>
      </c>
      <c r="Q64" s="4">
        <v>401</v>
      </c>
      <c r="R64" s="4">
        <v>285</v>
      </c>
      <c r="S64" s="6">
        <v>228</v>
      </c>
      <c r="T64">
        <v>5.2</v>
      </c>
      <c r="U64" t="s">
        <v>61</v>
      </c>
      <c r="V64" s="4">
        <f>Table3[[#This Row],[Driver wage/trip]]+Table3[[#This Row],[Driver Salary]]</f>
        <v>625</v>
      </c>
      <c r="W64" s="15">
        <f>Table3[[#This Row],[Buddy wage/trip]]*0.3</f>
        <v>120.3</v>
      </c>
    </row>
    <row r="65" spans="1:23" x14ac:dyDescent="0.25">
      <c r="A65">
        <v>4</v>
      </c>
      <c r="B65" s="22">
        <v>43982</v>
      </c>
      <c r="C65">
        <v>2020</v>
      </c>
      <c r="D65" t="s">
        <v>20</v>
      </c>
      <c r="E65" t="s">
        <v>34</v>
      </c>
      <c r="F65" t="s">
        <v>38</v>
      </c>
      <c r="G65" t="s">
        <v>40</v>
      </c>
      <c r="H65" t="s">
        <v>70</v>
      </c>
      <c r="I65">
        <v>31.6</v>
      </c>
      <c r="J65" t="s">
        <v>45</v>
      </c>
      <c r="K65">
        <v>99.2</v>
      </c>
      <c r="L65" t="s">
        <v>83</v>
      </c>
      <c r="M65" t="s">
        <v>53</v>
      </c>
      <c r="N65" t="s">
        <v>58</v>
      </c>
      <c r="O65" t="s">
        <v>60</v>
      </c>
      <c r="P65" s="4">
        <v>446</v>
      </c>
      <c r="Q65" s="4">
        <v>402</v>
      </c>
      <c r="R65" s="4">
        <v>520</v>
      </c>
      <c r="S65" s="6">
        <v>510</v>
      </c>
      <c r="T65">
        <v>4.4000000000000004</v>
      </c>
      <c r="U65" t="s">
        <v>61</v>
      </c>
      <c r="V65" s="4">
        <f>Table3[[#This Row],[Driver wage/trip]]+Table3[[#This Row],[Driver Salary]]</f>
        <v>966</v>
      </c>
      <c r="W65" s="15">
        <f>Table3[[#This Row],[Buddy wage/trip]]*0.3</f>
        <v>120.6</v>
      </c>
    </row>
    <row r="66" spans="1:23" x14ac:dyDescent="0.25">
      <c r="A66">
        <v>18</v>
      </c>
      <c r="B66" s="22">
        <v>44978</v>
      </c>
      <c r="C66">
        <v>2023</v>
      </c>
      <c r="D66" t="s">
        <v>25</v>
      </c>
      <c r="E66" t="s">
        <v>37</v>
      </c>
      <c r="F66" t="s">
        <v>39</v>
      </c>
      <c r="G66" t="s">
        <v>40</v>
      </c>
      <c r="H66" t="s">
        <v>43</v>
      </c>
      <c r="I66">
        <v>36.299999999999997</v>
      </c>
      <c r="J66" t="s">
        <v>45</v>
      </c>
      <c r="K66">
        <v>84.6</v>
      </c>
      <c r="L66" t="s">
        <v>84</v>
      </c>
      <c r="M66" t="s">
        <v>55</v>
      </c>
      <c r="N66" t="s">
        <v>65</v>
      </c>
      <c r="O66" t="s">
        <v>59</v>
      </c>
      <c r="P66" s="4">
        <v>445</v>
      </c>
      <c r="Q66" s="4">
        <v>399</v>
      </c>
      <c r="R66" s="4">
        <v>566</v>
      </c>
      <c r="S66" s="6">
        <v>470</v>
      </c>
      <c r="T66">
        <v>12</v>
      </c>
      <c r="U66" t="s">
        <v>61</v>
      </c>
      <c r="V66" s="4">
        <f>Table3[[#This Row],[Driver wage/trip]]+Table3[[#This Row],[Driver Salary]]</f>
        <v>1011</v>
      </c>
      <c r="W66" s="15">
        <f>Table3[[#This Row],[Buddy wage/trip]]*0.3</f>
        <v>119.69999999999999</v>
      </c>
    </row>
    <row r="67" spans="1:23" x14ac:dyDescent="0.25">
      <c r="A67">
        <v>22</v>
      </c>
      <c r="B67" s="22">
        <v>44632</v>
      </c>
      <c r="C67">
        <v>2022</v>
      </c>
      <c r="D67" t="s">
        <v>24</v>
      </c>
      <c r="E67" t="s">
        <v>36</v>
      </c>
      <c r="F67" t="s">
        <v>38</v>
      </c>
      <c r="G67" t="s">
        <v>40</v>
      </c>
      <c r="H67" t="s">
        <v>43</v>
      </c>
      <c r="I67">
        <v>30.3</v>
      </c>
      <c r="J67" t="s">
        <v>44</v>
      </c>
      <c r="K67">
        <v>18.8</v>
      </c>
      <c r="L67" t="s">
        <v>84</v>
      </c>
      <c r="M67" t="s">
        <v>52</v>
      </c>
      <c r="N67" t="s">
        <v>66</v>
      </c>
      <c r="O67" t="s">
        <v>60</v>
      </c>
      <c r="P67" s="4">
        <v>664</v>
      </c>
      <c r="Q67" s="4">
        <v>400</v>
      </c>
      <c r="R67" s="4">
        <v>312</v>
      </c>
      <c r="S67" s="6">
        <v>757</v>
      </c>
      <c r="T67">
        <v>30.3</v>
      </c>
      <c r="U67" t="s">
        <v>61</v>
      </c>
      <c r="V67" s="4">
        <f>Table3[[#This Row],[Driver wage/trip]]+Table3[[#This Row],[Driver Salary]]</f>
        <v>976</v>
      </c>
      <c r="W67" s="15">
        <f>Table3[[#This Row],[Buddy wage/trip]]*0.3</f>
        <v>120</v>
      </c>
    </row>
    <row r="68" spans="1:23" x14ac:dyDescent="0.25">
      <c r="A68">
        <v>12</v>
      </c>
      <c r="B68" s="22">
        <v>44383</v>
      </c>
      <c r="C68">
        <v>2021</v>
      </c>
      <c r="D68" t="s">
        <v>27</v>
      </c>
      <c r="E68" t="s">
        <v>37</v>
      </c>
      <c r="F68" t="s">
        <v>39</v>
      </c>
      <c r="G68" t="s">
        <v>40</v>
      </c>
      <c r="H68" t="s">
        <v>43</v>
      </c>
      <c r="I68">
        <v>67.2</v>
      </c>
      <c r="J68" t="s">
        <v>45</v>
      </c>
      <c r="K68">
        <v>67.099999999999994</v>
      </c>
      <c r="L68" t="s">
        <v>83</v>
      </c>
      <c r="M68" t="s">
        <v>51</v>
      </c>
      <c r="N68" t="s">
        <v>52</v>
      </c>
      <c r="O68" t="s">
        <v>59</v>
      </c>
      <c r="P68" s="4">
        <v>345</v>
      </c>
      <c r="Q68" s="4">
        <v>400</v>
      </c>
      <c r="R68" s="4">
        <v>737</v>
      </c>
      <c r="S68" s="6">
        <v>598</v>
      </c>
      <c r="T68">
        <v>11.2</v>
      </c>
      <c r="U68" t="s">
        <v>61</v>
      </c>
      <c r="V68" s="4">
        <f>Table3[[#This Row],[Driver wage/trip]]+Table3[[#This Row],[Driver Salary]]</f>
        <v>1082</v>
      </c>
      <c r="W68" s="15">
        <f>Table3[[#This Row],[Buddy wage/trip]]*0.3</f>
        <v>120</v>
      </c>
    </row>
    <row r="69" spans="1:23" x14ac:dyDescent="0.25">
      <c r="A69">
        <v>20</v>
      </c>
      <c r="B69" s="22">
        <v>45278</v>
      </c>
      <c r="C69">
        <v>2023</v>
      </c>
      <c r="D69" t="s">
        <v>23</v>
      </c>
      <c r="E69" t="s">
        <v>32</v>
      </c>
      <c r="F69" t="s">
        <v>39</v>
      </c>
      <c r="G69" t="s">
        <v>40</v>
      </c>
      <c r="H69" t="s">
        <v>43</v>
      </c>
      <c r="I69">
        <v>104.9</v>
      </c>
      <c r="J69" t="s">
        <v>46</v>
      </c>
      <c r="K69">
        <v>88.8</v>
      </c>
      <c r="L69" t="s">
        <v>83</v>
      </c>
      <c r="M69" t="s">
        <v>51</v>
      </c>
      <c r="N69" t="s">
        <v>57</v>
      </c>
      <c r="O69" t="s">
        <v>59</v>
      </c>
      <c r="P69" s="4">
        <v>781</v>
      </c>
      <c r="Q69" s="4">
        <v>400</v>
      </c>
      <c r="R69" s="4">
        <v>490</v>
      </c>
      <c r="S69" s="6">
        <v>409</v>
      </c>
      <c r="T69">
        <v>32.799999999999997</v>
      </c>
      <c r="U69" t="s">
        <v>61</v>
      </c>
      <c r="V69" s="4">
        <f>Table3[[#This Row],[Driver wage/trip]]+Table3[[#This Row],[Driver Salary]]</f>
        <v>1271</v>
      </c>
      <c r="W69" s="15">
        <f>Table3[[#This Row],[Buddy wage/trip]]*0.3</f>
        <v>120</v>
      </c>
    </row>
    <row r="70" spans="1:23" x14ac:dyDescent="0.25">
      <c r="A70">
        <v>15</v>
      </c>
      <c r="B70" s="22">
        <v>44560</v>
      </c>
      <c r="C70">
        <v>2021</v>
      </c>
      <c r="D70" t="s">
        <v>23</v>
      </c>
      <c r="E70" t="s">
        <v>35</v>
      </c>
      <c r="F70" t="s">
        <v>39</v>
      </c>
      <c r="G70" t="s">
        <v>40</v>
      </c>
      <c r="H70" t="s">
        <v>70</v>
      </c>
      <c r="I70">
        <v>94</v>
      </c>
      <c r="J70" t="s">
        <v>44</v>
      </c>
      <c r="K70">
        <v>68.599999999999994</v>
      </c>
      <c r="L70" t="s">
        <v>84</v>
      </c>
      <c r="M70" t="s">
        <v>51</v>
      </c>
      <c r="N70" t="s">
        <v>55</v>
      </c>
      <c r="O70" t="s">
        <v>59</v>
      </c>
      <c r="P70" s="4">
        <v>506</v>
      </c>
      <c r="Q70" s="4">
        <v>400</v>
      </c>
      <c r="R70" s="4">
        <v>269</v>
      </c>
      <c r="S70" s="6">
        <v>627</v>
      </c>
      <c r="T70">
        <v>33</v>
      </c>
      <c r="U70" t="s">
        <v>62</v>
      </c>
      <c r="V70" s="4">
        <f>Table3[[#This Row],[Driver wage/trip]]+Table3[[#This Row],[Driver Salary]]</f>
        <v>775</v>
      </c>
      <c r="W70" s="15">
        <f>Table3[[#This Row],[Buddy wage/trip]]*0.3</f>
        <v>120</v>
      </c>
    </row>
    <row r="71" spans="1:23" x14ac:dyDescent="0.25">
      <c r="A71">
        <v>8</v>
      </c>
      <c r="B71" s="22">
        <v>44343</v>
      </c>
      <c r="C71">
        <v>2021</v>
      </c>
      <c r="D71" t="s">
        <v>20</v>
      </c>
      <c r="E71" t="s">
        <v>35</v>
      </c>
      <c r="F71" t="s">
        <v>39</v>
      </c>
      <c r="G71" t="s">
        <v>40</v>
      </c>
      <c r="H71" t="s">
        <v>70</v>
      </c>
      <c r="I71">
        <v>96.5</v>
      </c>
      <c r="J71" t="s">
        <v>45</v>
      </c>
      <c r="K71">
        <v>114.1</v>
      </c>
      <c r="L71" t="s">
        <v>84</v>
      </c>
      <c r="M71" t="s">
        <v>55</v>
      </c>
      <c r="N71" t="s">
        <v>48</v>
      </c>
      <c r="O71" t="s">
        <v>59</v>
      </c>
      <c r="P71" s="4">
        <v>369</v>
      </c>
      <c r="Q71" s="4">
        <v>400</v>
      </c>
      <c r="R71" s="4">
        <v>401</v>
      </c>
      <c r="S71" s="6">
        <v>550</v>
      </c>
      <c r="T71">
        <v>18.8</v>
      </c>
      <c r="U71" t="s">
        <v>62</v>
      </c>
      <c r="V71" s="4">
        <f>Table3[[#This Row],[Driver wage/trip]]+Table3[[#This Row],[Driver Salary]]</f>
        <v>770</v>
      </c>
      <c r="W71" s="15">
        <f>Table3[[#This Row],[Buddy wage/trip]]*0.3</f>
        <v>120</v>
      </c>
    </row>
    <row r="72" spans="1:23" x14ac:dyDescent="0.25">
      <c r="A72">
        <v>15</v>
      </c>
      <c r="B72" s="22">
        <v>44843</v>
      </c>
      <c r="C72">
        <v>2022</v>
      </c>
      <c r="D72" t="s">
        <v>22</v>
      </c>
      <c r="E72" t="s">
        <v>34</v>
      </c>
      <c r="F72" t="s">
        <v>38</v>
      </c>
      <c r="G72" t="s">
        <v>40</v>
      </c>
      <c r="H72" t="s">
        <v>42</v>
      </c>
      <c r="I72">
        <v>56.6</v>
      </c>
      <c r="J72" t="s">
        <v>45</v>
      </c>
      <c r="K72">
        <v>16.7</v>
      </c>
      <c r="L72" t="s">
        <v>83</v>
      </c>
      <c r="M72" t="s">
        <v>48</v>
      </c>
      <c r="N72" t="s">
        <v>48</v>
      </c>
      <c r="O72" t="s">
        <v>59</v>
      </c>
      <c r="P72" s="4">
        <v>371</v>
      </c>
      <c r="Q72" s="4">
        <v>400</v>
      </c>
      <c r="R72" s="4">
        <v>486</v>
      </c>
      <c r="S72" s="6">
        <v>408</v>
      </c>
      <c r="T72">
        <v>12.7</v>
      </c>
      <c r="U72" t="s">
        <v>62</v>
      </c>
      <c r="V72" s="4">
        <f>Table3[[#This Row],[Driver wage/trip]]+Table3[[#This Row],[Driver Salary]]</f>
        <v>857</v>
      </c>
      <c r="W72" s="15">
        <f>Table3[[#This Row],[Buddy wage/trip]]*0.3</f>
        <v>120</v>
      </c>
    </row>
    <row r="73" spans="1:23" x14ac:dyDescent="0.25">
      <c r="A73">
        <v>23</v>
      </c>
      <c r="B73" s="22">
        <v>44001</v>
      </c>
      <c r="C73">
        <v>2020</v>
      </c>
      <c r="D73" t="s">
        <v>29</v>
      </c>
      <c r="E73" t="s">
        <v>31</v>
      </c>
      <c r="F73" t="s">
        <v>38</v>
      </c>
      <c r="G73" t="s">
        <v>41</v>
      </c>
      <c r="H73" t="s">
        <v>43</v>
      </c>
      <c r="I73">
        <v>42.1</v>
      </c>
      <c r="J73" t="s">
        <v>45</v>
      </c>
      <c r="K73">
        <v>88.1</v>
      </c>
      <c r="L73" t="s">
        <v>83</v>
      </c>
      <c r="M73" t="s">
        <v>48</v>
      </c>
      <c r="N73" t="s">
        <v>57</v>
      </c>
      <c r="O73" t="s">
        <v>59</v>
      </c>
      <c r="P73" s="4">
        <v>211</v>
      </c>
      <c r="Q73" s="4">
        <v>399</v>
      </c>
      <c r="R73" s="4">
        <v>206</v>
      </c>
      <c r="S73" s="6">
        <v>671</v>
      </c>
      <c r="T73">
        <v>24.3</v>
      </c>
      <c r="U73" t="s">
        <v>62</v>
      </c>
      <c r="V73" s="4">
        <f>Table3[[#This Row],[Driver wage/trip]]+Table3[[#This Row],[Driver Salary]]</f>
        <v>417</v>
      </c>
      <c r="W73" s="15">
        <f>Table3[[#This Row],[Buddy wage/trip]]*0.3</f>
        <v>119.69999999999999</v>
      </c>
    </row>
    <row r="74" spans="1:23" x14ac:dyDescent="0.25">
      <c r="A74">
        <v>12</v>
      </c>
      <c r="B74" s="22">
        <v>44680</v>
      </c>
      <c r="C74">
        <v>2022</v>
      </c>
      <c r="D74" t="s">
        <v>19</v>
      </c>
      <c r="E74" t="s">
        <v>31</v>
      </c>
      <c r="F74" t="s">
        <v>38</v>
      </c>
      <c r="G74" t="s">
        <v>41</v>
      </c>
      <c r="H74" t="s">
        <v>42</v>
      </c>
      <c r="I74">
        <v>92.1</v>
      </c>
      <c r="J74" t="s">
        <v>46</v>
      </c>
      <c r="K74">
        <v>99.8</v>
      </c>
      <c r="L74" t="s">
        <v>83</v>
      </c>
      <c r="M74" t="s">
        <v>55</v>
      </c>
      <c r="N74" t="s">
        <v>57</v>
      </c>
      <c r="O74" t="s">
        <v>60</v>
      </c>
      <c r="P74" s="4">
        <v>615</v>
      </c>
      <c r="Q74" s="4">
        <v>401</v>
      </c>
      <c r="R74" s="4">
        <v>219</v>
      </c>
      <c r="S74" s="6">
        <v>601</v>
      </c>
      <c r="T74">
        <v>32.6</v>
      </c>
      <c r="U74" t="s">
        <v>62</v>
      </c>
      <c r="V74" s="4">
        <f>Table3[[#This Row],[Driver wage/trip]]+Table3[[#This Row],[Driver Salary]]</f>
        <v>834</v>
      </c>
      <c r="W74" s="15">
        <f>Table3[[#This Row],[Buddy wage/trip]]*0.3</f>
        <v>120.3</v>
      </c>
    </row>
    <row r="75" spans="1:23" x14ac:dyDescent="0.25">
      <c r="A75">
        <v>24</v>
      </c>
      <c r="B75" s="22">
        <v>44624</v>
      </c>
      <c r="C75">
        <v>2022</v>
      </c>
      <c r="D75" t="s">
        <v>24</v>
      </c>
      <c r="E75" t="s">
        <v>31</v>
      </c>
      <c r="F75" t="s">
        <v>39</v>
      </c>
      <c r="G75" t="s">
        <v>41</v>
      </c>
      <c r="H75" t="s">
        <v>43</v>
      </c>
      <c r="I75">
        <v>96.2</v>
      </c>
      <c r="J75" t="s">
        <v>44</v>
      </c>
      <c r="K75">
        <v>85.8</v>
      </c>
      <c r="L75" t="s">
        <v>84</v>
      </c>
      <c r="M75" t="s">
        <v>55</v>
      </c>
      <c r="N75" t="s">
        <v>57</v>
      </c>
      <c r="O75" t="s">
        <v>60</v>
      </c>
      <c r="P75" s="4">
        <v>666</v>
      </c>
      <c r="Q75" s="4">
        <v>400</v>
      </c>
      <c r="R75" s="4">
        <v>233</v>
      </c>
      <c r="S75" s="6">
        <v>203</v>
      </c>
      <c r="T75">
        <v>3.5</v>
      </c>
      <c r="U75" t="s">
        <v>61</v>
      </c>
      <c r="V75" s="4">
        <f>Table3[[#This Row],[Driver wage/trip]]+Table3[[#This Row],[Driver Salary]]</f>
        <v>899</v>
      </c>
      <c r="W75" s="15">
        <f>Table3[[#This Row],[Buddy wage/trip]]*0.3</f>
        <v>120</v>
      </c>
    </row>
    <row r="76" spans="1:23" x14ac:dyDescent="0.25">
      <c r="A76">
        <v>6</v>
      </c>
      <c r="B76" s="22">
        <v>43955</v>
      </c>
      <c r="C76">
        <v>2020</v>
      </c>
      <c r="D76" t="s">
        <v>20</v>
      </c>
      <c r="E76" t="s">
        <v>32</v>
      </c>
      <c r="F76" t="s">
        <v>38</v>
      </c>
      <c r="G76" t="s">
        <v>40</v>
      </c>
      <c r="H76" t="s">
        <v>43</v>
      </c>
      <c r="I76">
        <v>85</v>
      </c>
      <c r="J76" t="s">
        <v>46</v>
      </c>
      <c r="K76">
        <v>49.3</v>
      </c>
      <c r="L76" t="s">
        <v>84</v>
      </c>
      <c r="M76" t="s">
        <v>52</v>
      </c>
      <c r="N76" t="s">
        <v>57</v>
      </c>
      <c r="O76" t="s">
        <v>59</v>
      </c>
      <c r="P76" s="4">
        <v>219</v>
      </c>
      <c r="Q76" s="4">
        <v>401</v>
      </c>
      <c r="R76" s="4">
        <v>523</v>
      </c>
      <c r="S76" s="6">
        <v>719</v>
      </c>
      <c r="T76">
        <v>38.200000000000003</v>
      </c>
      <c r="U76" t="s">
        <v>62</v>
      </c>
      <c r="V76" s="4">
        <f>Table3[[#This Row],[Driver wage/trip]]+Table3[[#This Row],[Driver Salary]]</f>
        <v>742</v>
      </c>
      <c r="W76" s="15">
        <f>Table3[[#This Row],[Buddy wage/trip]]*0.3</f>
        <v>120.3</v>
      </c>
    </row>
    <row r="77" spans="1:23" x14ac:dyDescent="0.25">
      <c r="A77">
        <v>18</v>
      </c>
      <c r="B77" s="22">
        <v>44005</v>
      </c>
      <c r="C77">
        <v>2020</v>
      </c>
      <c r="D77" t="s">
        <v>29</v>
      </c>
      <c r="E77" t="s">
        <v>37</v>
      </c>
      <c r="F77" t="s">
        <v>39</v>
      </c>
      <c r="G77" t="s">
        <v>40</v>
      </c>
      <c r="H77" t="s">
        <v>70</v>
      </c>
      <c r="I77">
        <v>8.6999999999999993</v>
      </c>
      <c r="J77" t="s">
        <v>46</v>
      </c>
      <c r="K77">
        <v>49.3</v>
      </c>
      <c r="L77" t="s">
        <v>84</v>
      </c>
      <c r="M77" t="s">
        <v>48</v>
      </c>
      <c r="N77" t="s">
        <v>65</v>
      </c>
      <c r="O77" t="s">
        <v>60</v>
      </c>
      <c r="P77" s="4">
        <v>552</v>
      </c>
      <c r="Q77" s="4">
        <v>400</v>
      </c>
      <c r="R77" s="4">
        <v>402</v>
      </c>
      <c r="S77" s="6">
        <v>438</v>
      </c>
      <c r="T77">
        <v>26.2</v>
      </c>
      <c r="U77" t="s">
        <v>61</v>
      </c>
      <c r="V77" s="4">
        <f>Table3[[#This Row],[Driver wage/trip]]+Table3[[#This Row],[Driver Salary]]</f>
        <v>954</v>
      </c>
      <c r="W77" s="15">
        <f>Table3[[#This Row],[Buddy wage/trip]]*0.3</f>
        <v>120</v>
      </c>
    </row>
    <row r="78" spans="1:23" x14ac:dyDescent="0.25">
      <c r="A78">
        <v>13</v>
      </c>
      <c r="B78" s="22">
        <v>44334</v>
      </c>
      <c r="C78">
        <v>2021</v>
      </c>
      <c r="D78" t="s">
        <v>20</v>
      </c>
      <c r="E78" t="s">
        <v>37</v>
      </c>
      <c r="F78" t="s">
        <v>38</v>
      </c>
      <c r="G78" t="s">
        <v>41</v>
      </c>
      <c r="H78" t="s">
        <v>70</v>
      </c>
      <c r="I78">
        <v>72.8</v>
      </c>
      <c r="J78" t="s">
        <v>45</v>
      </c>
      <c r="K78">
        <v>72.5</v>
      </c>
      <c r="L78" t="s">
        <v>83</v>
      </c>
      <c r="M78" t="s">
        <v>52</v>
      </c>
      <c r="N78" t="s">
        <v>65</v>
      </c>
      <c r="O78" t="s">
        <v>59</v>
      </c>
      <c r="P78" s="4">
        <v>669</v>
      </c>
      <c r="Q78" s="4">
        <v>399</v>
      </c>
      <c r="R78" s="4">
        <v>736</v>
      </c>
      <c r="S78" s="6">
        <v>587</v>
      </c>
      <c r="T78">
        <v>16.5</v>
      </c>
      <c r="U78" t="s">
        <v>61</v>
      </c>
      <c r="V78" s="4">
        <f>Table3[[#This Row],[Driver wage/trip]]+Table3[[#This Row],[Driver Salary]]</f>
        <v>1405</v>
      </c>
      <c r="W78" s="15">
        <f>Table3[[#This Row],[Buddy wage/trip]]*0.3</f>
        <v>119.69999999999999</v>
      </c>
    </row>
    <row r="79" spans="1:23" x14ac:dyDescent="0.25">
      <c r="A79">
        <v>10</v>
      </c>
      <c r="B79" s="22">
        <v>45239</v>
      </c>
      <c r="C79">
        <v>2023</v>
      </c>
      <c r="D79" t="s">
        <v>30</v>
      </c>
      <c r="E79" t="s">
        <v>35</v>
      </c>
      <c r="F79" t="s">
        <v>39</v>
      </c>
      <c r="G79" t="s">
        <v>40</v>
      </c>
      <c r="H79" t="s">
        <v>43</v>
      </c>
      <c r="I79">
        <v>44.9</v>
      </c>
      <c r="J79" t="s">
        <v>45</v>
      </c>
      <c r="K79">
        <v>50.7</v>
      </c>
      <c r="L79" t="s">
        <v>83</v>
      </c>
      <c r="M79" t="s">
        <v>51</v>
      </c>
      <c r="N79" t="s">
        <v>52</v>
      </c>
      <c r="O79" t="s">
        <v>60</v>
      </c>
      <c r="P79" s="4">
        <v>426</v>
      </c>
      <c r="Q79" s="4">
        <v>399</v>
      </c>
      <c r="R79" s="4">
        <v>536</v>
      </c>
      <c r="S79" s="6">
        <v>438</v>
      </c>
      <c r="T79">
        <v>20.7</v>
      </c>
      <c r="U79" t="s">
        <v>61</v>
      </c>
      <c r="V79" s="4">
        <f>Table3[[#This Row],[Driver wage/trip]]+Table3[[#This Row],[Driver Salary]]</f>
        <v>962</v>
      </c>
      <c r="W79" s="15">
        <f>Table3[[#This Row],[Buddy wage/trip]]*0.3</f>
        <v>119.69999999999999</v>
      </c>
    </row>
    <row r="80" spans="1:23" x14ac:dyDescent="0.25">
      <c r="A80">
        <v>13</v>
      </c>
      <c r="B80" s="22">
        <v>44541</v>
      </c>
      <c r="C80">
        <v>2021</v>
      </c>
      <c r="D80" t="s">
        <v>23</v>
      </c>
      <c r="E80" t="s">
        <v>36</v>
      </c>
      <c r="F80" t="s">
        <v>38</v>
      </c>
      <c r="G80" t="s">
        <v>41</v>
      </c>
      <c r="H80" t="s">
        <v>43</v>
      </c>
      <c r="I80">
        <v>27.6</v>
      </c>
      <c r="J80" t="s">
        <v>44</v>
      </c>
      <c r="K80">
        <v>106.6</v>
      </c>
      <c r="L80" t="s">
        <v>84</v>
      </c>
      <c r="M80" t="s">
        <v>51</v>
      </c>
      <c r="N80" t="s">
        <v>58</v>
      </c>
      <c r="O80" t="s">
        <v>59</v>
      </c>
      <c r="P80" s="4">
        <v>460</v>
      </c>
      <c r="Q80" s="4">
        <v>400</v>
      </c>
      <c r="R80" s="4">
        <v>656</v>
      </c>
      <c r="S80" s="6">
        <v>729</v>
      </c>
      <c r="T80">
        <v>16</v>
      </c>
      <c r="U80" t="s">
        <v>61</v>
      </c>
      <c r="V80" s="4">
        <f>Table3[[#This Row],[Driver wage/trip]]+Table3[[#This Row],[Driver Salary]]</f>
        <v>1116</v>
      </c>
      <c r="W80" s="15">
        <f>Table3[[#This Row],[Buddy wage/trip]]*0.3</f>
        <v>120</v>
      </c>
    </row>
    <row r="81" spans="1:23" x14ac:dyDescent="0.25">
      <c r="A81">
        <v>2</v>
      </c>
      <c r="B81" s="22">
        <v>43936</v>
      </c>
      <c r="C81">
        <v>2020</v>
      </c>
      <c r="D81" t="s">
        <v>19</v>
      </c>
      <c r="E81" t="s">
        <v>33</v>
      </c>
      <c r="F81" t="s">
        <v>38</v>
      </c>
      <c r="G81" t="s">
        <v>41</v>
      </c>
      <c r="H81" t="s">
        <v>43</v>
      </c>
      <c r="I81">
        <v>84.9</v>
      </c>
      <c r="J81" t="s">
        <v>46</v>
      </c>
      <c r="K81">
        <v>17.600000000000001</v>
      </c>
      <c r="L81" t="s">
        <v>84</v>
      </c>
      <c r="M81" t="s">
        <v>54</v>
      </c>
      <c r="N81" t="s">
        <v>57</v>
      </c>
      <c r="O81" t="s">
        <v>59</v>
      </c>
      <c r="P81" s="4">
        <v>417</v>
      </c>
      <c r="Q81" s="4">
        <v>399</v>
      </c>
      <c r="R81" s="4">
        <v>612</v>
      </c>
      <c r="S81" s="6">
        <v>591</v>
      </c>
      <c r="T81">
        <v>17.100000000000001</v>
      </c>
      <c r="U81" t="s">
        <v>62</v>
      </c>
      <c r="V81" s="4">
        <f>Table3[[#This Row],[Driver wage/trip]]+Table3[[#This Row],[Driver Salary]]</f>
        <v>1029</v>
      </c>
      <c r="W81" s="15">
        <f>Table3[[#This Row],[Buddy wage/trip]]*0.3</f>
        <v>119.69999999999999</v>
      </c>
    </row>
    <row r="82" spans="1:23" x14ac:dyDescent="0.25">
      <c r="A82">
        <v>11</v>
      </c>
      <c r="B82" s="22">
        <v>44358</v>
      </c>
      <c r="C82">
        <v>2021</v>
      </c>
      <c r="D82" t="s">
        <v>29</v>
      </c>
      <c r="E82" t="s">
        <v>31</v>
      </c>
      <c r="F82" t="s">
        <v>38</v>
      </c>
      <c r="G82" t="s">
        <v>41</v>
      </c>
      <c r="H82" t="s">
        <v>70</v>
      </c>
      <c r="I82">
        <v>35.9</v>
      </c>
      <c r="J82" t="s">
        <v>44</v>
      </c>
      <c r="K82">
        <v>78.5</v>
      </c>
      <c r="L82" t="s">
        <v>83</v>
      </c>
      <c r="M82" t="s">
        <v>53</v>
      </c>
      <c r="N82" t="s">
        <v>52</v>
      </c>
      <c r="O82" t="s">
        <v>60</v>
      </c>
      <c r="P82" s="4">
        <v>389</v>
      </c>
      <c r="Q82" s="4">
        <v>402</v>
      </c>
      <c r="R82" s="4">
        <v>512</v>
      </c>
      <c r="S82" s="6">
        <v>548</v>
      </c>
      <c r="T82">
        <v>24.2</v>
      </c>
      <c r="U82" t="s">
        <v>62</v>
      </c>
      <c r="V82" s="4">
        <f>Table3[[#This Row],[Driver wage/trip]]+Table3[[#This Row],[Driver Salary]]</f>
        <v>901</v>
      </c>
      <c r="W82" s="15">
        <f>Table3[[#This Row],[Buddy wage/trip]]*0.3</f>
        <v>120.6</v>
      </c>
    </row>
    <row r="83" spans="1:23" x14ac:dyDescent="0.25">
      <c r="A83">
        <v>15</v>
      </c>
      <c r="B83" s="22">
        <v>43868</v>
      </c>
      <c r="C83">
        <v>2020</v>
      </c>
      <c r="D83" t="s">
        <v>25</v>
      </c>
      <c r="E83" t="s">
        <v>31</v>
      </c>
      <c r="F83" t="s">
        <v>38</v>
      </c>
      <c r="G83" t="s">
        <v>40</v>
      </c>
      <c r="H83" t="s">
        <v>70</v>
      </c>
      <c r="I83">
        <v>110</v>
      </c>
      <c r="J83" t="s">
        <v>45</v>
      </c>
      <c r="K83">
        <v>20.399999999999999</v>
      </c>
      <c r="L83" t="s">
        <v>84</v>
      </c>
      <c r="M83" t="s">
        <v>48</v>
      </c>
      <c r="N83" t="s">
        <v>48</v>
      </c>
      <c r="O83" t="s">
        <v>60</v>
      </c>
      <c r="P83" s="4">
        <v>495</v>
      </c>
      <c r="Q83" s="4">
        <v>399</v>
      </c>
      <c r="R83" s="4">
        <v>647</v>
      </c>
      <c r="S83" s="6">
        <v>788</v>
      </c>
      <c r="T83">
        <v>3.3</v>
      </c>
      <c r="U83" t="s">
        <v>62</v>
      </c>
      <c r="V83" s="4">
        <f>Table3[[#This Row],[Driver wage/trip]]+Table3[[#This Row],[Driver Salary]]</f>
        <v>1142</v>
      </c>
      <c r="W83" s="15">
        <f>Table3[[#This Row],[Buddy wage/trip]]*0.3</f>
        <v>119.69999999999999</v>
      </c>
    </row>
    <row r="84" spans="1:23" x14ac:dyDescent="0.25">
      <c r="A84">
        <v>23</v>
      </c>
      <c r="B84" s="22">
        <v>44225</v>
      </c>
      <c r="C84">
        <v>2021</v>
      </c>
      <c r="D84" t="s">
        <v>28</v>
      </c>
      <c r="E84" t="s">
        <v>31</v>
      </c>
      <c r="F84" t="s">
        <v>38</v>
      </c>
      <c r="G84" t="s">
        <v>41</v>
      </c>
      <c r="H84" t="s">
        <v>70</v>
      </c>
      <c r="I84">
        <v>39.299999999999997</v>
      </c>
      <c r="J84" t="s">
        <v>44</v>
      </c>
      <c r="K84">
        <v>67.099999999999994</v>
      </c>
      <c r="L84" t="s">
        <v>83</v>
      </c>
      <c r="M84" t="s">
        <v>51</v>
      </c>
      <c r="N84" t="s">
        <v>58</v>
      </c>
      <c r="O84" t="s">
        <v>59</v>
      </c>
      <c r="P84" s="4">
        <v>300</v>
      </c>
      <c r="Q84" s="4">
        <v>400</v>
      </c>
      <c r="R84" s="4">
        <v>527</v>
      </c>
      <c r="S84" s="6">
        <v>368</v>
      </c>
      <c r="T84">
        <v>7.8</v>
      </c>
      <c r="U84" t="s">
        <v>61</v>
      </c>
      <c r="V84" s="4">
        <f>Table3[[#This Row],[Driver wage/trip]]+Table3[[#This Row],[Driver Salary]]</f>
        <v>827</v>
      </c>
      <c r="W84" s="15">
        <f>Table3[[#This Row],[Buddy wage/trip]]*0.3</f>
        <v>120</v>
      </c>
    </row>
    <row r="85" spans="1:23" x14ac:dyDescent="0.25">
      <c r="A85">
        <v>9</v>
      </c>
      <c r="B85" s="22">
        <v>44751</v>
      </c>
      <c r="C85">
        <v>2022</v>
      </c>
      <c r="D85" t="s">
        <v>27</v>
      </c>
      <c r="E85" t="s">
        <v>36</v>
      </c>
      <c r="F85" t="s">
        <v>39</v>
      </c>
      <c r="G85" t="s">
        <v>41</v>
      </c>
      <c r="H85" t="s">
        <v>42</v>
      </c>
      <c r="I85">
        <v>68.8</v>
      </c>
      <c r="J85" t="s">
        <v>46</v>
      </c>
      <c r="K85">
        <v>87.3</v>
      </c>
      <c r="L85" t="s">
        <v>84</v>
      </c>
      <c r="M85" t="s">
        <v>50</v>
      </c>
      <c r="N85" t="s">
        <v>57</v>
      </c>
      <c r="O85" t="s">
        <v>59</v>
      </c>
      <c r="P85" s="4">
        <v>464</v>
      </c>
      <c r="Q85" s="4">
        <v>402</v>
      </c>
      <c r="R85" s="4">
        <v>431</v>
      </c>
      <c r="S85" s="6">
        <v>239</v>
      </c>
      <c r="T85">
        <v>9.9</v>
      </c>
      <c r="U85" t="s">
        <v>61</v>
      </c>
      <c r="V85" s="4">
        <f>Table3[[#This Row],[Driver wage/trip]]+Table3[[#This Row],[Driver Salary]]</f>
        <v>895</v>
      </c>
      <c r="W85" s="15">
        <f>Table3[[#This Row],[Buddy wage/trip]]*0.3</f>
        <v>120.6</v>
      </c>
    </row>
    <row r="86" spans="1:23" x14ac:dyDescent="0.25">
      <c r="A86">
        <v>7</v>
      </c>
      <c r="B86" s="22">
        <v>44307</v>
      </c>
      <c r="C86">
        <v>2021</v>
      </c>
      <c r="D86" t="s">
        <v>19</v>
      </c>
      <c r="E86" t="s">
        <v>33</v>
      </c>
      <c r="F86" t="s">
        <v>38</v>
      </c>
      <c r="G86" t="s">
        <v>40</v>
      </c>
      <c r="H86" t="s">
        <v>43</v>
      </c>
      <c r="I86">
        <v>100.2</v>
      </c>
      <c r="J86" t="s">
        <v>44</v>
      </c>
      <c r="K86">
        <v>24</v>
      </c>
      <c r="L86" t="s">
        <v>84</v>
      </c>
      <c r="M86" t="s">
        <v>50</v>
      </c>
      <c r="N86" t="s">
        <v>66</v>
      </c>
      <c r="O86" t="s">
        <v>60</v>
      </c>
      <c r="P86" s="4">
        <v>765</v>
      </c>
      <c r="Q86" s="4">
        <v>401</v>
      </c>
      <c r="R86" s="4">
        <v>461</v>
      </c>
      <c r="S86" s="6">
        <v>510</v>
      </c>
      <c r="T86">
        <v>16.899999999999999</v>
      </c>
      <c r="U86" t="s">
        <v>62</v>
      </c>
      <c r="V86" s="4">
        <f>Table3[[#This Row],[Driver wage/trip]]+Table3[[#This Row],[Driver Salary]]</f>
        <v>1226</v>
      </c>
      <c r="W86" s="15">
        <f>Table3[[#This Row],[Buddy wage/trip]]*0.3</f>
        <v>120.3</v>
      </c>
    </row>
    <row r="87" spans="1:23" x14ac:dyDescent="0.25">
      <c r="A87">
        <v>9</v>
      </c>
      <c r="B87" s="22">
        <v>44552</v>
      </c>
      <c r="C87">
        <v>2021</v>
      </c>
      <c r="D87" t="s">
        <v>23</v>
      </c>
      <c r="E87" t="s">
        <v>33</v>
      </c>
      <c r="F87" t="s">
        <v>38</v>
      </c>
      <c r="G87" t="s">
        <v>40</v>
      </c>
      <c r="H87" t="s">
        <v>42</v>
      </c>
      <c r="I87">
        <v>51.2</v>
      </c>
      <c r="J87" t="s">
        <v>46</v>
      </c>
      <c r="K87">
        <v>86</v>
      </c>
      <c r="L87" t="s">
        <v>84</v>
      </c>
      <c r="M87" t="s">
        <v>48</v>
      </c>
      <c r="N87" t="s">
        <v>48</v>
      </c>
      <c r="O87" t="s">
        <v>60</v>
      </c>
      <c r="P87" s="4">
        <v>216</v>
      </c>
      <c r="Q87" s="4">
        <v>400</v>
      </c>
      <c r="R87" s="4">
        <v>703</v>
      </c>
      <c r="S87" s="6">
        <v>454</v>
      </c>
      <c r="T87">
        <v>15.5</v>
      </c>
      <c r="U87" t="s">
        <v>61</v>
      </c>
      <c r="V87" s="4">
        <f>Table3[[#This Row],[Driver wage/trip]]+Table3[[#This Row],[Driver Salary]]</f>
        <v>919</v>
      </c>
      <c r="W87" s="15">
        <f>Table3[[#This Row],[Buddy wage/trip]]*0.3</f>
        <v>120</v>
      </c>
    </row>
    <row r="88" spans="1:23" x14ac:dyDescent="0.25">
      <c r="A88">
        <v>19</v>
      </c>
      <c r="B88" s="22">
        <v>44145</v>
      </c>
      <c r="C88">
        <v>2020</v>
      </c>
      <c r="D88" t="s">
        <v>30</v>
      </c>
      <c r="E88" t="s">
        <v>37</v>
      </c>
      <c r="F88" t="s">
        <v>38</v>
      </c>
      <c r="G88" t="s">
        <v>40</v>
      </c>
      <c r="H88" t="s">
        <v>43</v>
      </c>
      <c r="I88">
        <v>100.3</v>
      </c>
      <c r="J88" t="s">
        <v>46</v>
      </c>
      <c r="K88">
        <v>21.1</v>
      </c>
      <c r="L88" t="s">
        <v>84</v>
      </c>
      <c r="M88" t="s">
        <v>55</v>
      </c>
      <c r="N88" t="s">
        <v>52</v>
      </c>
      <c r="O88" t="s">
        <v>59</v>
      </c>
      <c r="P88" s="4">
        <v>299</v>
      </c>
      <c r="Q88" s="4">
        <v>399</v>
      </c>
      <c r="R88" s="4">
        <v>538</v>
      </c>
      <c r="S88" s="6">
        <v>473</v>
      </c>
      <c r="T88">
        <v>29.2</v>
      </c>
      <c r="U88" t="s">
        <v>62</v>
      </c>
      <c r="V88" s="4">
        <f>Table3[[#This Row],[Driver wage/trip]]+Table3[[#This Row],[Driver Salary]]</f>
        <v>837</v>
      </c>
      <c r="W88" s="15">
        <f>Table3[[#This Row],[Buddy wage/trip]]*0.3</f>
        <v>119.69999999999999</v>
      </c>
    </row>
    <row r="89" spans="1:23" x14ac:dyDescent="0.25">
      <c r="A89">
        <v>15</v>
      </c>
      <c r="B89" s="22">
        <v>45139</v>
      </c>
      <c r="C89">
        <v>2023</v>
      </c>
      <c r="D89" t="s">
        <v>26</v>
      </c>
      <c r="E89" t="s">
        <v>37</v>
      </c>
      <c r="F89" t="s">
        <v>38</v>
      </c>
      <c r="G89" t="s">
        <v>40</v>
      </c>
      <c r="H89" t="s">
        <v>70</v>
      </c>
      <c r="I89">
        <v>88.2</v>
      </c>
      <c r="J89" t="s">
        <v>45</v>
      </c>
      <c r="K89">
        <v>76.400000000000006</v>
      </c>
      <c r="L89" t="s">
        <v>84</v>
      </c>
      <c r="M89" t="s">
        <v>53</v>
      </c>
      <c r="N89" t="s">
        <v>65</v>
      </c>
      <c r="O89" t="s">
        <v>59</v>
      </c>
      <c r="P89" s="4">
        <v>667</v>
      </c>
      <c r="Q89" s="4">
        <v>399</v>
      </c>
      <c r="R89" s="4">
        <v>426</v>
      </c>
      <c r="S89" s="6">
        <v>572</v>
      </c>
      <c r="T89">
        <v>11.1</v>
      </c>
      <c r="U89" t="s">
        <v>61</v>
      </c>
      <c r="V89" s="4">
        <f>Table3[[#This Row],[Driver wage/trip]]+Table3[[#This Row],[Driver Salary]]</f>
        <v>1093</v>
      </c>
      <c r="W89" s="15">
        <f>Table3[[#This Row],[Buddy wage/trip]]*0.3</f>
        <v>119.69999999999999</v>
      </c>
    </row>
    <row r="90" spans="1:23" x14ac:dyDescent="0.25">
      <c r="A90">
        <v>9</v>
      </c>
      <c r="B90" s="22">
        <v>45118</v>
      </c>
      <c r="C90">
        <v>2023</v>
      </c>
      <c r="D90" t="s">
        <v>27</v>
      </c>
      <c r="E90" t="s">
        <v>37</v>
      </c>
      <c r="F90" t="s">
        <v>39</v>
      </c>
      <c r="G90" t="s">
        <v>41</v>
      </c>
      <c r="H90" t="s">
        <v>42</v>
      </c>
      <c r="I90">
        <v>110.9</v>
      </c>
      <c r="J90" t="s">
        <v>44</v>
      </c>
      <c r="K90">
        <v>63.1</v>
      </c>
      <c r="L90" t="s">
        <v>84</v>
      </c>
      <c r="M90" t="s">
        <v>50</v>
      </c>
      <c r="N90" t="s">
        <v>52</v>
      </c>
      <c r="O90" t="s">
        <v>59</v>
      </c>
      <c r="P90" s="4">
        <v>279</v>
      </c>
      <c r="Q90" s="4">
        <v>401</v>
      </c>
      <c r="R90" s="4">
        <v>308</v>
      </c>
      <c r="S90" s="6">
        <v>569</v>
      </c>
      <c r="T90">
        <v>3.2</v>
      </c>
      <c r="U90" t="s">
        <v>61</v>
      </c>
      <c r="V90" s="4">
        <f>Table3[[#This Row],[Driver wage/trip]]+Table3[[#This Row],[Driver Salary]]</f>
        <v>587</v>
      </c>
      <c r="W90" s="15">
        <f>Table3[[#This Row],[Buddy wage/trip]]*0.3</f>
        <v>120.3</v>
      </c>
    </row>
    <row r="91" spans="1:23" x14ac:dyDescent="0.25">
      <c r="A91">
        <v>16</v>
      </c>
      <c r="B91" s="22">
        <v>45283</v>
      </c>
      <c r="C91">
        <v>2023</v>
      </c>
      <c r="D91" t="s">
        <v>23</v>
      </c>
      <c r="E91" t="s">
        <v>36</v>
      </c>
      <c r="F91" t="s">
        <v>39</v>
      </c>
      <c r="G91" t="s">
        <v>41</v>
      </c>
      <c r="H91" t="s">
        <v>43</v>
      </c>
      <c r="I91">
        <v>42.5</v>
      </c>
      <c r="J91" t="s">
        <v>45</v>
      </c>
      <c r="K91">
        <v>39.299999999999997</v>
      </c>
      <c r="L91" t="s">
        <v>83</v>
      </c>
      <c r="M91" t="s">
        <v>48</v>
      </c>
      <c r="N91" t="s">
        <v>55</v>
      </c>
      <c r="O91" t="s">
        <v>59</v>
      </c>
      <c r="P91" s="4">
        <v>363</v>
      </c>
      <c r="Q91" s="4">
        <v>402</v>
      </c>
      <c r="R91" s="4">
        <v>497</v>
      </c>
      <c r="S91" s="6">
        <v>435</v>
      </c>
      <c r="T91">
        <v>3.2</v>
      </c>
      <c r="U91" t="s">
        <v>61</v>
      </c>
      <c r="V91" s="4">
        <f>Table3[[#This Row],[Driver wage/trip]]+Table3[[#This Row],[Driver Salary]]</f>
        <v>860</v>
      </c>
      <c r="W91" s="15">
        <f>Table3[[#This Row],[Buddy wage/trip]]*0.3</f>
        <v>120.6</v>
      </c>
    </row>
    <row r="92" spans="1:23" x14ac:dyDescent="0.25">
      <c r="A92">
        <v>13</v>
      </c>
      <c r="B92" s="22">
        <v>44195</v>
      </c>
      <c r="C92">
        <v>2020</v>
      </c>
      <c r="D92" t="s">
        <v>23</v>
      </c>
      <c r="E92" t="s">
        <v>33</v>
      </c>
      <c r="F92" t="s">
        <v>38</v>
      </c>
      <c r="G92" t="s">
        <v>40</v>
      </c>
      <c r="H92" t="s">
        <v>43</v>
      </c>
      <c r="I92">
        <v>17.100000000000001</v>
      </c>
      <c r="J92" t="s">
        <v>46</v>
      </c>
      <c r="K92">
        <v>17.8</v>
      </c>
      <c r="L92" t="s">
        <v>83</v>
      </c>
      <c r="M92" t="s">
        <v>55</v>
      </c>
      <c r="N92" t="s">
        <v>48</v>
      </c>
      <c r="O92" t="s">
        <v>60</v>
      </c>
      <c r="P92" s="4">
        <v>473</v>
      </c>
      <c r="Q92" s="4">
        <v>400</v>
      </c>
      <c r="R92" s="4">
        <v>351</v>
      </c>
      <c r="S92" s="6">
        <v>718</v>
      </c>
      <c r="T92">
        <v>1.4</v>
      </c>
      <c r="U92" t="s">
        <v>62</v>
      </c>
      <c r="V92" s="4">
        <f>Table3[[#This Row],[Driver wage/trip]]+Table3[[#This Row],[Driver Salary]]</f>
        <v>824</v>
      </c>
      <c r="W92" s="15">
        <f>Table3[[#This Row],[Buddy wage/trip]]*0.3</f>
        <v>120</v>
      </c>
    </row>
    <row r="93" spans="1:23" x14ac:dyDescent="0.25">
      <c r="A93">
        <v>19</v>
      </c>
      <c r="B93" s="22">
        <v>44011</v>
      </c>
      <c r="C93">
        <v>2020</v>
      </c>
      <c r="D93" t="s">
        <v>29</v>
      </c>
      <c r="E93" t="s">
        <v>32</v>
      </c>
      <c r="F93" t="s">
        <v>38</v>
      </c>
      <c r="G93" t="s">
        <v>40</v>
      </c>
      <c r="H93" t="s">
        <v>43</v>
      </c>
      <c r="I93">
        <v>54.5</v>
      </c>
      <c r="J93" t="s">
        <v>44</v>
      </c>
      <c r="K93">
        <v>89.6</v>
      </c>
      <c r="L93" t="s">
        <v>83</v>
      </c>
      <c r="M93" t="s">
        <v>55</v>
      </c>
      <c r="N93" t="s">
        <v>56</v>
      </c>
      <c r="O93" t="s">
        <v>59</v>
      </c>
      <c r="P93" s="4">
        <v>766</v>
      </c>
      <c r="Q93" s="4">
        <v>399</v>
      </c>
      <c r="R93" s="4">
        <v>773</v>
      </c>
      <c r="S93" s="6">
        <v>591</v>
      </c>
      <c r="T93">
        <v>2.5</v>
      </c>
      <c r="U93" t="s">
        <v>61</v>
      </c>
      <c r="V93" s="4">
        <f>Table3[[#This Row],[Driver wage/trip]]+Table3[[#This Row],[Driver Salary]]</f>
        <v>1539</v>
      </c>
      <c r="W93" s="15">
        <f>Table3[[#This Row],[Buddy wage/trip]]*0.3</f>
        <v>119.69999999999999</v>
      </c>
    </row>
    <row r="94" spans="1:23" x14ac:dyDescent="0.25">
      <c r="A94">
        <v>8</v>
      </c>
      <c r="B94" s="22">
        <v>44564</v>
      </c>
      <c r="C94">
        <v>2022</v>
      </c>
      <c r="D94" t="s">
        <v>28</v>
      </c>
      <c r="E94" t="s">
        <v>32</v>
      </c>
      <c r="F94" t="s">
        <v>39</v>
      </c>
      <c r="G94" t="s">
        <v>40</v>
      </c>
      <c r="H94" t="s">
        <v>43</v>
      </c>
      <c r="I94">
        <v>95.4</v>
      </c>
      <c r="J94" t="s">
        <v>46</v>
      </c>
      <c r="K94">
        <v>48.9</v>
      </c>
      <c r="L94" t="s">
        <v>84</v>
      </c>
      <c r="M94" t="s">
        <v>51</v>
      </c>
      <c r="N94" t="s">
        <v>48</v>
      </c>
      <c r="O94" t="s">
        <v>60</v>
      </c>
      <c r="P94" s="4">
        <v>310</v>
      </c>
      <c r="Q94" s="4">
        <v>398</v>
      </c>
      <c r="R94" s="4">
        <v>495</v>
      </c>
      <c r="S94" s="6">
        <v>734</v>
      </c>
      <c r="T94">
        <v>34.5</v>
      </c>
      <c r="U94" t="s">
        <v>62</v>
      </c>
      <c r="V94" s="4">
        <f>Table3[[#This Row],[Driver wage/trip]]+Table3[[#This Row],[Driver Salary]]</f>
        <v>805</v>
      </c>
      <c r="W94" s="15">
        <f>Table3[[#This Row],[Buddy wage/trip]]*0.3</f>
        <v>119.39999999999999</v>
      </c>
    </row>
    <row r="95" spans="1:23" x14ac:dyDescent="0.25">
      <c r="A95">
        <v>10</v>
      </c>
      <c r="B95" s="22">
        <v>44706</v>
      </c>
      <c r="C95">
        <v>2022</v>
      </c>
      <c r="D95" t="s">
        <v>20</v>
      </c>
      <c r="E95" t="s">
        <v>33</v>
      </c>
      <c r="F95" t="s">
        <v>38</v>
      </c>
      <c r="G95" t="s">
        <v>41</v>
      </c>
      <c r="H95" t="s">
        <v>42</v>
      </c>
      <c r="I95">
        <v>56.8</v>
      </c>
      <c r="J95" t="s">
        <v>46</v>
      </c>
      <c r="K95">
        <v>15</v>
      </c>
      <c r="L95" t="s">
        <v>84</v>
      </c>
      <c r="M95" t="s">
        <v>53</v>
      </c>
      <c r="N95" t="s">
        <v>55</v>
      </c>
      <c r="O95" t="s">
        <v>60</v>
      </c>
      <c r="P95" s="4">
        <v>754</v>
      </c>
      <c r="Q95" s="4">
        <v>399</v>
      </c>
      <c r="R95" s="4">
        <v>205</v>
      </c>
      <c r="S95" s="6">
        <v>748</v>
      </c>
      <c r="T95">
        <v>28.2</v>
      </c>
      <c r="U95" t="s">
        <v>62</v>
      </c>
      <c r="V95" s="4">
        <f>Table3[[#This Row],[Driver wage/trip]]+Table3[[#This Row],[Driver Salary]]</f>
        <v>959</v>
      </c>
      <c r="W95" s="15">
        <f>Table3[[#This Row],[Buddy wage/trip]]*0.3</f>
        <v>119.69999999999999</v>
      </c>
    </row>
    <row r="96" spans="1:23" x14ac:dyDescent="0.25">
      <c r="A96">
        <v>10</v>
      </c>
      <c r="B96" s="22">
        <v>44824</v>
      </c>
      <c r="C96">
        <v>2022</v>
      </c>
      <c r="D96" t="s">
        <v>21</v>
      </c>
      <c r="E96" t="s">
        <v>37</v>
      </c>
      <c r="F96" t="s">
        <v>38</v>
      </c>
      <c r="G96" t="s">
        <v>41</v>
      </c>
      <c r="H96" t="s">
        <v>43</v>
      </c>
      <c r="I96">
        <v>35.1</v>
      </c>
      <c r="J96" t="s">
        <v>45</v>
      </c>
      <c r="K96">
        <v>93.9</v>
      </c>
      <c r="L96" t="s">
        <v>83</v>
      </c>
      <c r="M96" t="s">
        <v>50</v>
      </c>
      <c r="N96" t="s">
        <v>55</v>
      </c>
      <c r="O96" t="s">
        <v>59</v>
      </c>
      <c r="P96" s="4">
        <v>631</v>
      </c>
      <c r="Q96" s="4">
        <v>400</v>
      </c>
      <c r="R96" s="4">
        <v>256</v>
      </c>
      <c r="S96" s="6">
        <v>300</v>
      </c>
      <c r="T96">
        <v>39.799999999999997</v>
      </c>
      <c r="U96" t="s">
        <v>61</v>
      </c>
      <c r="V96" s="4">
        <f>Table3[[#This Row],[Driver wage/trip]]+Table3[[#This Row],[Driver Salary]]</f>
        <v>887</v>
      </c>
      <c r="W96" s="15">
        <f>Table3[[#This Row],[Buddy wage/trip]]*0.3</f>
        <v>120</v>
      </c>
    </row>
    <row r="97" spans="1:23" x14ac:dyDescent="0.25">
      <c r="A97">
        <v>2</v>
      </c>
      <c r="B97" s="22">
        <v>44491</v>
      </c>
      <c r="C97">
        <v>2021</v>
      </c>
      <c r="D97" t="s">
        <v>22</v>
      </c>
      <c r="E97" t="s">
        <v>31</v>
      </c>
      <c r="F97" t="s">
        <v>38</v>
      </c>
      <c r="G97" t="s">
        <v>41</v>
      </c>
      <c r="H97" t="s">
        <v>42</v>
      </c>
      <c r="I97">
        <v>8.1999999999999993</v>
      </c>
      <c r="J97" t="s">
        <v>45</v>
      </c>
      <c r="K97">
        <v>31.8</v>
      </c>
      <c r="L97" t="s">
        <v>83</v>
      </c>
      <c r="M97" t="s">
        <v>51</v>
      </c>
      <c r="N97" t="s">
        <v>55</v>
      </c>
      <c r="O97" t="s">
        <v>60</v>
      </c>
      <c r="P97" s="4">
        <v>603</v>
      </c>
      <c r="Q97" s="4">
        <v>402</v>
      </c>
      <c r="R97" s="4">
        <v>371</v>
      </c>
      <c r="S97" s="6">
        <v>608</v>
      </c>
      <c r="T97">
        <v>1.8</v>
      </c>
      <c r="U97" t="s">
        <v>62</v>
      </c>
      <c r="V97" s="4">
        <f>Table3[[#This Row],[Driver wage/trip]]+Table3[[#This Row],[Driver Salary]]</f>
        <v>974</v>
      </c>
      <c r="W97" s="15">
        <f>Table3[[#This Row],[Buddy wage/trip]]*0.3</f>
        <v>120.6</v>
      </c>
    </row>
    <row r="98" spans="1:23" x14ac:dyDescent="0.25">
      <c r="A98">
        <v>15</v>
      </c>
      <c r="B98" s="22">
        <v>44074</v>
      </c>
      <c r="C98">
        <v>2020</v>
      </c>
      <c r="D98" t="s">
        <v>26</v>
      </c>
      <c r="E98" t="s">
        <v>32</v>
      </c>
      <c r="F98" t="s">
        <v>39</v>
      </c>
      <c r="G98" t="s">
        <v>40</v>
      </c>
      <c r="H98" t="s">
        <v>70</v>
      </c>
      <c r="I98">
        <v>41</v>
      </c>
      <c r="J98" t="s">
        <v>45</v>
      </c>
      <c r="K98">
        <v>89.7</v>
      </c>
      <c r="L98" t="s">
        <v>83</v>
      </c>
      <c r="M98" t="s">
        <v>48</v>
      </c>
      <c r="N98" t="s">
        <v>66</v>
      </c>
      <c r="O98" t="s">
        <v>59</v>
      </c>
      <c r="P98" s="4">
        <v>634</v>
      </c>
      <c r="Q98" s="4">
        <v>401</v>
      </c>
      <c r="R98" s="4">
        <v>255</v>
      </c>
      <c r="S98" s="6">
        <v>391</v>
      </c>
      <c r="T98">
        <v>34.1</v>
      </c>
      <c r="U98" t="s">
        <v>61</v>
      </c>
      <c r="V98" s="4">
        <f>Table3[[#This Row],[Driver wage/trip]]+Table3[[#This Row],[Driver Salary]]</f>
        <v>889</v>
      </c>
      <c r="W98" s="15">
        <f>Table3[[#This Row],[Buddy wage/trip]]*0.3</f>
        <v>120.3</v>
      </c>
    </row>
    <row r="99" spans="1:23" x14ac:dyDescent="0.25">
      <c r="A99">
        <v>14</v>
      </c>
      <c r="B99" s="22">
        <v>44143</v>
      </c>
      <c r="C99">
        <v>2020</v>
      </c>
      <c r="D99" t="s">
        <v>30</v>
      </c>
      <c r="E99" t="s">
        <v>34</v>
      </c>
      <c r="F99" t="s">
        <v>38</v>
      </c>
      <c r="G99" t="s">
        <v>41</v>
      </c>
      <c r="H99" t="s">
        <v>43</v>
      </c>
      <c r="I99">
        <v>87</v>
      </c>
      <c r="J99" t="s">
        <v>45</v>
      </c>
      <c r="K99">
        <v>70</v>
      </c>
      <c r="L99" t="s">
        <v>84</v>
      </c>
      <c r="M99" t="s">
        <v>51</v>
      </c>
      <c r="N99" t="s">
        <v>52</v>
      </c>
      <c r="O99" t="s">
        <v>59</v>
      </c>
      <c r="P99" s="4">
        <v>219</v>
      </c>
      <c r="Q99" s="4">
        <v>400</v>
      </c>
      <c r="R99" s="4">
        <v>736</v>
      </c>
      <c r="S99" s="6">
        <v>702</v>
      </c>
      <c r="T99">
        <v>28.1</v>
      </c>
      <c r="U99" t="s">
        <v>62</v>
      </c>
      <c r="V99" s="4">
        <f>Table3[[#This Row],[Driver wage/trip]]+Table3[[#This Row],[Driver Salary]]</f>
        <v>955</v>
      </c>
      <c r="W99" s="15">
        <f>Table3[[#This Row],[Buddy wage/trip]]*0.3</f>
        <v>120</v>
      </c>
    </row>
    <row r="100" spans="1:23" x14ac:dyDescent="0.25">
      <c r="A100">
        <v>13</v>
      </c>
      <c r="B100" s="22">
        <v>43906</v>
      </c>
      <c r="C100">
        <v>2020</v>
      </c>
      <c r="D100" t="s">
        <v>24</v>
      </c>
      <c r="E100" t="s">
        <v>32</v>
      </c>
      <c r="F100" t="s">
        <v>38</v>
      </c>
      <c r="G100" t="s">
        <v>40</v>
      </c>
      <c r="H100" t="s">
        <v>70</v>
      </c>
      <c r="I100">
        <v>22</v>
      </c>
      <c r="J100" t="s">
        <v>44</v>
      </c>
      <c r="K100">
        <v>27.4</v>
      </c>
      <c r="L100" t="s">
        <v>84</v>
      </c>
      <c r="M100" t="s">
        <v>55</v>
      </c>
      <c r="N100" t="s">
        <v>52</v>
      </c>
      <c r="O100" t="s">
        <v>60</v>
      </c>
      <c r="P100" s="4">
        <v>259</v>
      </c>
      <c r="Q100" s="4">
        <v>400</v>
      </c>
      <c r="R100" s="4">
        <v>713</v>
      </c>
      <c r="S100" s="6">
        <v>640</v>
      </c>
      <c r="T100">
        <v>26</v>
      </c>
      <c r="U100" t="s">
        <v>62</v>
      </c>
      <c r="V100" s="4">
        <f>Table3[[#This Row],[Driver wage/trip]]+Table3[[#This Row],[Driver Salary]]</f>
        <v>972</v>
      </c>
      <c r="W100" s="15">
        <f>Table3[[#This Row],[Buddy wage/trip]]*0.3</f>
        <v>120</v>
      </c>
    </row>
    <row r="101" spans="1:23" x14ac:dyDescent="0.25">
      <c r="A101">
        <v>11</v>
      </c>
      <c r="B101" s="22">
        <v>44092</v>
      </c>
      <c r="C101">
        <v>2020</v>
      </c>
      <c r="D101" t="s">
        <v>21</v>
      </c>
      <c r="E101" t="s">
        <v>31</v>
      </c>
      <c r="F101" t="s">
        <v>39</v>
      </c>
      <c r="G101" t="s">
        <v>41</v>
      </c>
      <c r="H101" t="s">
        <v>42</v>
      </c>
      <c r="I101">
        <v>44.2</v>
      </c>
      <c r="J101" t="s">
        <v>44</v>
      </c>
      <c r="K101">
        <v>13.8</v>
      </c>
      <c r="L101" t="s">
        <v>83</v>
      </c>
      <c r="M101" t="s">
        <v>48</v>
      </c>
      <c r="N101" t="s">
        <v>48</v>
      </c>
      <c r="O101" t="s">
        <v>59</v>
      </c>
      <c r="P101" s="4">
        <v>401</v>
      </c>
      <c r="Q101" s="4">
        <v>399</v>
      </c>
      <c r="R101" s="4">
        <v>783</v>
      </c>
      <c r="S101" s="6">
        <v>319</v>
      </c>
      <c r="T101">
        <v>14.9</v>
      </c>
      <c r="U101" t="s">
        <v>62</v>
      </c>
      <c r="V101" s="4">
        <f>Table3[[#This Row],[Driver wage/trip]]+Table3[[#This Row],[Driver Salary]]</f>
        <v>1184</v>
      </c>
      <c r="W101" s="15">
        <f>Table3[[#This Row],[Buddy wage/trip]]*0.3</f>
        <v>119.69999999999999</v>
      </c>
    </row>
    <row r="102" spans="1:23" x14ac:dyDescent="0.25">
      <c r="A102">
        <v>2</v>
      </c>
      <c r="B102" s="22">
        <v>44061</v>
      </c>
      <c r="C102">
        <v>2020</v>
      </c>
      <c r="D102" t="s">
        <v>26</v>
      </c>
      <c r="E102" t="s">
        <v>37</v>
      </c>
      <c r="F102" t="s">
        <v>38</v>
      </c>
      <c r="G102" t="s">
        <v>41</v>
      </c>
      <c r="H102" t="s">
        <v>43</v>
      </c>
      <c r="I102">
        <v>7.3</v>
      </c>
      <c r="J102" t="s">
        <v>44</v>
      </c>
      <c r="K102">
        <v>73.2</v>
      </c>
      <c r="L102" t="s">
        <v>83</v>
      </c>
      <c r="M102" t="s">
        <v>49</v>
      </c>
      <c r="N102" t="s">
        <v>52</v>
      </c>
      <c r="O102" t="s">
        <v>59</v>
      </c>
      <c r="P102" s="4">
        <v>244</v>
      </c>
      <c r="Q102" s="4">
        <v>401</v>
      </c>
      <c r="R102" s="4">
        <v>624</v>
      </c>
      <c r="S102" s="6">
        <v>763</v>
      </c>
      <c r="T102">
        <v>15.7</v>
      </c>
      <c r="U102" t="s">
        <v>61</v>
      </c>
      <c r="V102" s="4">
        <f>Table3[[#This Row],[Driver wage/trip]]+Table3[[#This Row],[Driver Salary]]</f>
        <v>868</v>
      </c>
      <c r="W102" s="15">
        <f>Table3[[#This Row],[Buddy wage/trip]]*0.3</f>
        <v>120.3</v>
      </c>
    </row>
    <row r="103" spans="1:23" x14ac:dyDescent="0.25">
      <c r="A103">
        <v>10</v>
      </c>
      <c r="B103" s="22">
        <v>44533</v>
      </c>
      <c r="C103">
        <v>2021</v>
      </c>
      <c r="D103" t="s">
        <v>23</v>
      </c>
      <c r="E103" t="s">
        <v>31</v>
      </c>
      <c r="F103" t="s">
        <v>39</v>
      </c>
      <c r="G103" t="s">
        <v>40</v>
      </c>
      <c r="H103" t="s">
        <v>42</v>
      </c>
      <c r="I103">
        <v>88</v>
      </c>
      <c r="J103" t="s">
        <v>44</v>
      </c>
      <c r="K103">
        <v>7.9</v>
      </c>
      <c r="L103" t="s">
        <v>84</v>
      </c>
      <c r="M103" t="s">
        <v>53</v>
      </c>
      <c r="N103" t="s">
        <v>65</v>
      </c>
      <c r="O103" t="s">
        <v>59</v>
      </c>
      <c r="P103" s="4">
        <v>793</v>
      </c>
      <c r="Q103" s="4">
        <v>400</v>
      </c>
      <c r="R103" s="4">
        <v>587</v>
      </c>
      <c r="S103" s="6">
        <v>610</v>
      </c>
      <c r="T103">
        <v>34</v>
      </c>
      <c r="U103" t="s">
        <v>62</v>
      </c>
      <c r="V103" s="4">
        <f>Table3[[#This Row],[Driver wage/trip]]+Table3[[#This Row],[Driver Salary]]</f>
        <v>1380</v>
      </c>
      <c r="W103" s="15">
        <f>Table3[[#This Row],[Buddy wage/trip]]*0.3</f>
        <v>120</v>
      </c>
    </row>
    <row r="104" spans="1:23" x14ac:dyDescent="0.25">
      <c r="A104">
        <v>10</v>
      </c>
      <c r="B104" s="22">
        <v>45234</v>
      </c>
      <c r="C104">
        <v>2023</v>
      </c>
      <c r="D104" t="s">
        <v>30</v>
      </c>
      <c r="E104" t="s">
        <v>36</v>
      </c>
      <c r="F104" t="s">
        <v>38</v>
      </c>
      <c r="G104" t="s">
        <v>41</v>
      </c>
      <c r="H104" t="s">
        <v>70</v>
      </c>
      <c r="I104">
        <v>106.3</v>
      </c>
      <c r="J104" t="s">
        <v>46</v>
      </c>
      <c r="K104">
        <v>12.5</v>
      </c>
      <c r="L104" t="s">
        <v>84</v>
      </c>
      <c r="M104" t="s">
        <v>51</v>
      </c>
      <c r="N104" t="s">
        <v>57</v>
      </c>
      <c r="O104" t="s">
        <v>59</v>
      </c>
      <c r="P104" s="4">
        <v>548</v>
      </c>
      <c r="Q104" s="4">
        <v>398</v>
      </c>
      <c r="R104" s="4">
        <v>754</v>
      </c>
      <c r="S104" s="6">
        <v>769</v>
      </c>
      <c r="T104">
        <v>28.8</v>
      </c>
      <c r="U104" t="s">
        <v>61</v>
      </c>
      <c r="V104" s="4">
        <f>Table3[[#This Row],[Driver wage/trip]]+Table3[[#This Row],[Driver Salary]]</f>
        <v>1302</v>
      </c>
      <c r="W104" s="15">
        <f>Table3[[#This Row],[Buddy wage/trip]]*0.3</f>
        <v>119.39999999999999</v>
      </c>
    </row>
    <row r="105" spans="1:23" x14ac:dyDescent="0.25">
      <c r="A105">
        <v>7</v>
      </c>
      <c r="B105" s="22">
        <v>44476</v>
      </c>
      <c r="C105">
        <v>2021</v>
      </c>
      <c r="D105" t="s">
        <v>22</v>
      </c>
      <c r="E105" t="s">
        <v>35</v>
      </c>
      <c r="F105" t="s">
        <v>38</v>
      </c>
      <c r="G105" t="s">
        <v>40</v>
      </c>
      <c r="H105" t="s">
        <v>43</v>
      </c>
      <c r="I105">
        <v>70.400000000000006</v>
      </c>
      <c r="J105" t="s">
        <v>46</v>
      </c>
      <c r="K105">
        <v>85.8</v>
      </c>
      <c r="L105" t="s">
        <v>83</v>
      </c>
      <c r="M105" t="s">
        <v>53</v>
      </c>
      <c r="N105" t="s">
        <v>56</v>
      </c>
      <c r="O105" t="s">
        <v>59</v>
      </c>
      <c r="P105" s="4">
        <v>492</v>
      </c>
      <c r="Q105" s="4">
        <v>399</v>
      </c>
      <c r="R105" s="4">
        <v>768</v>
      </c>
      <c r="S105" s="6">
        <v>321</v>
      </c>
      <c r="T105">
        <v>27.1</v>
      </c>
      <c r="U105" t="s">
        <v>62</v>
      </c>
      <c r="V105" s="4">
        <f>Table3[[#This Row],[Driver wage/trip]]+Table3[[#This Row],[Driver Salary]]</f>
        <v>1260</v>
      </c>
      <c r="W105" s="15">
        <f>Table3[[#This Row],[Buddy wage/trip]]*0.3</f>
        <v>119.69999999999999</v>
      </c>
    </row>
    <row r="106" spans="1:23" x14ac:dyDescent="0.25">
      <c r="A106">
        <v>11</v>
      </c>
      <c r="B106" s="22">
        <v>45163</v>
      </c>
      <c r="C106">
        <v>2023</v>
      </c>
      <c r="D106" t="s">
        <v>26</v>
      </c>
      <c r="E106" t="s">
        <v>31</v>
      </c>
      <c r="F106" t="s">
        <v>39</v>
      </c>
      <c r="G106" t="s">
        <v>41</v>
      </c>
      <c r="H106" t="s">
        <v>42</v>
      </c>
      <c r="I106">
        <v>8</v>
      </c>
      <c r="J106" t="s">
        <v>46</v>
      </c>
      <c r="K106">
        <v>67</v>
      </c>
      <c r="L106" t="s">
        <v>84</v>
      </c>
      <c r="M106" t="s">
        <v>51</v>
      </c>
      <c r="N106" t="s">
        <v>57</v>
      </c>
      <c r="O106" t="s">
        <v>60</v>
      </c>
      <c r="P106" s="4">
        <v>671</v>
      </c>
      <c r="Q106" s="4">
        <v>399</v>
      </c>
      <c r="R106" s="4">
        <v>726</v>
      </c>
      <c r="S106" s="6">
        <v>722</v>
      </c>
      <c r="T106">
        <v>2.2000000000000002</v>
      </c>
      <c r="U106" t="s">
        <v>61</v>
      </c>
      <c r="V106" s="4">
        <f>Table3[[#This Row],[Driver wage/trip]]+Table3[[#This Row],[Driver Salary]]</f>
        <v>1397</v>
      </c>
      <c r="W106" s="15">
        <f>Table3[[#This Row],[Buddy wage/trip]]*0.3</f>
        <v>119.69999999999999</v>
      </c>
    </row>
    <row r="107" spans="1:23" x14ac:dyDescent="0.25">
      <c r="A107">
        <v>15</v>
      </c>
      <c r="B107" s="22">
        <v>45242</v>
      </c>
      <c r="C107">
        <v>2023</v>
      </c>
      <c r="D107" t="s">
        <v>30</v>
      </c>
      <c r="E107" t="s">
        <v>34</v>
      </c>
      <c r="F107" t="s">
        <v>38</v>
      </c>
      <c r="G107" t="s">
        <v>40</v>
      </c>
      <c r="H107" t="s">
        <v>43</v>
      </c>
      <c r="I107">
        <v>30</v>
      </c>
      <c r="J107" t="s">
        <v>46</v>
      </c>
      <c r="K107">
        <v>42.5</v>
      </c>
      <c r="L107" t="s">
        <v>83</v>
      </c>
      <c r="M107" t="s">
        <v>50</v>
      </c>
      <c r="N107" t="s">
        <v>56</v>
      </c>
      <c r="O107" t="s">
        <v>60</v>
      </c>
      <c r="P107" s="4">
        <v>786</v>
      </c>
      <c r="Q107" s="4">
        <v>399</v>
      </c>
      <c r="R107" s="4">
        <v>717</v>
      </c>
      <c r="S107" s="6">
        <v>601</v>
      </c>
      <c r="T107">
        <v>8.1999999999999993</v>
      </c>
      <c r="U107" t="s">
        <v>62</v>
      </c>
      <c r="V107" s="4">
        <f>Table3[[#This Row],[Driver wage/trip]]+Table3[[#This Row],[Driver Salary]]</f>
        <v>1503</v>
      </c>
      <c r="W107" s="15">
        <f>Table3[[#This Row],[Buddy wage/trip]]*0.3</f>
        <v>119.69999999999999</v>
      </c>
    </row>
    <row r="108" spans="1:23" x14ac:dyDescent="0.25">
      <c r="A108">
        <v>26</v>
      </c>
      <c r="B108" s="22">
        <v>44587</v>
      </c>
      <c r="C108">
        <v>2022</v>
      </c>
      <c r="D108" t="s">
        <v>28</v>
      </c>
      <c r="E108" t="s">
        <v>33</v>
      </c>
      <c r="F108" t="s">
        <v>38</v>
      </c>
      <c r="G108" t="s">
        <v>40</v>
      </c>
      <c r="H108" t="s">
        <v>70</v>
      </c>
      <c r="I108">
        <v>55.4</v>
      </c>
      <c r="J108" t="s">
        <v>44</v>
      </c>
      <c r="K108">
        <v>67</v>
      </c>
      <c r="L108" t="s">
        <v>84</v>
      </c>
      <c r="M108" t="s">
        <v>53</v>
      </c>
      <c r="N108" t="s">
        <v>56</v>
      </c>
      <c r="O108" t="s">
        <v>60</v>
      </c>
      <c r="P108" s="4">
        <v>773</v>
      </c>
      <c r="Q108" s="4">
        <v>401</v>
      </c>
      <c r="R108" s="4">
        <v>603</v>
      </c>
      <c r="S108" s="6">
        <v>531</v>
      </c>
      <c r="T108">
        <v>38.5</v>
      </c>
      <c r="U108" t="s">
        <v>62</v>
      </c>
      <c r="V108" s="4">
        <f>Table3[[#This Row],[Driver wage/trip]]+Table3[[#This Row],[Driver Salary]]</f>
        <v>1376</v>
      </c>
      <c r="W108" s="15">
        <f>Table3[[#This Row],[Buddy wage/trip]]*0.3</f>
        <v>120.3</v>
      </c>
    </row>
    <row r="109" spans="1:23" x14ac:dyDescent="0.25">
      <c r="A109">
        <v>14</v>
      </c>
      <c r="B109" s="22">
        <v>45179</v>
      </c>
      <c r="C109">
        <v>2023</v>
      </c>
      <c r="D109" t="s">
        <v>21</v>
      </c>
      <c r="E109" t="s">
        <v>34</v>
      </c>
      <c r="F109" t="s">
        <v>38</v>
      </c>
      <c r="G109" t="s">
        <v>41</v>
      </c>
      <c r="H109" t="s">
        <v>70</v>
      </c>
      <c r="I109">
        <v>72.599999999999994</v>
      </c>
      <c r="J109" t="s">
        <v>46</v>
      </c>
      <c r="K109">
        <v>73</v>
      </c>
      <c r="L109" t="s">
        <v>83</v>
      </c>
      <c r="M109" t="s">
        <v>55</v>
      </c>
      <c r="N109" t="s">
        <v>55</v>
      </c>
      <c r="O109" t="s">
        <v>59</v>
      </c>
      <c r="P109" s="4">
        <v>676</v>
      </c>
      <c r="Q109" s="4">
        <v>400</v>
      </c>
      <c r="R109" s="4">
        <v>201</v>
      </c>
      <c r="S109" s="6">
        <v>692</v>
      </c>
      <c r="T109">
        <v>18.7</v>
      </c>
      <c r="U109" t="s">
        <v>62</v>
      </c>
      <c r="V109" s="4">
        <f>Table3[[#This Row],[Driver wage/trip]]+Table3[[#This Row],[Driver Salary]]</f>
        <v>877</v>
      </c>
      <c r="W109" s="15">
        <f>Table3[[#This Row],[Buddy wage/trip]]*0.3</f>
        <v>120</v>
      </c>
    </row>
    <row r="110" spans="1:23" x14ac:dyDescent="0.25">
      <c r="A110">
        <v>14</v>
      </c>
      <c r="B110" s="22">
        <v>44672</v>
      </c>
      <c r="C110">
        <v>2022</v>
      </c>
      <c r="D110" t="s">
        <v>19</v>
      </c>
      <c r="E110" t="s">
        <v>35</v>
      </c>
      <c r="F110" t="s">
        <v>38</v>
      </c>
      <c r="G110" t="s">
        <v>41</v>
      </c>
      <c r="H110" t="s">
        <v>43</v>
      </c>
      <c r="I110">
        <v>62.1</v>
      </c>
      <c r="J110" t="s">
        <v>46</v>
      </c>
      <c r="K110">
        <v>70</v>
      </c>
      <c r="L110" t="s">
        <v>83</v>
      </c>
      <c r="M110" t="s">
        <v>51</v>
      </c>
      <c r="N110" t="s">
        <v>56</v>
      </c>
      <c r="O110" t="s">
        <v>60</v>
      </c>
      <c r="P110" s="4">
        <v>426</v>
      </c>
      <c r="Q110" s="4">
        <v>400</v>
      </c>
      <c r="R110" s="4">
        <v>458</v>
      </c>
      <c r="S110" s="6">
        <v>580</v>
      </c>
      <c r="T110">
        <v>31.5</v>
      </c>
      <c r="U110" t="s">
        <v>61</v>
      </c>
      <c r="V110" s="4">
        <f>Table3[[#This Row],[Driver wage/trip]]+Table3[[#This Row],[Driver Salary]]</f>
        <v>884</v>
      </c>
      <c r="W110" s="15">
        <f>Table3[[#This Row],[Buddy wage/trip]]*0.3</f>
        <v>120</v>
      </c>
    </row>
    <row r="111" spans="1:23" x14ac:dyDescent="0.25">
      <c r="A111">
        <v>12</v>
      </c>
      <c r="B111" s="22">
        <v>44709</v>
      </c>
      <c r="C111">
        <v>2022</v>
      </c>
      <c r="D111" t="s">
        <v>20</v>
      </c>
      <c r="E111" t="s">
        <v>36</v>
      </c>
      <c r="F111" t="s">
        <v>39</v>
      </c>
      <c r="G111" t="s">
        <v>41</v>
      </c>
      <c r="H111" t="s">
        <v>42</v>
      </c>
      <c r="I111">
        <v>110.3</v>
      </c>
      <c r="J111" t="s">
        <v>45</v>
      </c>
      <c r="K111">
        <v>78.900000000000006</v>
      </c>
      <c r="L111" t="s">
        <v>84</v>
      </c>
      <c r="M111" t="s">
        <v>52</v>
      </c>
      <c r="N111" t="s">
        <v>65</v>
      </c>
      <c r="O111" t="s">
        <v>60</v>
      </c>
      <c r="P111" s="4">
        <v>240</v>
      </c>
      <c r="Q111" s="4">
        <v>401</v>
      </c>
      <c r="R111" s="4">
        <v>581</v>
      </c>
      <c r="S111" s="6">
        <v>602</v>
      </c>
      <c r="T111">
        <v>16.2</v>
      </c>
      <c r="U111" t="s">
        <v>61</v>
      </c>
      <c r="V111" s="4">
        <f>Table3[[#This Row],[Driver wage/trip]]+Table3[[#This Row],[Driver Salary]]</f>
        <v>821</v>
      </c>
      <c r="W111" s="15">
        <f>Table3[[#This Row],[Buddy wage/trip]]*0.3</f>
        <v>120.3</v>
      </c>
    </row>
    <row r="112" spans="1:23" x14ac:dyDescent="0.25">
      <c r="A112">
        <v>1</v>
      </c>
      <c r="B112" s="22">
        <v>45197</v>
      </c>
      <c r="C112">
        <v>2023</v>
      </c>
      <c r="D112" t="s">
        <v>21</v>
      </c>
      <c r="E112" t="s">
        <v>35</v>
      </c>
      <c r="F112" t="s">
        <v>39</v>
      </c>
      <c r="G112" t="s">
        <v>41</v>
      </c>
      <c r="H112" t="s">
        <v>43</v>
      </c>
      <c r="I112">
        <v>112.9</v>
      </c>
      <c r="J112" t="s">
        <v>44</v>
      </c>
      <c r="K112">
        <v>113.1</v>
      </c>
      <c r="L112" t="s">
        <v>84</v>
      </c>
      <c r="M112" t="s">
        <v>52</v>
      </c>
      <c r="N112" t="s">
        <v>57</v>
      </c>
      <c r="O112" t="s">
        <v>60</v>
      </c>
      <c r="P112" s="4">
        <v>259</v>
      </c>
      <c r="Q112" s="4">
        <v>399</v>
      </c>
      <c r="R112" s="4">
        <v>528</v>
      </c>
      <c r="S112" s="6">
        <v>352</v>
      </c>
      <c r="T112">
        <v>30.8</v>
      </c>
      <c r="U112" t="s">
        <v>61</v>
      </c>
      <c r="V112" s="4">
        <f>Table3[[#This Row],[Driver wage/trip]]+Table3[[#This Row],[Driver Salary]]</f>
        <v>787</v>
      </c>
      <c r="W112" s="15">
        <f>Table3[[#This Row],[Buddy wage/trip]]*0.3</f>
        <v>119.69999999999999</v>
      </c>
    </row>
    <row r="113" spans="1:23" x14ac:dyDescent="0.25">
      <c r="A113">
        <v>12</v>
      </c>
      <c r="B113" s="22">
        <v>44346</v>
      </c>
      <c r="C113">
        <v>2021</v>
      </c>
      <c r="D113" t="s">
        <v>20</v>
      </c>
      <c r="E113" t="s">
        <v>34</v>
      </c>
      <c r="F113" t="s">
        <v>38</v>
      </c>
      <c r="G113" t="s">
        <v>40</v>
      </c>
      <c r="H113" t="s">
        <v>43</v>
      </c>
      <c r="I113">
        <v>17.3</v>
      </c>
      <c r="J113" t="s">
        <v>45</v>
      </c>
      <c r="K113">
        <v>49.7</v>
      </c>
      <c r="L113" t="s">
        <v>83</v>
      </c>
      <c r="M113" t="s">
        <v>48</v>
      </c>
      <c r="N113" t="s">
        <v>56</v>
      </c>
      <c r="O113" t="s">
        <v>59</v>
      </c>
      <c r="P113" s="4">
        <v>201</v>
      </c>
      <c r="Q113" s="4">
        <v>402</v>
      </c>
      <c r="R113" s="4">
        <v>693</v>
      </c>
      <c r="S113" s="6">
        <v>690</v>
      </c>
      <c r="T113">
        <v>5.6</v>
      </c>
      <c r="U113" t="s">
        <v>61</v>
      </c>
      <c r="V113" s="4">
        <f>Table3[[#This Row],[Driver wage/trip]]+Table3[[#This Row],[Driver Salary]]</f>
        <v>894</v>
      </c>
      <c r="W113" s="15">
        <f>Table3[[#This Row],[Buddy wage/trip]]*0.3</f>
        <v>120.6</v>
      </c>
    </row>
    <row r="114" spans="1:23" x14ac:dyDescent="0.25">
      <c r="A114">
        <v>13</v>
      </c>
      <c r="B114" s="22">
        <v>44272</v>
      </c>
      <c r="C114">
        <v>2021</v>
      </c>
      <c r="D114" t="s">
        <v>24</v>
      </c>
      <c r="E114" t="s">
        <v>33</v>
      </c>
      <c r="F114" t="s">
        <v>39</v>
      </c>
      <c r="G114" t="s">
        <v>40</v>
      </c>
      <c r="H114" t="s">
        <v>43</v>
      </c>
      <c r="I114">
        <v>20.9</v>
      </c>
      <c r="J114" t="s">
        <v>46</v>
      </c>
      <c r="K114">
        <v>39.6</v>
      </c>
      <c r="L114" t="s">
        <v>83</v>
      </c>
      <c r="M114" t="s">
        <v>48</v>
      </c>
      <c r="N114" t="s">
        <v>48</v>
      </c>
      <c r="O114" t="s">
        <v>60</v>
      </c>
      <c r="P114" s="4">
        <v>201</v>
      </c>
      <c r="Q114" s="4">
        <v>399</v>
      </c>
      <c r="R114" s="4">
        <v>691</v>
      </c>
      <c r="S114" s="6">
        <v>590</v>
      </c>
      <c r="T114">
        <v>2.6</v>
      </c>
      <c r="U114" t="s">
        <v>61</v>
      </c>
      <c r="V114" s="4">
        <f>Table3[[#This Row],[Driver wage/trip]]+Table3[[#This Row],[Driver Salary]]</f>
        <v>892</v>
      </c>
      <c r="W114" s="15">
        <f>Table3[[#This Row],[Buddy wage/trip]]*0.3</f>
        <v>119.69999999999999</v>
      </c>
    </row>
    <row r="115" spans="1:23" x14ac:dyDescent="0.25">
      <c r="A115">
        <v>30</v>
      </c>
      <c r="B115" s="22">
        <v>44413</v>
      </c>
      <c r="C115">
        <v>2021</v>
      </c>
      <c r="D115" t="s">
        <v>26</v>
      </c>
      <c r="E115" t="s">
        <v>35</v>
      </c>
      <c r="F115" t="s">
        <v>38</v>
      </c>
      <c r="G115" t="s">
        <v>40</v>
      </c>
      <c r="H115" t="s">
        <v>43</v>
      </c>
      <c r="I115">
        <v>46.2</v>
      </c>
      <c r="J115" t="s">
        <v>45</v>
      </c>
      <c r="K115">
        <v>9.4</v>
      </c>
      <c r="L115" t="s">
        <v>83</v>
      </c>
      <c r="M115" t="s">
        <v>47</v>
      </c>
      <c r="N115" t="s">
        <v>66</v>
      </c>
      <c r="O115" t="s">
        <v>59</v>
      </c>
      <c r="P115" s="4">
        <v>762</v>
      </c>
      <c r="Q115" s="4">
        <v>400</v>
      </c>
      <c r="R115" s="4">
        <v>559</v>
      </c>
      <c r="S115" s="6">
        <v>707</v>
      </c>
      <c r="T115">
        <v>19.2</v>
      </c>
      <c r="U115" t="s">
        <v>62</v>
      </c>
      <c r="V115" s="4">
        <f>Table3[[#This Row],[Driver wage/trip]]+Table3[[#This Row],[Driver Salary]]</f>
        <v>1321</v>
      </c>
      <c r="W115" s="15">
        <f>Table3[[#This Row],[Buddy wage/trip]]*0.3</f>
        <v>120</v>
      </c>
    </row>
    <row r="116" spans="1:23" x14ac:dyDescent="0.25">
      <c r="A116">
        <v>11</v>
      </c>
      <c r="B116" s="22">
        <v>44092</v>
      </c>
      <c r="C116">
        <v>2020</v>
      </c>
      <c r="D116" t="s">
        <v>21</v>
      </c>
      <c r="E116" t="s">
        <v>31</v>
      </c>
      <c r="F116" t="s">
        <v>39</v>
      </c>
      <c r="G116" t="s">
        <v>41</v>
      </c>
      <c r="H116" t="s">
        <v>43</v>
      </c>
      <c r="I116">
        <v>53.4</v>
      </c>
      <c r="J116" t="s">
        <v>44</v>
      </c>
      <c r="K116">
        <v>21.9</v>
      </c>
      <c r="L116" t="s">
        <v>83</v>
      </c>
      <c r="M116" t="s">
        <v>55</v>
      </c>
      <c r="N116" t="s">
        <v>48</v>
      </c>
      <c r="O116" t="s">
        <v>60</v>
      </c>
      <c r="P116" s="4">
        <v>756</v>
      </c>
      <c r="Q116" s="4">
        <v>400</v>
      </c>
      <c r="R116" s="4">
        <v>213</v>
      </c>
      <c r="S116" s="6">
        <v>411</v>
      </c>
      <c r="T116">
        <v>24.1</v>
      </c>
      <c r="U116" t="s">
        <v>61</v>
      </c>
      <c r="V116" s="4">
        <f>Table3[[#This Row],[Driver wage/trip]]+Table3[[#This Row],[Driver Salary]]</f>
        <v>969</v>
      </c>
      <c r="W116" s="15">
        <f>Table3[[#This Row],[Buddy wage/trip]]*0.3</f>
        <v>120</v>
      </c>
    </row>
    <row r="117" spans="1:23" x14ac:dyDescent="0.25">
      <c r="A117">
        <v>15</v>
      </c>
      <c r="B117" s="22">
        <v>44579</v>
      </c>
      <c r="C117">
        <v>2022</v>
      </c>
      <c r="D117" t="s">
        <v>28</v>
      </c>
      <c r="E117" t="s">
        <v>37</v>
      </c>
      <c r="F117" t="s">
        <v>38</v>
      </c>
      <c r="G117" t="s">
        <v>41</v>
      </c>
      <c r="H117" t="s">
        <v>42</v>
      </c>
      <c r="I117">
        <v>72.400000000000006</v>
      </c>
      <c r="J117" t="s">
        <v>46</v>
      </c>
      <c r="K117">
        <v>17.2</v>
      </c>
      <c r="L117" t="s">
        <v>83</v>
      </c>
      <c r="M117" t="s">
        <v>54</v>
      </c>
      <c r="N117" t="s">
        <v>52</v>
      </c>
      <c r="O117" t="s">
        <v>59</v>
      </c>
      <c r="P117" s="4">
        <v>601</v>
      </c>
      <c r="Q117" s="4">
        <v>400</v>
      </c>
      <c r="R117" s="4">
        <v>422</v>
      </c>
      <c r="S117" s="6">
        <v>399</v>
      </c>
      <c r="T117">
        <v>13.6</v>
      </c>
      <c r="U117" t="s">
        <v>62</v>
      </c>
      <c r="V117" s="4">
        <f>Table3[[#This Row],[Driver wage/trip]]+Table3[[#This Row],[Driver Salary]]</f>
        <v>1023</v>
      </c>
      <c r="W117" s="15">
        <f>Table3[[#This Row],[Buddy wage/trip]]*0.3</f>
        <v>120</v>
      </c>
    </row>
    <row r="118" spans="1:23" x14ac:dyDescent="0.25">
      <c r="A118">
        <v>12</v>
      </c>
      <c r="B118" s="22">
        <v>44649</v>
      </c>
      <c r="C118">
        <v>2022</v>
      </c>
      <c r="D118" t="s">
        <v>24</v>
      </c>
      <c r="E118" t="s">
        <v>37</v>
      </c>
      <c r="F118" t="s">
        <v>39</v>
      </c>
      <c r="G118" t="s">
        <v>40</v>
      </c>
      <c r="H118" t="s">
        <v>43</v>
      </c>
      <c r="I118">
        <v>93.9</v>
      </c>
      <c r="J118" t="s">
        <v>46</v>
      </c>
      <c r="K118">
        <v>43.6</v>
      </c>
      <c r="L118" t="s">
        <v>83</v>
      </c>
      <c r="M118" t="s">
        <v>52</v>
      </c>
      <c r="N118" t="s">
        <v>57</v>
      </c>
      <c r="O118" t="s">
        <v>59</v>
      </c>
      <c r="P118" s="4">
        <v>636</v>
      </c>
      <c r="Q118" s="4">
        <v>400</v>
      </c>
      <c r="R118" s="4">
        <v>337</v>
      </c>
      <c r="S118" s="6">
        <v>214</v>
      </c>
      <c r="T118">
        <v>28.9</v>
      </c>
      <c r="U118" t="s">
        <v>62</v>
      </c>
      <c r="V118" s="4">
        <f>Table3[[#This Row],[Driver wage/trip]]+Table3[[#This Row],[Driver Salary]]</f>
        <v>973</v>
      </c>
      <c r="W118" s="15">
        <f>Table3[[#This Row],[Buddy wage/trip]]*0.3</f>
        <v>120</v>
      </c>
    </row>
    <row r="119" spans="1:23" x14ac:dyDescent="0.25">
      <c r="A119">
        <v>4</v>
      </c>
      <c r="B119" s="22">
        <v>44832</v>
      </c>
      <c r="C119">
        <v>2022</v>
      </c>
      <c r="D119" t="s">
        <v>21</v>
      </c>
      <c r="E119" t="s">
        <v>33</v>
      </c>
      <c r="F119" t="s">
        <v>39</v>
      </c>
      <c r="G119" t="s">
        <v>40</v>
      </c>
      <c r="H119" t="s">
        <v>70</v>
      </c>
      <c r="I119">
        <v>20.6</v>
      </c>
      <c r="J119" t="s">
        <v>45</v>
      </c>
      <c r="K119">
        <v>75.099999999999994</v>
      </c>
      <c r="L119" t="s">
        <v>84</v>
      </c>
      <c r="M119" t="s">
        <v>51</v>
      </c>
      <c r="N119" t="s">
        <v>65</v>
      </c>
      <c r="O119" t="s">
        <v>59</v>
      </c>
      <c r="P119" s="4">
        <v>508</v>
      </c>
      <c r="Q119" s="4">
        <v>400</v>
      </c>
      <c r="R119" s="4">
        <v>403</v>
      </c>
      <c r="S119" s="6">
        <v>661</v>
      </c>
      <c r="T119">
        <v>20.3</v>
      </c>
      <c r="U119" t="s">
        <v>62</v>
      </c>
      <c r="V119" s="4">
        <f>Table3[[#This Row],[Driver wage/trip]]+Table3[[#This Row],[Driver Salary]]</f>
        <v>911</v>
      </c>
      <c r="W119" s="15">
        <f>Table3[[#This Row],[Buddy wage/trip]]*0.3</f>
        <v>120</v>
      </c>
    </row>
    <row r="120" spans="1:23" x14ac:dyDescent="0.25">
      <c r="A120">
        <v>21</v>
      </c>
      <c r="B120" s="22">
        <v>44697</v>
      </c>
      <c r="C120">
        <v>2022</v>
      </c>
      <c r="D120" t="s">
        <v>20</v>
      </c>
      <c r="E120" t="s">
        <v>32</v>
      </c>
      <c r="F120" t="s">
        <v>38</v>
      </c>
      <c r="G120" t="s">
        <v>41</v>
      </c>
      <c r="H120" t="s">
        <v>70</v>
      </c>
      <c r="I120">
        <v>97.3</v>
      </c>
      <c r="J120" t="s">
        <v>45</v>
      </c>
      <c r="K120">
        <v>10.3</v>
      </c>
      <c r="L120" t="s">
        <v>83</v>
      </c>
      <c r="M120" t="s">
        <v>50</v>
      </c>
      <c r="N120" t="s">
        <v>52</v>
      </c>
      <c r="O120" t="s">
        <v>60</v>
      </c>
      <c r="P120" s="4">
        <v>343</v>
      </c>
      <c r="Q120" s="4">
        <v>399</v>
      </c>
      <c r="R120" s="4">
        <v>570</v>
      </c>
      <c r="S120" s="6">
        <v>398</v>
      </c>
      <c r="T120">
        <v>37.200000000000003</v>
      </c>
      <c r="U120" t="s">
        <v>61</v>
      </c>
      <c r="V120" s="4">
        <f>Table3[[#This Row],[Driver wage/trip]]+Table3[[#This Row],[Driver Salary]]</f>
        <v>913</v>
      </c>
      <c r="W120" s="15">
        <f>Table3[[#This Row],[Buddy wage/trip]]*0.3</f>
        <v>119.69999999999999</v>
      </c>
    </row>
    <row r="121" spans="1:23" x14ac:dyDescent="0.25">
      <c r="A121">
        <v>18</v>
      </c>
      <c r="B121" s="22">
        <v>44438</v>
      </c>
      <c r="C121">
        <v>2021</v>
      </c>
      <c r="D121" t="s">
        <v>26</v>
      </c>
      <c r="E121" t="s">
        <v>32</v>
      </c>
      <c r="F121" t="s">
        <v>38</v>
      </c>
      <c r="G121" t="s">
        <v>40</v>
      </c>
      <c r="H121" t="s">
        <v>70</v>
      </c>
      <c r="I121">
        <v>75.2</v>
      </c>
      <c r="J121" t="s">
        <v>45</v>
      </c>
      <c r="K121">
        <v>88.7</v>
      </c>
      <c r="L121" t="s">
        <v>84</v>
      </c>
      <c r="M121" t="s">
        <v>48</v>
      </c>
      <c r="N121" t="s">
        <v>65</v>
      </c>
      <c r="O121" t="s">
        <v>59</v>
      </c>
      <c r="P121" s="4">
        <v>749</v>
      </c>
      <c r="Q121" s="4">
        <v>399</v>
      </c>
      <c r="R121" s="4">
        <v>240</v>
      </c>
      <c r="S121" s="6">
        <v>396</v>
      </c>
      <c r="T121">
        <v>4.3</v>
      </c>
      <c r="U121" t="s">
        <v>62</v>
      </c>
      <c r="V121" s="4">
        <f>Table3[[#This Row],[Driver wage/trip]]+Table3[[#This Row],[Driver Salary]]</f>
        <v>989</v>
      </c>
      <c r="W121" s="15">
        <f>Table3[[#This Row],[Buddy wage/trip]]*0.3</f>
        <v>119.69999999999999</v>
      </c>
    </row>
    <row r="122" spans="1:23" x14ac:dyDescent="0.25">
      <c r="A122">
        <v>18</v>
      </c>
      <c r="B122" s="22">
        <v>44740</v>
      </c>
      <c r="C122">
        <v>2022</v>
      </c>
      <c r="D122" t="s">
        <v>29</v>
      </c>
      <c r="E122" t="s">
        <v>37</v>
      </c>
      <c r="F122" t="s">
        <v>39</v>
      </c>
      <c r="G122" t="s">
        <v>40</v>
      </c>
      <c r="H122" t="s">
        <v>43</v>
      </c>
      <c r="I122">
        <v>117.8</v>
      </c>
      <c r="J122" t="s">
        <v>44</v>
      </c>
      <c r="K122">
        <v>50.7</v>
      </c>
      <c r="L122" t="s">
        <v>83</v>
      </c>
      <c r="M122" t="s">
        <v>53</v>
      </c>
      <c r="N122" t="s">
        <v>48</v>
      </c>
      <c r="O122" t="s">
        <v>60</v>
      </c>
      <c r="P122" s="4">
        <v>367</v>
      </c>
      <c r="Q122" s="4">
        <v>403</v>
      </c>
      <c r="R122" s="4">
        <v>213</v>
      </c>
      <c r="S122" s="6">
        <v>613</v>
      </c>
      <c r="T122">
        <v>3.6</v>
      </c>
      <c r="U122" t="s">
        <v>62</v>
      </c>
      <c r="V122" s="4">
        <f>Table3[[#This Row],[Driver wage/trip]]+Table3[[#This Row],[Driver Salary]]</f>
        <v>580</v>
      </c>
      <c r="W122" s="15">
        <f>Table3[[#This Row],[Buddy wage/trip]]*0.3</f>
        <v>120.89999999999999</v>
      </c>
    </row>
    <row r="123" spans="1:23" x14ac:dyDescent="0.25">
      <c r="A123">
        <v>6</v>
      </c>
      <c r="B123" s="22">
        <v>45081</v>
      </c>
      <c r="C123">
        <v>2023</v>
      </c>
      <c r="D123" t="s">
        <v>29</v>
      </c>
      <c r="E123" t="s">
        <v>34</v>
      </c>
      <c r="F123" t="s">
        <v>38</v>
      </c>
      <c r="G123" t="s">
        <v>40</v>
      </c>
      <c r="H123" t="s">
        <v>43</v>
      </c>
      <c r="I123">
        <v>79.900000000000006</v>
      </c>
      <c r="J123" t="s">
        <v>45</v>
      </c>
      <c r="K123">
        <v>115.8</v>
      </c>
      <c r="L123" t="s">
        <v>84</v>
      </c>
      <c r="M123" t="s">
        <v>51</v>
      </c>
      <c r="N123" t="s">
        <v>48</v>
      </c>
      <c r="O123" t="s">
        <v>59</v>
      </c>
      <c r="P123" s="4">
        <v>644</v>
      </c>
      <c r="Q123" s="4">
        <v>400</v>
      </c>
      <c r="R123" s="4">
        <v>462</v>
      </c>
      <c r="S123" s="6">
        <v>352</v>
      </c>
      <c r="T123">
        <v>36.299999999999997</v>
      </c>
      <c r="U123" t="s">
        <v>61</v>
      </c>
      <c r="V123" s="4">
        <f>Table3[[#This Row],[Driver wage/trip]]+Table3[[#This Row],[Driver Salary]]</f>
        <v>1106</v>
      </c>
      <c r="W123" s="15">
        <f>Table3[[#This Row],[Buddy wage/trip]]*0.3</f>
        <v>120</v>
      </c>
    </row>
    <row r="124" spans="1:23" x14ac:dyDescent="0.25">
      <c r="A124">
        <v>22</v>
      </c>
      <c r="B124" s="22">
        <v>44353</v>
      </c>
      <c r="C124">
        <v>2021</v>
      </c>
      <c r="D124" t="s">
        <v>29</v>
      </c>
      <c r="E124" t="s">
        <v>34</v>
      </c>
      <c r="F124" t="s">
        <v>38</v>
      </c>
      <c r="G124" t="s">
        <v>40</v>
      </c>
      <c r="H124" t="s">
        <v>70</v>
      </c>
      <c r="I124">
        <v>87.4</v>
      </c>
      <c r="J124" t="s">
        <v>44</v>
      </c>
      <c r="K124">
        <v>70.400000000000006</v>
      </c>
      <c r="L124" t="s">
        <v>83</v>
      </c>
      <c r="M124" t="s">
        <v>55</v>
      </c>
      <c r="N124" t="s">
        <v>65</v>
      </c>
      <c r="O124" t="s">
        <v>59</v>
      </c>
      <c r="P124" s="4">
        <v>347</v>
      </c>
      <c r="Q124" s="4">
        <v>401</v>
      </c>
      <c r="R124" s="4">
        <v>676</v>
      </c>
      <c r="S124" s="6">
        <v>745</v>
      </c>
      <c r="T124">
        <v>27.1</v>
      </c>
      <c r="U124" t="s">
        <v>61</v>
      </c>
      <c r="V124" s="4">
        <f>Table3[[#This Row],[Driver wage/trip]]+Table3[[#This Row],[Driver Salary]]</f>
        <v>1023</v>
      </c>
      <c r="W124" s="15">
        <f>Table3[[#This Row],[Buddy wage/trip]]*0.3</f>
        <v>120.3</v>
      </c>
    </row>
    <row r="125" spans="1:23" x14ac:dyDescent="0.25">
      <c r="A125">
        <v>3</v>
      </c>
      <c r="B125" s="22">
        <v>45043</v>
      </c>
      <c r="C125">
        <v>2023</v>
      </c>
      <c r="D125" t="s">
        <v>19</v>
      </c>
      <c r="E125" t="s">
        <v>35</v>
      </c>
      <c r="F125" t="s">
        <v>38</v>
      </c>
      <c r="G125" t="s">
        <v>41</v>
      </c>
      <c r="H125" t="s">
        <v>43</v>
      </c>
      <c r="I125">
        <v>27.4</v>
      </c>
      <c r="J125" t="s">
        <v>45</v>
      </c>
      <c r="K125">
        <v>93.7</v>
      </c>
      <c r="L125" t="s">
        <v>84</v>
      </c>
      <c r="M125" t="s">
        <v>53</v>
      </c>
      <c r="N125" t="s">
        <v>48</v>
      </c>
      <c r="O125" t="s">
        <v>60</v>
      </c>
      <c r="P125" s="4">
        <v>722</v>
      </c>
      <c r="Q125" s="4">
        <v>398</v>
      </c>
      <c r="R125" s="4">
        <v>218</v>
      </c>
      <c r="S125" s="6">
        <v>523</v>
      </c>
      <c r="T125">
        <v>27.2</v>
      </c>
      <c r="U125" t="s">
        <v>61</v>
      </c>
      <c r="V125" s="4">
        <f>Table3[[#This Row],[Driver wage/trip]]+Table3[[#This Row],[Driver Salary]]</f>
        <v>940</v>
      </c>
      <c r="W125" s="15">
        <f>Table3[[#This Row],[Buddy wage/trip]]*0.3</f>
        <v>119.39999999999999</v>
      </c>
    </row>
    <row r="126" spans="1:23" x14ac:dyDescent="0.25">
      <c r="A126">
        <v>17</v>
      </c>
      <c r="B126" s="22">
        <v>45063</v>
      </c>
      <c r="C126">
        <v>2023</v>
      </c>
      <c r="D126" t="s">
        <v>20</v>
      </c>
      <c r="E126" t="s">
        <v>33</v>
      </c>
      <c r="F126" t="s">
        <v>38</v>
      </c>
      <c r="G126" t="s">
        <v>40</v>
      </c>
      <c r="H126" t="s">
        <v>70</v>
      </c>
      <c r="I126">
        <v>93.4</v>
      </c>
      <c r="J126" t="s">
        <v>45</v>
      </c>
      <c r="K126">
        <v>104</v>
      </c>
      <c r="L126" t="s">
        <v>83</v>
      </c>
      <c r="M126" t="s">
        <v>50</v>
      </c>
      <c r="N126" t="s">
        <v>66</v>
      </c>
      <c r="O126" t="s">
        <v>59</v>
      </c>
      <c r="P126" s="4">
        <v>591</v>
      </c>
      <c r="Q126" s="4">
        <v>400</v>
      </c>
      <c r="R126" s="4">
        <v>709</v>
      </c>
      <c r="S126" s="6">
        <v>782</v>
      </c>
      <c r="T126">
        <v>2.1</v>
      </c>
      <c r="U126" t="s">
        <v>61</v>
      </c>
      <c r="V126" s="4">
        <f>Table3[[#This Row],[Driver wage/trip]]+Table3[[#This Row],[Driver Salary]]</f>
        <v>1300</v>
      </c>
      <c r="W126" s="15">
        <f>Table3[[#This Row],[Buddy wage/trip]]*0.3</f>
        <v>120</v>
      </c>
    </row>
    <row r="127" spans="1:23" x14ac:dyDescent="0.25">
      <c r="A127">
        <v>28</v>
      </c>
      <c r="B127" s="22">
        <v>44867</v>
      </c>
      <c r="C127">
        <v>2022</v>
      </c>
      <c r="D127" t="s">
        <v>30</v>
      </c>
      <c r="E127" t="s">
        <v>33</v>
      </c>
      <c r="F127" t="s">
        <v>39</v>
      </c>
      <c r="G127" t="s">
        <v>40</v>
      </c>
      <c r="H127" t="s">
        <v>42</v>
      </c>
      <c r="I127">
        <v>14.1</v>
      </c>
      <c r="J127" t="s">
        <v>46</v>
      </c>
      <c r="K127">
        <v>107.2</v>
      </c>
      <c r="L127" t="s">
        <v>84</v>
      </c>
      <c r="M127" t="s">
        <v>52</v>
      </c>
      <c r="N127" t="s">
        <v>52</v>
      </c>
      <c r="O127" t="s">
        <v>59</v>
      </c>
      <c r="P127" s="4">
        <v>586</v>
      </c>
      <c r="Q127" s="4">
        <v>400</v>
      </c>
      <c r="R127" s="4">
        <v>430</v>
      </c>
      <c r="S127" s="6">
        <v>246</v>
      </c>
      <c r="T127">
        <v>37.6</v>
      </c>
      <c r="U127" t="s">
        <v>62</v>
      </c>
      <c r="V127" s="4">
        <f>Table3[[#This Row],[Driver wage/trip]]+Table3[[#This Row],[Driver Salary]]</f>
        <v>1016</v>
      </c>
      <c r="W127" s="15">
        <f>Table3[[#This Row],[Buddy wage/trip]]*0.3</f>
        <v>120</v>
      </c>
    </row>
    <row r="128" spans="1:23" x14ac:dyDescent="0.25">
      <c r="A128">
        <v>5</v>
      </c>
      <c r="B128" s="22">
        <v>43992</v>
      </c>
      <c r="C128">
        <v>2020</v>
      </c>
      <c r="D128" t="s">
        <v>29</v>
      </c>
      <c r="E128" t="s">
        <v>33</v>
      </c>
      <c r="F128" t="s">
        <v>39</v>
      </c>
      <c r="G128" t="s">
        <v>40</v>
      </c>
      <c r="H128" t="s">
        <v>42</v>
      </c>
      <c r="I128">
        <v>80.5</v>
      </c>
      <c r="J128" t="s">
        <v>45</v>
      </c>
      <c r="K128">
        <v>64.599999999999994</v>
      </c>
      <c r="L128" t="s">
        <v>84</v>
      </c>
      <c r="M128" t="s">
        <v>47</v>
      </c>
      <c r="N128" t="s">
        <v>55</v>
      </c>
      <c r="O128" t="s">
        <v>59</v>
      </c>
      <c r="P128" s="4">
        <v>258</v>
      </c>
      <c r="Q128" s="4">
        <v>400</v>
      </c>
      <c r="R128" s="4">
        <v>271</v>
      </c>
      <c r="S128" s="6">
        <v>402</v>
      </c>
      <c r="T128">
        <v>31.1</v>
      </c>
      <c r="U128" t="s">
        <v>61</v>
      </c>
      <c r="V128" s="4">
        <f>Table3[[#This Row],[Driver wage/trip]]+Table3[[#This Row],[Driver Salary]]</f>
        <v>529</v>
      </c>
      <c r="W128" s="15">
        <f>Table3[[#This Row],[Buddy wage/trip]]*0.3</f>
        <v>120</v>
      </c>
    </row>
    <row r="129" spans="1:23" x14ac:dyDescent="0.25">
      <c r="A129">
        <v>8</v>
      </c>
      <c r="B129" s="22">
        <v>45289</v>
      </c>
      <c r="C129">
        <v>2023</v>
      </c>
      <c r="D129" t="s">
        <v>23</v>
      </c>
      <c r="E129" t="s">
        <v>31</v>
      </c>
      <c r="F129" t="s">
        <v>39</v>
      </c>
      <c r="G129" t="s">
        <v>41</v>
      </c>
      <c r="H129" t="s">
        <v>42</v>
      </c>
      <c r="I129">
        <v>11.4</v>
      </c>
      <c r="J129" t="s">
        <v>46</v>
      </c>
      <c r="K129">
        <v>50.6</v>
      </c>
      <c r="L129" t="s">
        <v>83</v>
      </c>
      <c r="M129" t="s">
        <v>53</v>
      </c>
      <c r="N129" t="s">
        <v>57</v>
      </c>
      <c r="O129" t="s">
        <v>59</v>
      </c>
      <c r="P129" s="4">
        <v>452</v>
      </c>
      <c r="Q129" s="4">
        <v>397</v>
      </c>
      <c r="R129" s="4">
        <v>540</v>
      </c>
      <c r="S129" s="6">
        <v>429</v>
      </c>
      <c r="T129">
        <v>30.8</v>
      </c>
      <c r="U129" t="s">
        <v>62</v>
      </c>
      <c r="V129" s="4">
        <f>Table3[[#This Row],[Driver wage/trip]]+Table3[[#This Row],[Driver Salary]]</f>
        <v>992</v>
      </c>
      <c r="W129" s="15">
        <f>Table3[[#This Row],[Buddy wage/trip]]*0.3</f>
        <v>119.1</v>
      </c>
    </row>
    <row r="130" spans="1:23" x14ac:dyDescent="0.25">
      <c r="A130">
        <v>13</v>
      </c>
      <c r="B130" s="22">
        <v>43835</v>
      </c>
      <c r="C130">
        <v>2020</v>
      </c>
      <c r="D130" t="s">
        <v>28</v>
      </c>
      <c r="E130" t="s">
        <v>34</v>
      </c>
      <c r="F130" t="s">
        <v>39</v>
      </c>
      <c r="G130" t="s">
        <v>40</v>
      </c>
      <c r="H130" t="s">
        <v>70</v>
      </c>
      <c r="I130">
        <v>18.3</v>
      </c>
      <c r="J130" t="s">
        <v>45</v>
      </c>
      <c r="K130">
        <v>69.5</v>
      </c>
      <c r="L130" t="s">
        <v>83</v>
      </c>
      <c r="M130" t="s">
        <v>55</v>
      </c>
      <c r="N130" t="s">
        <v>52</v>
      </c>
      <c r="O130" t="s">
        <v>60</v>
      </c>
      <c r="P130" s="4">
        <v>515</v>
      </c>
      <c r="Q130" s="4">
        <v>400</v>
      </c>
      <c r="R130" s="4">
        <v>771</v>
      </c>
      <c r="S130" s="6">
        <v>638</v>
      </c>
      <c r="T130">
        <v>36.6</v>
      </c>
      <c r="U130" t="s">
        <v>61</v>
      </c>
      <c r="V130" s="4">
        <f>Table3[[#This Row],[Driver wage/trip]]+Table3[[#This Row],[Driver Salary]]</f>
        <v>1286</v>
      </c>
      <c r="W130" s="15">
        <f>Table3[[#This Row],[Buddy wage/trip]]*0.3</f>
        <v>120</v>
      </c>
    </row>
    <row r="131" spans="1:23" x14ac:dyDescent="0.25">
      <c r="A131">
        <v>9</v>
      </c>
      <c r="B131" s="22">
        <v>44032</v>
      </c>
      <c r="C131">
        <v>2020</v>
      </c>
      <c r="D131" t="s">
        <v>27</v>
      </c>
      <c r="E131" t="s">
        <v>32</v>
      </c>
      <c r="F131" t="s">
        <v>38</v>
      </c>
      <c r="G131" t="s">
        <v>40</v>
      </c>
      <c r="H131" t="s">
        <v>43</v>
      </c>
      <c r="I131">
        <v>17.399999999999999</v>
      </c>
      <c r="J131" t="s">
        <v>44</v>
      </c>
      <c r="K131">
        <v>51.2</v>
      </c>
      <c r="L131" t="s">
        <v>84</v>
      </c>
      <c r="M131" t="s">
        <v>52</v>
      </c>
      <c r="N131" t="s">
        <v>57</v>
      </c>
      <c r="O131" t="s">
        <v>60</v>
      </c>
      <c r="P131" s="4">
        <v>376</v>
      </c>
      <c r="Q131" s="4">
        <v>399</v>
      </c>
      <c r="R131" s="4">
        <v>526</v>
      </c>
      <c r="S131" s="6">
        <v>328</v>
      </c>
      <c r="T131">
        <v>23.5</v>
      </c>
      <c r="U131" t="s">
        <v>62</v>
      </c>
      <c r="V131" s="4">
        <f>Table3[[#This Row],[Driver wage/trip]]+Table3[[#This Row],[Driver Salary]]</f>
        <v>902</v>
      </c>
      <c r="W131" s="15">
        <f>Table3[[#This Row],[Buddy wage/trip]]*0.3</f>
        <v>119.69999999999999</v>
      </c>
    </row>
    <row r="132" spans="1:23" x14ac:dyDescent="0.25">
      <c r="A132">
        <v>2</v>
      </c>
      <c r="B132" s="22">
        <v>44246</v>
      </c>
      <c r="C132">
        <v>2021</v>
      </c>
      <c r="D132" t="s">
        <v>25</v>
      </c>
      <c r="E132" t="s">
        <v>31</v>
      </c>
      <c r="F132" t="s">
        <v>38</v>
      </c>
      <c r="G132" t="s">
        <v>41</v>
      </c>
      <c r="H132" t="s">
        <v>70</v>
      </c>
      <c r="I132">
        <v>11</v>
      </c>
      <c r="J132" t="s">
        <v>46</v>
      </c>
      <c r="K132">
        <v>32.700000000000003</v>
      </c>
      <c r="L132" t="s">
        <v>83</v>
      </c>
      <c r="M132" t="s">
        <v>52</v>
      </c>
      <c r="N132" t="s">
        <v>56</v>
      </c>
      <c r="O132" t="s">
        <v>59</v>
      </c>
      <c r="P132" s="4">
        <v>729</v>
      </c>
      <c r="Q132" s="4">
        <v>400</v>
      </c>
      <c r="R132" s="4">
        <v>612</v>
      </c>
      <c r="S132" s="6">
        <v>425</v>
      </c>
      <c r="T132">
        <v>16.399999999999999</v>
      </c>
      <c r="U132" t="s">
        <v>62</v>
      </c>
      <c r="V132" s="4">
        <f>Table3[[#This Row],[Driver wage/trip]]+Table3[[#This Row],[Driver Salary]]</f>
        <v>1341</v>
      </c>
      <c r="W132" s="15">
        <f>Table3[[#This Row],[Buddy wage/trip]]*0.3</f>
        <v>120</v>
      </c>
    </row>
    <row r="133" spans="1:23" x14ac:dyDescent="0.25">
      <c r="A133">
        <v>13</v>
      </c>
      <c r="B133" s="22">
        <v>44866</v>
      </c>
      <c r="C133">
        <v>2022</v>
      </c>
      <c r="D133" t="s">
        <v>30</v>
      </c>
      <c r="E133" t="s">
        <v>37</v>
      </c>
      <c r="F133" t="s">
        <v>38</v>
      </c>
      <c r="G133" t="s">
        <v>41</v>
      </c>
      <c r="H133" t="s">
        <v>43</v>
      </c>
      <c r="I133">
        <v>41.9</v>
      </c>
      <c r="J133" t="s">
        <v>46</v>
      </c>
      <c r="K133">
        <v>42.3</v>
      </c>
      <c r="L133" t="s">
        <v>84</v>
      </c>
      <c r="M133" t="s">
        <v>51</v>
      </c>
      <c r="N133" t="s">
        <v>56</v>
      </c>
      <c r="O133" t="s">
        <v>60</v>
      </c>
      <c r="P133" s="4">
        <v>703</v>
      </c>
      <c r="Q133" s="4">
        <v>399</v>
      </c>
      <c r="R133" s="4">
        <v>690</v>
      </c>
      <c r="S133" s="6">
        <v>746</v>
      </c>
      <c r="T133">
        <v>19.7</v>
      </c>
      <c r="U133" t="s">
        <v>61</v>
      </c>
      <c r="V133" s="4">
        <f>Table3[[#This Row],[Driver wage/trip]]+Table3[[#This Row],[Driver Salary]]</f>
        <v>1393</v>
      </c>
      <c r="W133" s="15">
        <f>Table3[[#This Row],[Buddy wage/trip]]*0.3</f>
        <v>119.69999999999999</v>
      </c>
    </row>
    <row r="134" spans="1:23" x14ac:dyDescent="0.25">
      <c r="A134">
        <v>5</v>
      </c>
      <c r="B134" s="22">
        <v>44778</v>
      </c>
      <c r="C134">
        <v>2022</v>
      </c>
      <c r="D134" t="s">
        <v>26</v>
      </c>
      <c r="E134" t="s">
        <v>31</v>
      </c>
      <c r="F134" t="s">
        <v>39</v>
      </c>
      <c r="G134" t="s">
        <v>41</v>
      </c>
      <c r="H134" t="s">
        <v>43</v>
      </c>
      <c r="I134">
        <v>119.4</v>
      </c>
      <c r="J134" t="s">
        <v>45</v>
      </c>
      <c r="K134">
        <v>31.8</v>
      </c>
      <c r="L134" t="s">
        <v>83</v>
      </c>
      <c r="M134" t="s">
        <v>51</v>
      </c>
      <c r="N134" t="s">
        <v>57</v>
      </c>
      <c r="O134" t="s">
        <v>59</v>
      </c>
      <c r="P134" s="4">
        <v>496</v>
      </c>
      <c r="Q134" s="4">
        <v>399</v>
      </c>
      <c r="R134" s="4">
        <v>680</v>
      </c>
      <c r="S134" s="6">
        <v>269</v>
      </c>
      <c r="T134">
        <v>31.3</v>
      </c>
      <c r="U134" t="s">
        <v>62</v>
      </c>
      <c r="V134" s="4">
        <f>Table3[[#This Row],[Driver wage/trip]]+Table3[[#This Row],[Driver Salary]]</f>
        <v>1176</v>
      </c>
      <c r="W134" s="15">
        <f>Table3[[#This Row],[Buddy wage/trip]]*0.3</f>
        <v>119.69999999999999</v>
      </c>
    </row>
    <row r="135" spans="1:23" x14ac:dyDescent="0.25">
      <c r="A135">
        <v>16</v>
      </c>
      <c r="B135" s="22">
        <v>45251</v>
      </c>
      <c r="C135">
        <v>2023</v>
      </c>
      <c r="D135" t="s">
        <v>30</v>
      </c>
      <c r="E135" t="s">
        <v>37</v>
      </c>
      <c r="F135" t="s">
        <v>39</v>
      </c>
      <c r="G135" t="s">
        <v>41</v>
      </c>
      <c r="H135" t="s">
        <v>42</v>
      </c>
      <c r="I135">
        <v>45</v>
      </c>
      <c r="J135" t="s">
        <v>46</v>
      </c>
      <c r="K135">
        <v>36</v>
      </c>
      <c r="L135" t="s">
        <v>83</v>
      </c>
      <c r="M135" t="s">
        <v>48</v>
      </c>
      <c r="N135" t="s">
        <v>48</v>
      </c>
      <c r="O135" t="s">
        <v>59</v>
      </c>
      <c r="P135" s="4">
        <v>404</v>
      </c>
      <c r="Q135" s="4">
        <v>400</v>
      </c>
      <c r="R135" s="4">
        <v>244</v>
      </c>
      <c r="S135" s="6">
        <v>647</v>
      </c>
      <c r="T135">
        <v>31</v>
      </c>
      <c r="U135" t="s">
        <v>61</v>
      </c>
      <c r="V135" s="4">
        <f>Table3[[#This Row],[Driver wage/trip]]+Table3[[#This Row],[Driver Salary]]</f>
        <v>648</v>
      </c>
      <c r="W135" s="15">
        <f>Table3[[#This Row],[Buddy wage/trip]]*0.3</f>
        <v>120</v>
      </c>
    </row>
    <row r="136" spans="1:23" x14ac:dyDescent="0.25">
      <c r="A136">
        <v>6</v>
      </c>
      <c r="B136" s="22">
        <v>45195</v>
      </c>
      <c r="C136">
        <v>2023</v>
      </c>
      <c r="D136" t="s">
        <v>21</v>
      </c>
      <c r="E136" t="s">
        <v>37</v>
      </c>
      <c r="F136" t="s">
        <v>39</v>
      </c>
      <c r="G136" t="s">
        <v>41</v>
      </c>
      <c r="H136" t="s">
        <v>42</v>
      </c>
      <c r="I136">
        <v>92.5</v>
      </c>
      <c r="J136" t="s">
        <v>46</v>
      </c>
      <c r="K136">
        <v>15.8</v>
      </c>
      <c r="L136" t="s">
        <v>83</v>
      </c>
      <c r="M136" t="s">
        <v>52</v>
      </c>
      <c r="N136" t="s">
        <v>65</v>
      </c>
      <c r="O136" t="s">
        <v>60</v>
      </c>
      <c r="P136" s="4">
        <v>681</v>
      </c>
      <c r="Q136" s="4">
        <v>399</v>
      </c>
      <c r="R136" s="4">
        <v>645</v>
      </c>
      <c r="S136" s="6">
        <v>621</v>
      </c>
      <c r="T136">
        <v>24.8</v>
      </c>
      <c r="U136" t="s">
        <v>62</v>
      </c>
      <c r="V136" s="4">
        <f>Table3[[#This Row],[Driver wage/trip]]+Table3[[#This Row],[Driver Salary]]</f>
        <v>1326</v>
      </c>
      <c r="W136" s="15">
        <f>Table3[[#This Row],[Buddy wage/trip]]*0.3</f>
        <v>119.69999999999999</v>
      </c>
    </row>
    <row r="137" spans="1:23" x14ac:dyDescent="0.25">
      <c r="A137">
        <v>23</v>
      </c>
      <c r="B137" s="22">
        <v>44582</v>
      </c>
      <c r="C137">
        <v>2022</v>
      </c>
      <c r="D137" t="s">
        <v>28</v>
      </c>
      <c r="E137" t="s">
        <v>31</v>
      </c>
      <c r="F137" t="s">
        <v>39</v>
      </c>
      <c r="G137" t="s">
        <v>40</v>
      </c>
      <c r="H137" t="s">
        <v>70</v>
      </c>
      <c r="I137">
        <v>20.2</v>
      </c>
      <c r="J137" t="s">
        <v>46</v>
      </c>
      <c r="K137">
        <v>54</v>
      </c>
      <c r="L137" t="s">
        <v>84</v>
      </c>
      <c r="M137" t="s">
        <v>47</v>
      </c>
      <c r="N137" t="s">
        <v>48</v>
      </c>
      <c r="O137" t="s">
        <v>59</v>
      </c>
      <c r="P137" s="4">
        <v>318</v>
      </c>
      <c r="Q137" s="4">
        <v>400</v>
      </c>
      <c r="R137" s="4">
        <v>770</v>
      </c>
      <c r="S137" s="6">
        <v>278</v>
      </c>
      <c r="T137">
        <v>9.5</v>
      </c>
      <c r="U137" t="s">
        <v>62</v>
      </c>
      <c r="V137" s="4">
        <f>Table3[[#This Row],[Driver wage/trip]]+Table3[[#This Row],[Driver Salary]]</f>
        <v>1088</v>
      </c>
      <c r="W137" s="15">
        <f>Table3[[#This Row],[Buddy wage/trip]]*0.3</f>
        <v>120</v>
      </c>
    </row>
    <row r="138" spans="1:23" x14ac:dyDescent="0.25">
      <c r="A138">
        <v>7</v>
      </c>
      <c r="B138" s="22">
        <v>44780</v>
      </c>
      <c r="C138">
        <v>2022</v>
      </c>
      <c r="D138" t="s">
        <v>26</v>
      </c>
      <c r="E138" t="s">
        <v>34</v>
      </c>
      <c r="F138" t="s">
        <v>38</v>
      </c>
      <c r="G138" t="s">
        <v>41</v>
      </c>
      <c r="H138" t="s">
        <v>70</v>
      </c>
      <c r="I138">
        <v>57.3</v>
      </c>
      <c r="J138" t="s">
        <v>45</v>
      </c>
      <c r="K138">
        <v>32.1</v>
      </c>
      <c r="L138" t="s">
        <v>83</v>
      </c>
      <c r="M138" t="s">
        <v>48</v>
      </c>
      <c r="N138" t="s">
        <v>58</v>
      </c>
      <c r="O138" t="s">
        <v>60</v>
      </c>
      <c r="P138" s="4">
        <v>243</v>
      </c>
      <c r="Q138" s="4">
        <v>399</v>
      </c>
      <c r="R138" s="4">
        <v>620</v>
      </c>
      <c r="S138" s="6">
        <v>613</v>
      </c>
      <c r="T138">
        <v>32.9</v>
      </c>
      <c r="U138" t="s">
        <v>61</v>
      </c>
      <c r="V138" s="4">
        <f>Table3[[#This Row],[Driver wage/trip]]+Table3[[#This Row],[Driver Salary]]</f>
        <v>863</v>
      </c>
      <c r="W138" s="15">
        <f>Table3[[#This Row],[Buddy wage/trip]]*0.3</f>
        <v>119.69999999999999</v>
      </c>
    </row>
    <row r="139" spans="1:23" x14ac:dyDescent="0.25">
      <c r="A139">
        <v>10</v>
      </c>
      <c r="B139" s="22">
        <v>44203</v>
      </c>
      <c r="C139">
        <v>2021</v>
      </c>
      <c r="D139" t="s">
        <v>28</v>
      </c>
      <c r="E139" t="s">
        <v>35</v>
      </c>
      <c r="F139" t="s">
        <v>39</v>
      </c>
      <c r="G139" t="s">
        <v>41</v>
      </c>
      <c r="H139" t="s">
        <v>43</v>
      </c>
      <c r="I139">
        <v>26.3</v>
      </c>
      <c r="J139" t="s">
        <v>45</v>
      </c>
      <c r="K139">
        <v>56.6</v>
      </c>
      <c r="L139" t="s">
        <v>84</v>
      </c>
      <c r="M139" t="s">
        <v>54</v>
      </c>
      <c r="N139" t="s">
        <v>57</v>
      </c>
      <c r="O139" t="s">
        <v>59</v>
      </c>
      <c r="P139" s="4">
        <v>227</v>
      </c>
      <c r="Q139" s="4">
        <v>398</v>
      </c>
      <c r="R139" s="4">
        <v>702</v>
      </c>
      <c r="S139" s="6">
        <v>542</v>
      </c>
      <c r="T139">
        <v>26.2</v>
      </c>
      <c r="U139" t="s">
        <v>61</v>
      </c>
      <c r="V139" s="4">
        <f>Table3[[#This Row],[Driver wage/trip]]+Table3[[#This Row],[Driver Salary]]</f>
        <v>929</v>
      </c>
      <c r="W139" s="15">
        <f>Table3[[#This Row],[Buddy wage/trip]]*0.3</f>
        <v>119.39999999999999</v>
      </c>
    </row>
    <row r="140" spans="1:23" x14ac:dyDescent="0.25">
      <c r="A140">
        <v>18</v>
      </c>
      <c r="B140" s="22">
        <v>45232</v>
      </c>
      <c r="C140">
        <v>2023</v>
      </c>
      <c r="D140" t="s">
        <v>30</v>
      </c>
      <c r="E140" t="s">
        <v>35</v>
      </c>
      <c r="F140" t="s">
        <v>39</v>
      </c>
      <c r="G140" t="s">
        <v>41</v>
      </c>
      <c r="H140" t="s">
        <v>70</v>
      </c>
      <c r="I140">
        <v>27.1</v>
      </c>
      <c r="J140" t="s">
        <v>45</v>
      </c>
      <c r="K140">
        <v>96.1</v>
      </c>
      <c r="L140" t="s">
        <v>83</v>
      </c>
      <c r="M140" t="s">
        <v>55</v>
      </c>
      <c r="N140" t="s">
        <v>58</v>
      </c>
      <c r="O140" t="s">
        <v>60</v>
      </c>
      <c r="P140" s="4">
        <v>223</v>
      </c>
      <c r="Q140" s="4">
        <v>401</v>
      </c>
      <c r="R140" s="4">
        <v>491</v>
      </c>
      <c r="S140" s="6">
        <v>373</v>
      </c>
      <c r="T140">
        <v>9.6</v>
      </c>
      <c r="U140" t="s">
        <v>62</v>
      </c>
      <c r="V140" s="4">
        <f>Table3[[#This Row],[Driver wage/trip]]+Table3[[#This Row],[Driver Salary]]</f>
        <v>714</v>
      </c>
      <c r="W140" s="15">
        <f>Table3[[#This Row],[Buddy wage/trip]]*0.3</f>
        <v>120.3</v>
      </c>
    </row>
    <row r="141" spans="1:23" x14ac:dyDescent="0.25">
      <c r="A141">
        <v>4</v>
      </c>
      <c r="B141" s="22">
        <v>45079</v>
      </c>
      <c r="C141">
        <v>2023</v>
      </c>
      <c r="D141" t="s">
        <v>29</v>
      </c>
      <c r="E141" t="s">
        <v>31</v>
      </c>
      <c r="F141" t="s">
        <v>39</v>
      </c>
      <c r="G141" t="s">
        <v>40</v>
      </c>
      <c r="H141" t="s">
        <v>42</v>
      </c>
      <c r="I141">
        <v>16.5</v>
      </c>
      <c r="J141" t="s">
        <v>45</v>
      </c>
      <c r="K141">
        <v>56.6</v>
      </c>
      <c r="L141" t="s">
        <v>83</v>
      </c>
      <c r="M141" t="s">
        <v>52</v>
      </c>
      <c r="N141" t="s">
        <v>57</v>
      </c>
      <c r="O141" t="s">
        <v>59</v>
      </c>
      <c r="P141" s="4">
        <v>493</v>
      </c>
      <c r="Q141" s="4">
        <v>399</v>
      </c>
      <c r="R141" s="4">
        <v>391</v>
      </c>
      <c r="S141" s="6">
        <v>387</v>
      </c>
      <c r="T141">
        <v>19.7</v>
      </c>
      <c r="U141" t="s">
        <v>61</v>
      </c>
      <c r="V141" s="4">
        <f>Table3[[#This Row],[Driver wage/trip]]+Table3[[#This Row],[Driver Salary]]</f>
        <v>884</v>
      </c>
      <c r="W141" s="15">
        <f>Table3[[#This Row],[Buddy wage/trip]]*0.3</f>
        <v>119.69999999999999</v>
      </c>
    </row>
    <row r="142" spans="1:23" x14ac:dyDescent="0.25">
      <c r="A142">
        <v>14</v>
      </c>
      <c r="B142" s="22">
        <v>45036</v>
      </c>
      <c r="C142">
        <v>2023</v>
      </c>
      <c r="D142" t="s">
        <v>19</v>
      </c>
      <c r="E142" t="s">
        <v>35</v>
      </c>
      <c r="F142" t="s">
        <v>39</v>
      </c>
      <c r="G142" t="s">
        <v>41</v>
      </c>
      <c r="H142" t="s">
        <v>70</v>
      </c>
      <c r="I142">
        <v>54.7</v>
      </c>
      <c r="J142" t="s">
        <v>45</v>
      </c>
      <c r="K142">
        <v>114.8</v>
      </c>
      <c r="L142" t="s">
        <v>83</v>
      </c>
      <c r="M142" t="s">
        <v>50</v>
      </c>
      <c r="N142" t="s">
        <v>66</v>
      </c>
      <c r="O142" t="s">
        <v>60</v>
      </c>
      <c r="P142" s="4">
        <v>353</v>
      </c>
      <c r="Q142" s="4">
        <v>400</v>
      </c>
      <c r="R142" s="4">
        <v>606</v>
      </c>
      <c r="S142" s="6">
        <v>700</v>
      </c>
      <c r="T142">
        <v>39.9</v>
      </c>
      <c r="U142" t="s">
        <v>62</v>
      </c>
      <c r="V142" s="4">
        <f>Table3[[#This Row],[Driver wage/trip]]+Table3[[#This Row],[Driver Salary]]</f>
        <v>959</v>
      </c>
      <c r="W142" s="15">
        <f>Table3[[#This Row],[Buddy wage/trip]]*0.3</f>
        <v>120</v>
      </c>
    </row>
    <row r="143" spans="1:23" x14ac:dyDescent="0.25">
      <c r="A143">
        <v>22</v>
      </c>
      <c r="B143" s="22">
        <v>45151</v>
      </c>
      <c r="C143">
        <v>2023</v>
      </c>
      <c r="D143" t="s">
        <v>26</v>
      </c>
      <c r="E143" t="s">
        <v>34</v>
      </c>
      <c r="F143" t="s">
        <v>38</v>
      </c>
      <c r="G143" t="s">
        <v>41</v>
      </c>
      <c r="H143" t="s">
        <v>43</v>
      </c>
      <c r="I143">
        <v>13.7</v>
      </c>
      <c r="J143" t="s">
        <v>46</v>
      </c>
      <c r="K143">
        <v>22</v>
      </c>
      <c r="L143" t="s">
        <v>84</v>
      </c>
      <c r="M143" t="s">
        <v>53</v>
      </c>
      <c r="N143" t="s">
        <v>55</v>
      </c>
      <c r="O143" t="s">
        <v>60</v>
      </c>
      <c r="P143" s="4">
        <v>614</v>
      </c>
      <c r="Q143" s="4">
        <v>401</v>
      </c>
      <c r="R143" s="4">
        <v>495</v>
      </c>
      <c r="S143" s="6">
        <v>339</v>
      </c>
      <c r="T143">
        <v>13.8</v>
      </c>
      <c r="U143" t="s">
        <v>62</v>
      </c>
      <c r="V143" s="4">
        <f>Table3[[#This Row],[Driver wage/trip]]+Table3[[#This Row],[Driver Salary]]</f>
        <v>1109</v>
      </c>
      <c r="W143" s="15">
        <f>Table3[[#This Row],[Buddy wage/trip]]*0.3</f>
        <v>120.3</v>
      </c>
    </row>
    <row r="144" spans="1:23" x14ac:dyDescent="0.25">
      <c r="A144">
        <v>1</v>
      </c>
      <c r="B144" s="22">
        <v>45161</v>
      </c>
      <c r="C144">
        <v>2023</v>
      </c>
      <c r="D144" t="s">
        <v>26</v>
      </c>
      <c r="E144" t="s">
        <v>33</v>
      </c>
      <c r="F144" t="s">
        <v>39</v>
      </c>
      <c r="G144" t="s">
        <v>41</v>
      </c>
      <c r="H144" t="s">
        <v>70</v>
      </c>
      <c r="I144">
        <v>109.6</v>
      </c>
      <c r="J144" t="s">
        <v>44</v>
      </c>
      <c r="K144">
        <v>102.8</v>
      </c>
      <c r="L144" t="s">
        <v>84</v>
      </c>
      <c r="M144" t="s">
        <v>55</v>
      </c>
      <c r="N144" t="s">
        <v>57</v>
      </c>
      <c r="O144" t="s">
        <v>60</v>
      </c>
      <c r="P144" s="4">
        <v>592</v>
      </c>
      <c r="Q144" s="4">
        <v>399</v>
      </c>
      <c r="R144" s="4">
        <v>737</v>
      </c>
      <c r="S144" s="6">
        <v>508</v>
      </c>
      <c r="T144">
        <v>5.5</v>
      </c>
      <c r="U144" t="s">
        <v>62</v>
      </c>
      <c r="V144" s="4">
        <f>Table3[[#This Row],[Driver wage/trip]]+Table3[[#This Row],[Driver Salary]]</f>
        <v>1329</v>
      </c>
      <c r="W144" s="15">
        <f>Table3[[#This Row],[Buddy wage/trip]]*0.3</f>
        <v>119.69999999999999</v>
      </c>
    </row>
    <row r="145" spans="1:23" x14ac:dyDescent="0.25">
      <c r="A145">
        <v>14</v>
      </c>
      <c r="B145" s="22">
        <v>44261</v>
      </c>
      <c r="C145">
        <v>2021</v>
      </c>
      <c r="D145" t="s">
        <v>24</v>
      </c>
      <c r="E145" t="s">
        <v>36</v>
      </c>
      <c r="F145" t="s">
        <v>38</v>
      </c>
      <c r="G145" t="s">
        <v>40</v>
      </c>
      <c r="H145" t="s">
        <v>43</v>
      </c>
      <c r="I145">
        <v>56.5</v>
      </c>
      <c r="J145" t="s">
        <v>46</v>
      </c>
      <c r="K145">
        <v>33.5</v>
      </c>
      <c r="L145" t="s">
        <v>83</v>
      </c>
      <c r="M145" t="s">
        <v>54</v>
      </c>
      <c r="N145" t="s">
        <v>55</v>
      </c>
      <c r="O145" t="s">
        <v>59</v>
      </c>
      <c r="P145" s="4">
        <v>525</v>
      </c>
      <c r="Q145" s="4">
        <v>399</v>
      </c>
      <c r="R145" s="4">
        <v>785</v>
      </c>
      <c r="S145" s="6">
        <v>609</v>
      </c>
      <c r="T145">
        <v>1.8</v>
      </c>
      <c r="U145" t="s">
        <v>62</v>
      </c>
      <c r="V145" s="4">
        <f>Table3[[#This Row],[Driver wage/trip]]+Table3[[#This Row],[Driver Salary]]</f>
        <v>1310</v>
      </c>
      <c r="W145" s="15">
        <f>Table3[[#This Row],[Buddy wage/trip]]*0.3</f>
        <v>119.69999999999999</v>
      </c>
    </row>
    <row r="146" spans="1:23" x14ac:dyDescent="0.25">
      <c r="A146">
        <v>14</v>
      </c>
      <c r="B146" s="22">
        <v>44520</v>
      </c>
      <c r="C146">
        <v>2021</v>
      </c>
      <c r="D146" t="s">
        <v>30</v>
      </c>
      <c r="E146" t="s">
        <v>36</v>
      </c>
      <c r="F146" t="s">
        <v>39</v>
      </c>
      <c r="G146" t="s">
        <v>40</v>
      </c>
      <c r="H146" t="s">
        <v>70</v>
      </c>
      <c r="I146">
        <v>101.4</v>
      </c>
      <c r="J146" t="s">
        <v>45</v>
      </c>
      <c r="K146">
        <v>112.4</v>
      </c>
      <c r="L146" t="s">
        <v>83</v>
      </c>
      <c r="M146" t="s">
        <v>52</v>
      </c>
      <c r="N146" t="s">
        <v>55</v>
      </c>
      <c r="O146" t="s">
        <v>60</v>
      </c>
      <c r="P146" s="4">
        <v>412</v>
      </c>
      <c r="Q146" s="4">
        <v>400</v>
      </c>
      <c r="R146" s="4">
        <v>692</v>
      </c>
      <c r="S146" s="6">
        <v>278</v>
      </c>
      <c r="T146">
        <v>8.1999999999999993</v>
      </c>
      <c r="U146" t="s">
        <v>62</v>
      </c>
      <c r="V146" s="4">
        <f>Table3[[#This Row],[Driver wage/trip]]+Table3[[#This Row],[Driver Salary]]</f>
        <v>1104</v>
      </c>
      <c r="W146" s="15">
        <f>Table3[[#This Row],[Buddy wage/trip]]*0.3</f>
        <v>120</v>
      </c>
    </row>
    <row r="147" spans="1:23" x14ac:dyDescent="0.25">
      <c r="A147">
        <v>18</v>
      </c>
      <c r="B147" s="22">
        <v>43948</v>
      </c>
      <c r="C147">
        <v>2020</v>
      </c>
      <c r="D147" t="s">
        <v>19</v>
      </c>
      <c r="E147" t="s">
        <v>32</v>
      </c>
      <c r="F147" t="s">
        <v>39</v>
      </c>
      <c r="G147" t="s">
        <v>41</v>
      </c>
      <c r="H147" t="s">
        <v>43</v>
      </c>
      <c r="I147">
        <v>117.6</v>
      </c>
      <c r="J147" t="s">
        <v>44</v>
      </c>
      <c r="K147">
        <v>31.1</v>
      </c>
      <c r="L147" t="s">
        <v>84</v>
      </c>
      <c r="M147" t="s">
        <v>51</v>
      </c>
      <c r="N147" t="s">
        <v>48</v>
      </c>
      <c r="O147" t="s">
        <v>60</v>
      </c>
      <c r="P147" s="4">
        <v>710</v>
      </c>
      <c r="Q147" s="4">
        <v>401</v>
      </c>
      <c r="R147" s="4">
        <v>796</v>
      </c>
      <c r="S147" s="6">
        <v>759</v>
      </c>
      <c r="T147">
        <v>8.3000000000000007</v>
      </c>
      <c r="U147" t="s">
        <v>62</v>
      </c>
      <c r="V147" s="4">
        <f>Table3[[#This Row],[Driver wage/trip]]+Table3[[#This Row],[Driver Salary]]</f>
        <v>1506</v>
      </c>
      <c r="W147" s="15">
        <f>Table3[[#This Row],[Buddy wage/trip]]*0.3</f>
        <v>120.3</v>
      </c>
    </row>
    <row r="148" spans="1:23" x14ac:dyDescent="0.25">
      <c r="A148">
        <v>4</v>
      </c>
      <c r="B148" s="22">
        <v>45206</v>
      </c>
      <c r="C148">
        <v>2023</v>
      </c>
      <c r="D148" t="s">
        <v>22</v>
      </c>
      <c r="E148" t="s">
        <v>36</v>
      </c>
      <c r="F148" t="s">
        <v>39</v>
      </c>
      <c r="G148" t="s">
        <v>40</v>
      </c>
      <c r="H148" t="s">
        <v>43</v>
      </c>
      <c r="I148">
        <v>82.9</v>
      </c>
      <c r="J148" t="s">
        <v>46</v>
      </c>
      <c r="K148">
        <v>90.9</v>
      </c>
      <c r="L148" t="s">
        <v>83</v>
      </c>
      <c r="M148" t="s">
        <v>55</v>
      </c>
      <c r="N148" t="s">
        <v>52</v>
      </c>
      <c r="O148" t="s">
        <v>60</v>
      </c>
      <c r="P148" s="4">
        <v>626</v>
      </c>
      <c r="Q148" s="4">
        <v>399</v>
      </c>
      <c r="R148" s="4">
        <v>409</v>
      </c>
      <c r="S148" s="6">
        <v>356</v>
      </c>
      <c r="T148">
        <v>34.5</v>
      </c>
      <c r="U148" t="s">
        <v>61</v>
      </c>
      <c r="V148" s="4">
        <f>Table3[[#This Row],[Driver wage/trip]]+Table3[[#This Row],[Driver Salary]]</f>
        <v>1035</v>
      </c>
      <c r="W148" s="15">
        <f>Table3[[#This Row],[Buddy wage/trip]]*0.3</f>
        <v>119.69999999999999</v>
      </c>
    </row>
    <row r="149" spans="1:23" x14ac:dyDescent="0.25">
      <c r="A149">
        <v>3</v>
      </c>
      <c r="B149" s="22">
        <v>44418</v>
      </c>
      <c r="C149">
        <v>2021</v>
      </c>
      <c r="D149" t="s">
        <v>26</v>
      </c>
      <c r="E149" t="s">
        <v>37</v>
      </c>
      <c r="F149" t="s">
        <v>39</v>
      </c>
      <c r="G149" t="s">
        <v>41</v>
      </c>
      <c r="H149" t="s">
        <v>43</v>
      </c>
      <c r="I149">
        <v>108.7</v>
      </c>
      <c r="J149" t="s">
        <v>45</v>
      </c>
      <c r="K149">
        <v>12.1</v>
      </c>
      <c r="L149" t="s">
        <v>83</v>
      </c>
      <c r="M149" t="s">
        <v>51</v>
      </c>
      <c r="N149" t="s">
        <v>66</v>
      </c>
      <c r="O149" t="s">
        <v>60</v>
      </c>
      <c r="P149" s="4">
        <v>363</v>
      </c>
      <c r="Q149" s="4">
        <v>400</v>
      </c>
      <c r="R149" s="4">
        <v>737</v>
      </c>
      <c r="S149" s="6">
        <v>391</v>
      </c>
      <c r="T149">
        <v>7.1</v>
      </c>
      <c r="U149" t="s">
        <v>61</v>
      </c>
      <c r="V149" s="4">
        <f>Table3[[#This Row],[Driver wage/trip]]+Table3[[#This Row],[Driver Salary]]</f>
        <v>1100</v>
      </c>
      <c r="W149" s="15">
        <f>Table3[[#This Row],[Buddy wage/trip]]*0.3</f>
        <v>120</v>
      </c>
    </row>
    <row r="150" spans="1:23" x14ac:dyDescent="0.25">
      <c r="A150">
        <v>16</v>
      </c>
      <c r="B150" s="22">
        <v>44900</v>
      </c>
      <c r="C150">
        <v>2022</v>
      </c>
      <c r="D150" t="s">
        <v>23</v>
      </c>
      <c r="E150" t="s">
        <v>32</v>
      </c>
      <c r="F150" t="s">
        <v>38</v>
      </c>
      <c r="G150" t="s">
        <v>41</v>
      </c>
      <c r="H150" t="s">
        <v>43</v>
      </c>
      <c r="I150">
        <v>20.6</v>
      </c>
      <c r="J150" t="s">
        <v>45</v>
      </c>
      <c r="K150">
        <v>77.400000000000006</v>
      </c>
      <c r="L150" t="s">
        <v>83</v>
      </c>
      <c r="M150" t="s">
        <v>50</v>
      </c>
      <c r="N150" t="s">
        <v>66</v>
      </c>
      <c r="O150" t="s">
        <v>60</v>
      </c>
      <c r="P150" s="4">
        <v>501</v>
      </c>
      <c r="Q150" s="4">
        <v>398</v>
      </c>
      <c r="R150" s="4">
        <v>398</v>
      </c>
      <c r="S150" s="6">
        <v>600</v>
      </c>
      <c r="T150">
        <v>34.6</v>
      </c>
      <c r="U150" t="s">
        <v>62</v>
      </c>
      <c r="V150" s="4">
        <f>Table3[[#This Row],[Driver wage/trip]]+Table3[[#This Row],[Driver Salary]]</f>
        <v>899</v>
      </c>
      <c r="W150" s="15">
        <f>Table3[[#This Row],[Buddy wage/trip]]*0.3</f>
        <v>119.39999999999999</v>
      </c>
    </row>
    <row r="151" spans="1:23" x14ac:dyDescent="0.25">
      <c r="A151">
        <v>15</v>
      </c>
      <c r="B151" s="22">
        <v>44057</v>
      </c>
      <c r="C151">
        <v>2020</v>
      </c>
      <c r="D151" t="s">
        <v>26</v>
      </c>
      <c r="E151" t="s">
        <v>31</v>
      </c>
      <c r="F151" t="s">
        <v>39</v>
      </c>
      <c r="G151" t="s">
        <v>40</v>
      </c>
      <c r="H151" t="s">
        <v>70</v>
      </c>
      <c r="I151">
        <v>100.4</v>
      </c>
      <c r="J151" t="s">
        <v>46</v>
      </c>
      <c r="K151">
        <v>30.1</v>
      </c>
      <c r="L151" t="s">
        <v>83</v>
      </c>
      <c r="M151" t="s">
        <v>48</v>
      </c>
      <c r="N151" t="s">
        <v>52</v>
      </c>
      <c r="O151" t="s">
        <v>60</v>
      </c>
      <c r="P151" s="4">
        <v>294</v>
      </c>
      <c r="Q151" s="4">
        <v>400</v>
      </c>
      <c r="R151" s="4">
        <v>271</v>
      </c>
      <c r="S151" s="6">
        <v>247</v>
      </c>
      <c r="T151">
        <v>4.4000000000000004</v>
      </c>
      <c r="U151" t="s">
        <v>62</v>
      </c>
      <c r="V151" s="4">
        <f>Table3[[#This Row],[Driver wage/trip]]+Table3[[#This Row],[Driver Salary]]</f>
        <v>565</v>
      </c>
      <c r="W151" s="15">
        <f>Table3[[#This Row],[Buddy wage/trip]]*0.3</f>
        <v>120</v>
      </c>
    </row>
    <row r="152" spans="1:23" x14ac:dyDescent="0.25">
      <c r="A152">
        <v>14</v>
      </c>
      <c r="B152" s="22">
        <v>45210</v>
      </c>
      <c r="C152">
        <v>2023</v>
      </c>
      <c r="D152" t="s">
        <v>22</v>
      </c>
      <c r="E152" t="s">
        <v>33</v>
      </c>
      <c r="F152" t="s">
        <v>39</v>
      </c>
      <c r="G152" t="s">
        <v>40</v>
      </c>
      <c r="H152" t="s">
        <v>42</v>
      </c>
      <c r="I152">
        <v>36.200000000000003</v>
      </c>
      <c r="J152" t="s">
        <v>46</v>
      </c>
      <c r="K152">
        <v>82.1</v>
      </c>
      <c r="L152" t="s">
        <v>84</v>
      </c>
      <c r="M152" t="s">
        <v>48</v>
      </c>
      <c r="N152" t="s">
        <v>55</v>
      </c>
      <c r="O152" t="s">
        <v>60</v>
      </c>
      <c r="P152" s="4">
        <v>397</v>
      </c>
      <c r="Q152" s="4">
        <v>400</v>
      </c>
      <c r="R152" s="4">
        <v>573</v>
      </c>
      <c r="S152" s="6">
        <v>577</v>
      </c>
      <c r="T152">
        <v>36.4</v>
      </c>
      <c r="U152" t="s">
        <v>61</v>
      </c>
      <c r="V152" s="4">
        <f>Table3[[#This Row],[Driver wage/trip]]+Table3[[#This Row],[Driver Salary]]</f>
        <v>970</v>
      </c>
      <c r="W152" s="15">
        <f>Table3[[#This Row],[Buddy wage/trip]]*0.3</f>
        <v>120</v>
      </c>
    </row>
    <row r="153" spans="1:23" x14ac:dyDescent="0.25">
      <c r="A153">
        <v>15</v>
      </c>
      <c r="B153" s="22">
        <v>45148</v>
      </c>
      <c r="C153">
        <v>2023</v>
      </c>
      <c r="D153" t="s">
        <v>26</v>
      </c>
      <c r="E153" t="s">
        <v>35</v>
      </c>
      <c r="F153" t="s">
        <v>39</v>
      </c>
      <c r="G153" t="s">
        <v>40</v>
      </c>
      <c r="H153" t="s">
        <v>42</v>
      </c>
      <c r="I153">
        <v>59.3</v>
      </c>
      <c r="J153" t="s">
        <v>44</v>
      </c>
      <c r="K153">
        <v>78.099999999999994</v>
      </c>
      <c r="L153" t="s">
        <v>83</v>
      </c>
      <c r="M153" t="s">
        <v>52</v>
      </c>
      <c r="N153" t="s">
        <v>65</v>
      </c>
      <c r="O153" t="s">
        <v>60</v>
      </c>
      <c r="P153" s="4">
        <v>798</v>
      </c>
      <c r="Q153" s="4">
        <v>399</v>
      </c>
      <c r="R153" s="4">
        <v>473</v>
      </c>
      <c r="S153" s="6">
        <v>750</v>
      </c>
      <c r="T153">
        <v>11</v>
      </c>
      <c r="U153" t="s">
        <v>61</v>
      </c>
      <c r="V153" s="4">
        <f>Table3[[#This Row],[Driver wage/trip]]+Table3[[#This Row],[Driver Salary]]</f>
        <v>1271</v>
      </c>
      <c r="W153" s="15">
        <f>Table3[[#This Row],[Buddy wage/trip]]*0.3</f>
        <v>119.69999999999999</v>
      </c>
    </row>
    <row r="154" spans="1:23" x14ac:dyDescent="0.25">
      <c r="A154">
        <v>8</v>
      </c>
      <c r="B154" s="22">
        <v>45094</v>
      </c>
      <c r="C154">
        <v>2023</v>
      </c>
      <c r="D154" t="s">
        <v>29</v>
      </c>
      <c r="E154" t="s">
        <v>36</v>
      </c>
      <c r="F154" t="s">
        <v>38</v>
      </c>
      <c r="G154" t="s">
        <v>41</v>
      </c>
      <c r="H154" t="s">
        <v>43</v>
      </c>
      <c r="I154">
        <v>79.400000000000006</v>
      </c>
      <c r="J154" t="s">
        <v>46</v>
      </c>
      <c r="K154">
        <v>111.2</v>
      </c>
      <c r="L154" t="s">
        <v>83</v>
      </c>
      <c r="M154" t="s">
        <v>53</v>
      </c>
      <c r="N154" t="s">
        <v>65</v>
      </c>
      <c r="O154" t="s">
        <v>59</v>
      </c>
      <c r="P154" s="4">
        <v>334</v>
      </c>
      <c r="Q154" s="4">
        <v>400</v>
      </c>
      <c r="R154" s="4">
        <v>753</v>
      </c>
      <c r="S154" s="6">
        <v>349</v>
      </c>
      <c r="T154">
        <v>24.8</v>
      </c>
      <c r="U154" t="s">
        <v>61</v>
      </c>
      <c r="V154" s="4">
        <f>Table3[[#This Row],[Driver wage/trip]]+Table3[[#This Row],[Driver Salary]]</f>
        <v>1087</v>
      </c>
      <c r="W154" s="15">
        <f>Table3[[#This Row],[Buddy wage/trip]]*0.3</f>
        <v>120</v>
      </c>
    </row>
    <row r="155" spans="1:23" x14ac:dyDescent="0.25">
      <c r="A155">
        <v>14</v>
      </c>
      <c r="B155" s="22">
        <v>44178</v>
      </c>
      <c r="C155">
        <v>2020</v>
      </c>
      <c r="D155" t="s">
        <v>23</v>
      </c>
      <c r="E155" t="s">
        <v>34</v>
      </c>
      <c r="F155" t="s">
        <v>38</v>
      </c>
      <c r="G155" t="s">
        <v>41</v>
      </c>
      <c r="H155" t="s">
        <v>70</v>
      </c>
      <c r="I155">
        <v>108.9</v>
      </c>
      <c r="J155" t="s">
        <v>46</v>
      </c>
      <c r="K155">
        <v>77.099999999999994</v>
      </c>
      <c r="L155" t="s">
        <v>84</v>
      </c>
      <c r="M155" t="s">
        <v>52</v>
      </c>
      <c r="N155" t="s">
        <v>57</v>
      </c>
      <c r="O155" t="s">
        <v>60</v>
      </c>
      <c r="P155" s="4">
        <v>619</v>
      </c>
      <c r="Q155" s="4">
        <v>399</v>
      </c>
      <c r="R155" s="4">
        <v>495</v>
      </c>
      <c r="S155" s="6">
        <v>417</v>
      </c>
      <c r="T155">
        <v>7.2</v>
      </c>
      <c r="U155" t="s">
        <v>62</v>
      </c>
      <c r="V155" s="4">
        <f>Table3[[#This Row],[Driver wage/trip]]+Table3[[#This Row],[Driver Salary]]</f>
        <v>1114</v>
      </c>
      <c r="W155" s="15">
        <f>Table3[[#This Row],[Buddy wage/trip]]*0.3</f>
        <v>119.69999999999999</v>
      </c>
    </row>
    <row r="156" spans="1:23" x14ac:dyDescent="0.25">
      <c r="A156">
        <v>15</v>
      </c>
      <c r="B156" s="22">
        <v>43971</v>
      </c>
      <c r="C156">
        <v>2020</v>
      </c>
      <c r="D156" t="s">
        <v>20</v>
      </c>
      <c r="E156" t="s">
        <v>33</v>
      </c>
      <c r="F156" t="s">
        <v>38</v>
      </c>
      <c r="G156" t="s">
        <v>40</v>
      </c>
      <c r="H156" t="s">
        <v>43</v>
      </c>
      <c r="I156">
        <v>109.8</v>
      </c>
      <c r="J156" t="s">
        <v>46</v>
      </c>
      <c r="K156">
        <v>51.9</v>
      </c>
      <c r="L156" t="s">
        <v>84</v>
      </c>
      <c r="M156" t="s">
        <v>51</v>
      </c>
      <c r="N156" t="s">
        <v>66</v>
      </c>
      <c r="O156" t="s">
        <v>59</v>
      </c>
      <c r="P156" s="4">
        <v>343</v>
      </c>
      <c r="Q156" s="4">
        <v>400</v>
      </c>
      <c r="R156" s="4">
        <v>757</v>
      </c>
      <c r="S156" s="6">
        <v>339</v>
      </c>
      <c r="T156">
        <v>16.2</v>
      </c>
      <c r="U156" t="s">
        <v>62</v>
      </c>
      <c r="V156" s="4">
        <f>Table3[[#This Row],[Driver wage/trip]]+Table3[[#This Row],[Driver Salary]]</f>
        <v>1100</v>
      </c>
      <c r="W156" s="15">
        <f>Table3[[#This Row],[Buddy wage/trip]]*0.3</f>
        <v>120</v>
      </c>
    </row>
    <row r="157" spans="1:23" x14ac:dyDescent="0.25">
      <c r="A157">
        <v>7</v>
      </c>
      <c r="B157" s="22">
        <v>44034</v>
      </c>
      <c r="C157">
        <v>2020</v>
      </c>
      <c r="D157" t="s">
        <v>27</v>
      </c>
      <c r="E157" t="s">
        <v>33</v>
      </c>
      <c r="F157" t="s">
        <v>38</v>
      </c>
      <c r="G157" t="s">
        <v>40</v>
      </c>
      <c r="H157" t="s">
        <v>70</v>
      </c>
      <c r="I157">
        <v>15.6</v>
      </c>
      <c r="J157" t="s">
        <v>46</v>
      </c>
      <c r="K157">
        <v>27.3</v>
      </c>
      <c r="L157" t="s">
        <v>83</v>
      </c>
      <c r="M157" t="s">
        <v>47</v>
      </c>
      <c r="N157" t="s">
        <v>66</v>
      </c>
      <c r="O157" t="s">
        <v>60</v>
      </c>
      <c r="P157" s="4">
        <v>763</v>
      </c>
      <c r="Q157" s="4">
        <v>401</v>
      </c>
      <c r="R157" s="4">
        <v>247</v>
      </c>
      <c r="S157" s="6">
        <v>691</v>
      </c>
      <c r="T157">
        <v>4.3</v>
      </c>
      <c r="U157" t="s">
        <v>62</v>
      </c>
      <c r="V157" s="4">
        <f>Table3[[#This Row],[Driver wage/trip]]+Table3[[#This Row],[Driver Salary]]</f>
        <v>1010</v>
      </c>
      <c r="W157" s="15">
        <f>Table3[[#This Row],[Buddy wage/trip]]*0.3</f>
        <v>120.3</v>
      </c>
    </row>
    <row r="158" spans="1:23" x14ac:dyDescent="0.25">
      <c r="A158">
        <v>26</v>
      </c>
      <c r="B158" s="22">
        <v>44834</v>
      </c>
      <c r="C158">
        <v>2022</v>
      </c>
      <c r="D158" t="s">
        <v>21</v>
      </c>
      <c r="E158" t="s">
        <v>31</v>
      </c>
      <c r="F158" t="s">
        <v>38</v>
      </c>
      <c r="G158" t="s">
        <v>40</v>
      </c>
      <c r="H158" t="s">
        <v>43</v>
      </c>
      <c r="I158">
        <v>46.9</v>
      </c>
      <c r="J158" t="s">
        <v>45</v>
      </c>
      <c r="K158">
        <v>80.599999999999994</v>
      </c>
      <c r="L158" t="s">
        <v>83</v>
      </c>
      <c r="M158" t="s">
        <v>47</v>
      </c>
      <c r="N158" t="s">
        <v>48</v>
      </c>
      <c r="O158" t="s">
        <v>59</v>
      </c>
      <c r="P158" s="4">
        <v>386</v>
      </c>
      <c r="Q158" s="4">
        <v>399</v>
      </c>
      <c r="R158" s="4">
        <v>698</v>
      </c>
      <c r="S158" s="6">
        <v>301</v>
      </c>
      <c r="T158">
        <v>23.6</v>
      </c>
      <c r="U158" t="s">
        <v>62</v>
      </c>
      <c r="V158" s="4">
        <f>Table3[[#This Row],[Driver wage/trip]]+Table3[[#This Row],[Driver Salary]]</f>
        <v>1084</v>
      </c>
      <c r="W158" s="15">
        <f>Table3[[#This Row],[Buddy wage/trip]]*0.3</f>
        <v>119.69999999999999</v>
      </c>
    </row>
    <row r="159" spans="1:23" x14ac:dyDescent="0.25">
      <c r="A159">
        <v>16</v>
      </c>
      <c r="B159" s="22">
        <v>44691</v>
      </c>
      <c r="C159">
        <v>2022</v>
      </c>
      <c r="D159" t="s">
        <v>20</v>
      </c>
      <c r="E159" t="s">
        <v>37</v>
      </c>
      <c r="F159" t="s">
        <v>39</v>
      </c>
      <c r="G159" t="s">
        <v>40</v>
      </c>
      <c r="H159" t="s">
        <v>70</v>
      </c>
      <c r="I159">
        <v>96.2</v>
      </c>
      <c r="J159" t="s">
        <v>45</v>
      </c>
      <c r="K159">
        <v>18.399999999999999</v>
      </c>
      <c r="L159" t="s">
        <v>84</v>
      </c>
      <c r="M159" t="s">
        <v>55</v>
      </c>
      <c r="N159" t="s">
        <v>55</v>
      </c>
      <c r="O159" t="s">
        <v>59</v>
      </c>
      <c r="P159" s="4">
        <v>408</v>
      </c>
      <c r="Q159" s="4">
        <v>399</v>
      </c>
      <c r="R159" s="4">
        <v>655</v>
      </c>
      <c r="S159" s="6">
        <v>408</v>
      </c>
      <c r="T159">
        <v>14.5</v>
      </c>
      <c r="U159" t="s">
        <v>62</v>
      </c>
      <c r="V159" s="4">
        <f>Table3[[#This Row],[Driver wage/trip]]+Table3[[#This Row],[Driver Salary]]</f>
        <v>1063</v>
      </c>
      <c r="W159" s="15">
        <f>Table3[[#This Row],[Buddy wage/trip]]*0.3</f>
        <v>119.69999999999999</v>
      </c>
    </row>
    <row r="160" spans="1:23" x14ac:dyDescent="0.25">
      <c r="A160">
        <v>4</v>
      </c>
      <c r="B160" s="22">
        <v>44675</v>
      </c>
      <c r="C160">
        <v>2022</v>
      </c>
      <c r="D160" t="s">
        <v>19</v>
      </c>
      <c r="E160" t="s">
        <v>34</v>
      </c>
      <c r="F160" t="s">
        <v>39</v>
      </c>
      <c r="G160" t="s">
        <v>40</v>
      </c>
      <c r="H160" t="s">
        <v>70</v>
      </c>
      <c r="I160">
        <v>85.9</v>
      </c>
      <c r="J160" t="s">
        <v>44</v>
      </c>
      <c r="K160">
        <v>100.3</v>
      </c>
      <c r="L160" t="s">
        <v>83</v>
      </c>
      <c r="M160" t="s">
        <v>51</v>
      </c>
      <c r="N160" t="s">
        <v>48</v>
      </c>
      <c r="O160" t="s">
        <v>60</v>
      </c>
      <c r="P160" s="4">
        <v>556</v>
      </c>
      <c r="Q160" s="4">
        <v>401</v>
      </c>
      <c r="R160" s="4">
        <v>632</v>
      </c>
      <c r="S160" s="6">
        <v>561</v>
      </c>
      <c r="T160">
        <v>34.200000000000003</v>
      </c>
      <c r="U160" t="s">
        <v>61</v>
      </c>
      <c r="V160" s="4">
        <f>Table3[[#This Row],[Driver wage/trip]]+Table3[[#This Row],[Driver Salary]]</f>
        <v>1188</v>
      </c>
      <c r="W160" s="15">
        <f>Table3[[#This Row],[Buddy wage/trip]]*0.3</f>
        <v>120.3</v>
      </c>
    </row>
    <row r="161" spans="1:23" x14ac:dyDescent="0.25">
      <c r="A161">
        <v>17</v>
      </c>
      <c r="B161" s="22">
        <v>44825</v>
      </c>
      <c r="C161">
        <v>2022</v>
      </c>
      <c r="D161" t="s">
        <v>21</v>
      </c>
      <c r="E161" t="s">
        <v>33</v>
      </c>
      <c r="F161" t="s">
        <v>39</v>
      </c>
      <c r="G161" t="s">
        <v>41</v>
      </c>
      <c r="H161" t="s">
        <v>42</v>
      </c>
      <c r="I161">
        <v>8</v>
      </c>
      <c r="J161" t="s">
        <v>46</v>
      </c>
      <c r="K161">
        <v>33.4</v>
      </c>
      <c r="L161" t="s">
        <v>83</v>
      </c>
      <c r="M161" t="s">
        <v>53</v>
      </c>
      <c r="N161" t="s">
        <v>55</v>
      </c>
      <c r="O161" t="s">
        <v>59</v>
      </c>
      <c r="P161" s="4">
        <v>553</v>
      </c>
      <c r="Q161" s="4">
        <v>401</v>
      </c>
      <c r="R161" s="4">
        <v>413</v>
      </c>
      <c r="S161" s="6">
        <v>443</v>
      </c>
      <c r="T161">
        <v>8.1</v>
      </c>
      <c r="U161" t="s">
        <v>62</v>
      </c>
      <c r="V161" s="4">
        <f>Table3[[#This Row],[Driver wage/trip]]+Table3[[#This Row],[Driver Salary]]</f>
        <v>966</v>
      </c>
      <c r="W161" s="15">
        <f>Table3[[#This Row],[Buddy wage/trip]]*0.3</f>
        <v>120.3</v>
      </c>
    </row>
    <row r="162" spans="1:23" x14ac:dyDescent="0.25">
      <c r="A162">
        <v>6</v>
      </c>
      <c r="B162" s="22">
        <v>45123</v>
      </c>
      <c r="C162">
        <v>2023</v>
      </c>
      <c r="D162" t="s">
        <v>27</v>
      </c>
      <c r="E162" t="s">
        <v>34</v>
      </c>
      <c r="F162" t="s">
        <v>39</v>
      </c>
      <c r="G162" t="s">
        <v>41</v>
      </c>
      <c r="H162" t="s">
        <v>43</v>
      </c>
      <c r="I162">
        <v>56.7</v>
      </c>
      <c r="J162" t="s">
        <v>46</v>
      </c>
      <c r="K162">
        <v>65.3</v>
      </c>
      <c r="L162" t="s">
        <v>84</v>
      </c>
      <c r="M162" t="s">
        <v>48</v>
      </c>
      <c r="N162" t="s">
        <v>55</v>
      </c>
      <c r="O162" t="s">
        <v>59</v>
      </c>
      <c r="P162" s="4">
        <v>547</v>
      </c>
      <c r="Q162" s="4">
        <v>399</v>
      </c>
      <c r="R162" s="4">
        <v>670</v>
      </c>
      <c r="S162" s="6">
        <v>239</v>
      </c>
      <c r="T162">
        <v>11.9</v>
      </c>
      <c r="U162" t="s">
        <v>61</v>
      </c>
      <c r="V162" s="4">
        <f>Table3[[#This Row],[Driver wage/trip]]+Table3[[#This Row],[Driver Salary]]</f>
        <v>1217</v>
      </c>
      <c r="W162" s="15">
        <f>Table3[[#This Row],[Buddy wage/trip]]*0.3</f>
        <v>119.69999999999999</v>
      </c>
    </row>
    <row r="163" spans="1:23" x14ac:dyDescent="0.25">
      <c r="A163">
        <v>18</v>
      </c>
      <c r="B163" s="22">
        <v>44143</v>
      </c>
      <c r="C163">
        <v>2020</v>
      </c>
      <c r="D163" t="s">
        <v>30</v>
      </c>
      <c r="E163" t="s">
        <v>34</v>
      </c>
      <c r="F163" t="s">
        <v>39</v>
      </c>
      <c r="G163" t="s">
        <v>40</v>
      </c>
      <c r="H163" t="s">
        <v>70</v>
      </c>
      <c r="I163">
        <v>100.4</v>
      </c>
      <c r="J163" t="s">
        <v>45</v>
      </c>
      <c r="K163">
        <v>73.5</v>
      </c>
      <c r="L163" t="s">
        <v>83</v>
      </c>
      <c r="M163" t="s">
        <v>51</v>
      </c>
      <c r="N163" t="s">
        <v>48</v>
      </c>
      <c r="O163" t="s">
        <v>59</v>
      </c>
      <c r="P163" s="4">
        <v>544</v>
      </c>
      <c r="Q163" s="4">
        <v>400</v>
      </c>
      <c r="R163" s="4">
        <v>490</v>
      </c>
      <c r="S163" s="6">
        <v>769</v>
      </c>
      <c r="T163">
        <v>7.9</v>
      </c>
      <c r="U163" t="s">
        <v>61</v>
      </c>
      <c r="V163" s="4">
        <f>Table3[[#This Row],[Driver wage/trip]]+Table3[[#This Row],[Driver Salary]]</f>
        <v>1034</v>
      </c>
      <c r="W163" s="15">
        <f>Table3[[#This Row],[Buddy wage/trip]]*0.3</f>
        <v>120</v>
      </c>
    </row>
    <row r="164" spans="1:23" x14ac:dyDescent="0.25">
      <c r="A164">
        <v>21</v>
      </c>
      <c r="B164" s="22">
        <v>45272</v>
      </c>
      <c r="C164">
        <v>2023</v>
      </c>
      <c r="D164" t="s">
        <v>23</v>
      </c>
      <c r="E164" t="s">
        <v>37</v>
      </c>
      <c r="F164" t="s">
        <v>39</v>
      </c>
      <c r="G164" t="s">
        <v>41</v>
      </c>
      <c r="H164" t="s">
        <v>70</v>
      </c>
      <c r="I164">
        <v>89.8</v>
      </c>
      <c r="J164" t="s">
        <v>45</v>
      </c>
      <c r="K164">
        <v>46.7</v>
      </c>
      <c r="L164" t="s">
        <v>84</v>
      </c>
      <c r="M164" t="s">
        <v>47</v>
      </c>
      <c r="N164" t="s">
        <v>58</v>
      </c>
      <c r="O164" t="s">
        <v>59</v>
      </c>
      <c r="P164" s="4">
        <v>387</v>
      </c>
      <c r="Q164" s="4">
        <v>400</v>
      </c>
      <c r="R164" s="4">
        <v>629</v>
      </c>
      <c r="S164" s="6">
        <v>403</v>
      </c>
      <c r="T164">
        <v>23</v>
      </c>
      <c r="U164" t="s">
        <v>62</v>
      </c>
      <c r="V164" s="4">
        <f>Table3[[#This Row],[Driver wage/trip]]+Table3[[#This Row],[Driver Salary]]</f>
        <v>1016</v>
      </c>
      <c r="W164" s="15">
        <f>Table3[[#This Row],[Buddy wage/trip]]*0.3</f>
        <v>120</v>
      </c>
    </row>
    <row r="165" spans="1:23" x14ac:dyDescent="0.25">
      <c r="A165">
        <v>7</v>
      </c>
      <c r="B165" s="22">
        <v>43967</v>
      </c>
      <c r="C165">
        <v>2020</v>
      </c>
      <c r="D165" t="s">
        <v>20</v>
      </c>
      <c r="E165" t="s">
        <v>36</v>
      </c>
      <c r="F165" t="s">
        <v>39</v>
      </c>
      <c r="G165" t="s">
        <v>41</v>
      </c>
      <c r="H165" t="s">
        <v>42</v>
      </c>
      <c r="I165">
        <v>52.4</v>
      </c>
      <c r="J165" t="s">
        <v>45</v>
      </c>
      <c r="K165">
        <v>81.3</v>
      </c>
      <c r="L165" t="s">
        <v>83</v>
      </c>
      <c r="M165" t="s">
        <v>51</v>
      </c>
      <c r="N165" t="s">
        <v>57</v>
      </c>
      <c r="O165" t="s">
        <v>60</v>
      </c>
      <c r="P165" s="4">
        <v>461</v>
      </c>
      <c r="Q165" s="4">
        <v>400</v>
      </c>
      <c r="R165" s="4">
        <v>531</v>
      </c>
      <c r="S165" s="6">
        <v>467</v>
      </c>
      <c r="T165">
        <v>5.4</v>
      </c>
      <c r="U165" t="s">
        <v>62</v>
      </c>
      <c r="V165" s="4">
        <f>Table3[[#This Row],[Driver wage/trip]]+Table3[[#This Row],[Driver Salary]]</f>
        <v>992</v>
      </c>
      <c r="W165" s="15">
        <f>Table3[[#This Row],[Buddy wage/trip]]*0.3</f>
        <v>120</v>
      </c>
    </row>
    <row r="166" spans="1:23" x14ac:dyDescent="0.25">
      <c r="A166">
        <v>19</v>
      </c>
      <c r="B166" s="22">
        <v>44181</v>
      </c>
      <c r="C166">
        <v>2020</v>
      </c>
      <c r="D166" t="s">
        <v>23</v>
      </c>
      <c r="E166" t="s">
        <v>33</v>
      </c>
      <c r="F166" t="s">
        <v>39</v>
      </c>
      <c r="G166" t="s">
        <v>41</v>
      </c>
      <c r="H166" t="s">
        <v>43</v>
      </c>
      <c r="I166">
        <v>89.5</v>
      </c>
      <c r="J166" t="s">
        <v>45</v>
      </c>
      <c r="K166">
        <v>33.799999999999997</v>
      </c>
      <c r="L166" t="s">
        <v>84</v>
      </c>
      <c r="M166" t="s">
        <v>52</v>
      </c>
      <c r="N166" t="s">
        <v>57</v>
      </c>
      <c r="O166" t="s">
        <v>60</v>
      </c>
      <c r="P166" s="4">
        <v>556</v>
      </c>
      <c r="Q166" s="4">
        <v>398</v>
      </c>
      <c r="R166" s="4">
        <v>294</v>
      </c>
      <c r="S166" s="6">
        <v>301</v>
      </c>
      <c r="T166">
        <v>8.4</v>
      </c>
      <c r="U166" t="s">
        <v>62</v>
      </c>
      <c r="V166" s="4">
        <f>Table3[[#This Row],[Driver wage/trip]]+Table3[[#This Row],[Driver Salary]]</f>
        <v>850</v>
      </c>
      <c r="W166" s="15">
        <f>Table3[[#This Row],[Buddy wage/trip]]*0.3</f>
        <v>119.39999999999999</v>
      </c>
    </row>
    <row r="167" spans="1:23" x14ac:dyDescent="0.25">
      <c r="A167">
        <v>15</v>
      </c>
      <c r="B167" s="22">
        <v>45015</v>
      </c>
      <c r="C167">
        <v>2023</v>
      </c>
      <c r="D167" t="s">
        <v>24</v>
      </c>
      <c r="E167" t="s">
        <v>35</v>
      </c>
      <c r="F167" t="s">
        <v>39</v>
      </c>
      <c r="G167" t="s">
        <v>41</v>
      </c>
      <c r="H167" t="s">
        <v>43</v>
      </c>
      <c r="I167">
        <v>68.400000000000006</v>
      </c>
      <c r="J167" t="s">
        <v>46</v>
      </c>
      <c r="K167">
        <v>9</v>
      </c>
      <c r="L167" t="s">
        <v>83</v>
      </c>
      <c r="M167" t="s">
        <v>53</v>
      </c>
      <c r="N167" t="s">
        <v>52</v>
      </c>
      <c r="O167" t="s">
        <v>59</v>
      </c>
      <c r="P167" s="4">
        <v>603</v>
      </c>
      <c r="Q167" s="4">
        <v>401</v>
      </c>
      <c r="R167" s="4">
        <v>239</v>
      </c>
      <c r="S167" s="6">
        <v>719</v>
      </c>
      <c r="T167">
        <v>27.5</v>
      </c>
      <c r="U167" t="s">
        <v>61</v>
      </c>
      <c r="V167" s="4">
        <f>Table3[[#This Row],[Driver wage/trip]]+Table3[[#This Row],[Driver Salary]]</f>
        <v>842</v>
      </c>
      <c r="W167" s="15">
        <f>Table3[[#This Row],[Buddy wage/trip]]*0.3</f>
        <v>120.3</v>
      </c>
    </row>
    <row r="168" spans="1:23" x14ac:dyDescent="0.25">
      <c r="A168">
        <v>18</v>
      </c>
      <c r="B168" s="22">
        <v>44003</v>
      </c>
      <c r="C168">
        <v>2020</v>
      </c>
      <c r="D168" t="s">
        <v>29</v>
      </c>
      <c r="E168" t="s">
        <v>34</v>
      </c>
      <c r="F168" t="s">
        <v>39</v>
      </c>
      <c r="G168" t="s">
        <v>40</v>
      </c>
      <c r="H168" t="s">
        <v>42</v>
      </c>
      <c r="I168">
        <v>110</v>
      </c>
      <c r="J168" t="s">
        <v>45</v>
      </c>
      <c r="K168">
        <v>115.3</v>
      </c>
      <c r="L168" t="s">
        <v>83</v>
      </c>
      <c r="M168" t="s">
        <v>51</v>
      </c>
      <c r="N168" t="s">
        <v>57</v>
      </c>
      <c r="O168" t="s">
        <v>59</v>
      </c>
      <c r="P168" s="4">
        <v>352</v>
      </c>
      <c r="Q168" s="4">
        <v>402</v>
      </c>
      <c r="R168" s="4">
        <v>420</v>
      </c>
      <c r="S168" s="6">
        <v>375</v>
      </c>
      <c r="T168">
        <v>3.9</v>
      </c>
      <c r="U168" t="s">
        <v>61</v>
      </c>
      <c r="V168" s="4">
        <f>Table3[[#This Row],[Driver wage/trip]]+Table3[[#This Row],[Driver Salary]]</f>
        <v>772</v>
      </c>
      <c r="W168" s="15">
        <f>Table3[[#This Row],[Buddy wage/trip]]*0.3</f>
        <v>120.6</v>
      </c>
    </row>
    <row r="169" spans="1:23" x14ac:dyDescent="0.25">
      <c r="A169">
        <v>26</v>
      </c>
      <c r="B169" s="22">
        <v>44984</v>
      </c>
      <c r="C169">
        <v>2023</v>
      </c>
      <c r="D169" t="s">
        <v>25</v>
      </c>
      <c r="E169" t="s">
        <v>32</v>
      </c>
      <c r="F169" t="s">
        <v>38</v>
      </c>
      <c r="G169" t="s">
        <v>41</v>
      </c>
      <c r="H169" t="s">
        <v>43</v>
      </c>
      <c r="I169">
        <v>72.5</v>
      </c>
      <c r="J169" t="s">
        <v>45</v>
      </c>
      <c r="K169">
        <v>41.8</v>
      </c>
      <c r="L169" t="s">
        <v>84</v>
      </c>
      <c r="M169" t="s">
        <v>51</v>
      </c>
      <c r="N169" t="s">
        <v>48</v>
      </c>
      <c r="O169" t="s">
        <v>60</v>
      </c>
      <c r="P169" s="4">
        <v>621</v>
      </c>
      <c r="Q169" s="4">
        <v>400</v>
      </c>
      <c r="R169" s="4">
        <v>760</v>
      </c>
      <c r="S169" s="6">
        <v>212</v>
      </c>
      <c r="T169">
        <v>30</v>
      </c>
      <c r="U169" t="s">
        <v>62</v>
      </c>
      <c r="V169" s="4">
        <f>Table3[[#This Row],[Driver wage/trip]]+Table3[[#This Row],[Driver Salary]]</f>
        <v>1381</v>
      </c>
      <c r="W169" s="15">
        <f>Table3[[#This Row],[Buddy wage/trip]]*0.3</f>
        <v>120</v>
      </c>
    </row>
    <row r="170" spans="1:23" x14ac:dyDescent="0.25">
      <c r="A170">
        <v>11</v>
      </c>
      <c r="B170" s="22">
        <v>43909</v>
      </c>
      <c r="C170">
        <v>2020</v>
      </c>
      <c r="D170" t="s">
        <v>24</v>
      </c>
      <c r="E170" t="s">
        <v>35</v>
      </c>
      <c r="F170" t="s">
        <v>39</v>
      </c>
      <c r="G170" t="s">
        <v>40</v>
      </c>
      <c r="H170" t="s">
        <v>42</v>
      </c>
      <c r="I170">
        <v>51.1</v>
      </c>
      <c r="J170" t="s">
        <v>46</v>
      </c>
      <c r="K170">
        <v>87</v>
      </c>
      <c r="L170" t="s">
        <v>83</v>
      </c>
      <c r="M170" t="s">
        <v>48</v>
      </c>
      <c r="N170" t="s">
        <v>48</v>
      </c>
      <c r="O170" t="s">
        <v>59</v>
      </c>
      <c r="P170" s="4">
        <v>754</v>
      </c>
      <c r="Q170" s="4">
        <v>399</v>
      </c>
      <c r="R170" s="4">
        <v>518</v>
      </c>
      <c r="S170" s="6">
        <v>390</v>
      </c>
      <c r="T170">
        <v>5.0999999999999996</v>
      </c>
      <c r="U170" t="s">
        <v>61</v>
      </c>
      <c r="V170" s="4">
        <f>Table3[[#This Row],[Driver wage/trip]]+Table3[[#This Row],[Driver Salary]]</f>
        <v>1272</v>
      </c>
      <c r="W170" s="15">
        <f>Table3[[#This Row],[Buddy wage/trip]]*0.3</f>
        <v>119.69999999999999</v>
      </c>
    </row>
    <row r="171" spans="1:23" x14ac:dyDescent="0.25">
      <c r="A171">
        <v>7</v>
      </c>
      <c r="B171" s="22">
        <v>44809</v>
      </c>
      <c r="C171">
        <v>2022</v>
      </c>
      <c r="D171" t="s">
        <v>21</v>
      </c>
      <c r="E171" t="s">
        <v>32</v>
      </c>
      <c r="F171" t="s">
        <v>38</v>
      </c>
      <c r="G171" t="s">
        <v>41</v>
      </c>
      <c r="H171" t="s">
        <v>70</v>
      </c>
      <c r="I171">
        <v>104.2</v>
      </c>
      <c r="J171" t="s">
        <v>45</v>
      </c>
      <c r="K171">
        <v>63.4</v>
      </c>
      <c r="L171" t="s">
        <v>84</v>
      </c>
      <c r="M171" t="s">
        <v>51</v>
      </c>
      <c r="N171" t="s">
        <v>52</v>
      </c>
      <c r="O171" t="s">
        <v>60</v>
      </c>
      <c r="P171" s="4">
        <v>655</v>
      </c>
      <c r="Q171" s="4">
        <v>399</v>
      </c>
      <c r="R171" s="4">
        <v>681</v>
      </c>
      <c r="S171" s="6">
        <v>790</v>
      </c>
      <c r="T171">
        <v>23.8</v>
      </c>
      <c r="U171" t="s">
        <v>62</v>
      </c>
      <c r="V171" s="4">
        <f>Table3[[#This Row],[Driver wage/trip]]+Table3[[#This Row],[Driver Salary]]</f>
        <v>1336</v>
      </c>
      <c r="W171" s="15">
        <f>Table3[[#This Row],[Buddy wage/trip]]*0.3</f>
        <v>119.69999999999999</v>
      </c>
    </row>
    <row r="172" spans="1:23" x14ac:dyDescent="0.25">
      <c r="A172">
        <v>6</v>
      </c>
      <c r="B172" s="22">
        <v>44399</v>
      </c>
      <c r="C172">
        <v>2021</v>
      </c>
      <c r="D172" t="s">
        <v>27</v>
      </c>
      <c r="E172" t="s">
        <v>35</v>
      </c>
      <c r="F172" t="s">
        <v>38</v>
      </c>
      <c r="G172" t="s">
        <v>40</v>
      </c>
      <c r="H172" t="s">
        <v>43</v>
      </c>
      <c r="I172">
        <v>10.7</v>
      </c>
      <c r="J172" t="s">
        <v>45</v>
      </c>
      <c r="K172">
        <v>81.900000000000006</v>
      </c>
      <c r="L172" t="s">
        <v>83</v>
      </c>
      <c r="M172" t="s">
        <v>50</v>
      </c>
      <c r="N172" t="s">
        <v>56</v>
      </c>
      <c r="O172" t="s">
        <v>60</v>
      </c>
      <c r="P172" s="4">
        <v>251</v>
      </c>
      <c r="Q172" s="4">
        <v>402</v>
      </c>
      <c r="R172" s="4">
        <v>546</v>
      </c>
      <c r="S172" s="6">
        <v>288</v>
      </c>
      <c r="T172">
        <v>39.9</v>
      </c>
      <c r="U172" t="s">
        <v>62</v>
      </c>
      <c r="V172" s="4">
        <f>Table3[[#This Row],[Driver wage/trip]]+Table3[[#This Row],[Driver Salary]]</f>
        <v>797</v>
      </c>
      <c r="W172" s="15">
        <f>Table3[[#This Row],[Buddy wage/trip]]*0.3</f>
        <v>120.6</v>
      </c>
    </row>
    <row r="173" spans="1:23" x14ac:dyDescent="0.25">
      <c r="A173">
        <v>7</v>
      </c>
      <c r="B173" s="22">
        <v>44693</v>
      </c>
      <c r="C173">
        <v>2022</v>
      </c>
      <c r="D173" t="s">
        <v>20</v>
      </c>
      <c r="E173" t="s">
        <v>35</v>
      </c>
      <c r="F173" t="s">
        <v>39</v>
      </c>
      <c r="G173" t="s">
        <v>40</v>
      </c>
      <c r="H173" t="s">
        <v>43</v>
      </c>
      <c r="I173">
        <v>108.6</v>
      </c>
      <c r="J173" t="s">
        <v>46</v>
      </c>
      <c r="K173">
        <v>17.8</v>
      </c>
      <c r="L173" t="s">
        <v>83</v>
      </c>
      <c r="M173" t="s">
        <v>54</v>
      </c>
      <c r="N173" t="s">
        <v>52</v>
      </c>
      <c r="O173" t="s">
        <v>60</v>
      </c>
      <c r="P173" s="4">
        <v>481</v>
      </c>
      <c r="Q173" s="4">
        <v>401</v>
      </c>
      <c r="R173" s="4">
        <v>775</v>
      </c>
      <c r="S173" s="6">
        <v>219</v>
      </c>
      <c r="T173">
        <v>7.8</v>
      </c>
      <c r="U173" t="s">
        <v>62</v>
      </c>
      <c r="V173" s="4">
        <f>Table3[[#This Row],[Driver wage/trip]]+Table3[[#This Row],[Driver Salary]]</f>
        <v>1256</v>
      </c>
      <c r="W173" s="15">
        <f>Table3[[#This Row],[Buddy wage/trip]]*0.3</f>
        <v>120.3</v>
      </c>
    </row>
    <row r="174" spans="1:23" x14ac:dyDescent="0.25">
      <c r="A174">
        <v>12</v>
      </c>
      <c r="B174" s="22">
        <v>43887</v>
      </c>
      <c r="C174">
        <v>2020</v>
      </c>
      <c r="D174" t="s">
        <v>25</v>
      </c>
      <c r="E174" t="s">
        <v>33</v>
      </c>
      <c r="F174" t="s">
        <v>38</v>
      </c>
      <c r="G174" t="s">
        <v>40</v>
      </c>
      <c r="H174" t="s">
        <v>42</v>
      </c>
      <c r="I174">
        <v>85.1</v>
      </c>
      <c r="J174" t="s">
        <v>44</v>
      </c>
      <c r="K174">
        <v>64.7</v>
      </c>
      <c r="L174" t="s">
        <v>84</v>
      </c>
      <c r="M174" t="s">
        <v>51</v>
      </c>
      <c r="N174" t="s">
        <v>65</v>
      </c>
      <c r="O174" t="s">
        <v>60</v>
      </c>
      <c r="P174" s="4">
        <v>461</v>
      </c>
      <c r="Q174" s="4">
        <v>401</v>
      </c>
      <c r="R174" s="4">
        <v>422</v>
      </c>
      <c r="S174" s="6">
        <v>547</v>
      </c>
      <c r="T174">
        <v>11.2</v>
      </c>
      <c r="U174" t="s">
        <v>62</v>
      </c>
      <c r="V174" s="4">
        <f>Table3[[#This Row],[Driver wage/trip]]+Table3[[#This Row],[Driver Salary]]</f>
        <v>883</v>
      </c>
      <c r="W174" s="15">
        <f>Table3[[#This Row],[Buddy wage/trip]]*0.3</f>
        <v>120.3</v>
      </c>
    </row>
    <row r="175" spans="1:23" x14ac:dyDescent="0.25">
      <c r="A175">
        <v>15</v>
      </c>
      <c r="B175" s="22">
        <v>45254</v>
      </c>
      <c r="C175">
        <v>2023</v>
      </c>
      <c r="D175" t="s">
        <v>30</v>
      </c>
      <c r="E175" t="s">
        <v>31</v>
      </c>
      <c r="F175" t="s">
        <v>39</v>
      </c>
      <c r="G175" t="s">
        <v>40</v>
      </c>
      <c r="H175" t="s">
        <v>42</v>
      </c>
      <c r="I175">
        <v>113.2</v>
      </c>
      <c r="J175" t="s">
        <v>46</v>
      </c>
      <c r="K175">
        <v>50.1</v>
      </c>
      <c r="L175" t="s">
        <v>83</v>
      </c>
      <c r="M175" t="s">
        <v>49</v>
      </c>
      <c r="N175" t="s">
        <v>55</v>
      </c>
      <c r="O175" t="s">
        <v>60</v>
      </c>
      <c r="P175" s="4">
        <v>402</v>
      </c>
      <c r="Q175" s="4">
        <v>400</v>
      </c>
      <c r="R175" s="4">
        <v>234</v>
      </c>
      <c r="S175" s="6">
        <v>423</v>
      </c>
      <c r="T175">
        <v>36</v>
      </c>
      <c r="U175" t="s">
        <v>61</v>
      </c>
      <c r="V175" s="4">
        <f>Table3[[#This Row],[Driver wage/trip]]+Table3[[#This Row],[Driver Salary]]</f>
        <v>636</v>
      </c>
      <c r="W175" s="15">
        <f>Table3[[#This Row],[Buddy wage/trip]]*0.3</f>
        <v>120</v>
      </c>
    </row>
    <row r="176" spans="1:23" x14ac:dyDescent="0.25">
      <c r="A176">
        <v>14</v>
      </c>
      <c r="B176" s="22">
        <v>44193</v>
      </c>
      <c r="C176">
        <v>2020</v>
      </c>
      <c r="D176" t="s">
        <v>23</v>
      </c>
      <c r="E176" t="s">
        <v>32</v>
      </c>
      <c r="F176" t="s">
        <v>39</v>
      </c>
      <c r="G176" t="s">
        <v>40</v>
      </c>
      <c r="H176" t="s">
        <v>70</v>
      </c>
      <c r="I176">
        <v>33.799999999999997</v>
      </c>
      <c r="J176" t="s">
        <v>44</v>
      </c>
      <c r="K176">
        <v>57</v>
      </c>
      <c r="L176" t="s">
        <v>83</v>
      </c>
      <c r="M176" t="s">
        <v>48</v>
      </c>
      <c r="N176" t="s">
        <v>52</v>
      </c>
      <c r="O176" t="s">
        <v>59</v>
      </c>
      <c r="P176" s="4">
        <v>495</v>
      </c>
      <c r="Q176" s="4">
        <v>399</v>
      </c>
      <c r="R176" s="4">
        <v>668</v>
      </c>
      <c r="S176" s="6">
        <v>677</v>
      </c>
      <c r="T176">
        <v>25.4</v>
      </c>
      <c r="U176" t="s">
        <v>61</v>
      </c>
      <c r="V176" s="4">
        <f>Table3[[#This Row],[Driver wage/trip]]+Table3[[#This Row],[Driver Salary]]</f>
        <v>1163</v>
      </c>
      <c r="W176" s="15">
        <f>Table3[[#This Row],[Buddy wage/trip]]*0.3</f>
        <v>119.69999999999999</v>
      </c>
    </row>
    <row r="177" spans="1:23" x14ac:dyDescent="0.25">
      <c r="A177">
        <v>18</v>
      </c>
      <c r="B177" s="22">
        <v>45189</v>
      </c>
      <c r="C177">
        <v>2023</v>
      </c>
      <c r="D177" t="s">
        <v>21</v>
      </c>
      <c r="E177" t="s">
        <v>33</v>
      </c>
      <c r="F177" t="s">
        <v>38</v>
      </c>
      <c r="G177" t="s">
        <v>40</v>
      </c>
      <c r="H177" t="s">
        <v>43</v>
      </c>
      <c r="I177">
        <v>84.9</v>
      </c>
      <c r="J177" t="s">
        <v>46</v>
      </c>
      <c r="K177">
        <v>116.1</v>
      </c>
      <c r="L177" t="s">
        <v>84</v>
      </c>
      <c r="M177" t="s">
        <v>55</v>
      </c>
      <c r="N177" t="s">
        <v>55</v>
      </c>
      <c r="O177" t="s">
        <v>60</v>
      </c>
      <c r="P177" s="4">
        <v>464</v>
      </c>
      <c r="Q177" s="4">
        <v>400</v>
      </c>
      <c r="R177" s="4">
        <v>623</v>
      </c>
      <c r="S177" s="6">
        <v>639</v>
      </c>
      <c r="T177">
        <v>20.2</v>
      </c>
      <c r="U177" t="s">
        <v>61</v>
      </c>
      <c r="V177" s="4">
        <f>Table3[[#This Row],[Driver wage/trip]]+Table3[[#This Row],[Driver Salary]]</f>
        <v>1087</v>
      </c>
      <c r="W177" s="15">
        <f>Table3[[#This Row],[Buddy wage/trip]]*0.3</f>
        <v>120</v>
      </c>
    </row>
    <row r="178" spans="1:23" x14ac:dyDescent="0.25">
      <c r="A178">
        <v>13</v>
      </c>
      <c r="B178" s="22">
        <v>43964</v>
      </c>
      <c r="C178">
        <v>2020</v>
      </c>
      <c r="D178" t="s">
        <v>20</v>
      </c>
      <c r="E178" t="s">
        <v>33</v>
      </c>
      <c r="F178" t="s">
        <v>38</v>
      </c>
      <c r="G178" t="s">
        <v>41</v>
      </c>
      <c r="H178" t="s">
        <v>43</v>
      </c>
      <c r="I178">
        <v>98.1</v>
      </c>
      <c r="J178" t="s">
        <v>46</v>
      </c>
      <c r="K178">
        <v>20.7</v>
      </c>
      <c r="L178" t="s">
        <v>84</v>
      </c>
      <c r="M178" t="s">
        <v>51</v>
      </c>
      <c r="N178" t="s">
        <v>65</v>
      </c>
      <c r="O178" t="s">
        <v>60</v>
      </c>
      <c r="P178" s="4">
        <v>204</v>
      </c>
      <c r="Q178" s="4">
        <v>400</v>
      </c>
      <c r="R178" s="4">
        <v>517</v>
      </c>
      <c r="S178" s="6">
        <v>311</v>
      </c>
      <c r="T178">
        <v>22.9</v>
      </c>
      <c r="U178" t="s">
        <v>61</v>
      </c>
      <c r="V178" s="4">
        <f>Table3[[#This Row],[Driver wage/trip]]+Table3[[#This Row],[Driver Salary]]</f>
        <v>721</v>
      </c>
      <c r="W178" s="15">
        <f>Table3[[#This Row],[Buddy wage/trip]]*0.3</f>
        <v>120</v>
      </c>
    </row>
    <row r="179" spans="1:23" x14ac:dyDescent="0.25">
      <c r="A179">
        <v>23</v>
      </c>
      <c r="B179" s="22">
        <v>43844</v>
      </c>
      <c r="C179">
        <v>2020</v>
      </c>
      <c r="D179" t="s">
        <v>28</v>
      </c>
      <c r="E179" t="s">
        <v>37</v>
      </c>
      <c r="F179" t="s">
        <v>39</v>
      </c>
      <c r="G179" t="s">
        <v>40</v>
      </c>
      <c r="H179" t="s">
        <v>70</v>
      </c>
      <c r="I179">
        <v>85.7</v>
      </c>
      <c r="J179" t="s">
        <v>44</v>
      </c>
      <c r="K179">
        <v>91.8</v>
      </c>
      <c r="L179" t="s">
        <v>83</v>
      </c>
      <c r="M179" t="s">
        <v>53</v>
      </c>
      <c r="N179" t="s">
        <v>57</v>
      </c>
      <c r="O179" t="s">
        <v>59</v>
      </c>
      <c r="P179" s="4">
        <v>342</v>
      </c>
      <c r="Q179" s="4">
        <v>401</v>
      </c>
      <c r="R179" s="4">
        <v>396</v>
      </c>
      <c r="S179" s="6">
        <v>539</v>
      </c>
      <c r="T179">
        <v>12.5</v>
      </c>
      <c r="U179" t="s">
        <v>61</v>
      </c>
      <c r="V179" s="4">
        <f>Table3[[#This Row],[Driver wage/trip]]+Table3[[#This Row],[Driver Salary]]</f>
        <v>738</v>
      </c>
      <c r="W179" s="15">
        <f>Table3[[#This Row],[Buddy wage/trip]]*0.3</f>
        <v>120.3</v>
      </c>
    </row>
    <row r="180" spans="1:23" x14ac:dyDescent="0.25">
      <c r="A180">
        <v>11</v>
      </c>
      <c r="B180" s="22">
        <v>44113</v>
      </c>
      <c r="C180">
        <v>2020</v>
      </c>
      <c r="D180" t="s">
        <v>22</v>
      </c>
      <c r="E180" t="s">
        <v>31</v>
      </c>
      <c r="F180" t="s">
        <v>38</v>
      </c>
      <c r="G180" t="s">
        <v>40</v>
      </c>
      <c r="H180" t="s">
        <v>43</v>
      </c>
      <c r="I180">
        <v>29.2</v>
      </c>
      <c r="J180" t="s">
        <v>45</v>
      </c>
      <c r="K180">
        <v>43</v>
      </c>
      <c r="L180" t="s">
        <v>84</v>
      </c>
      <c r="M180" t="s">
        <v>51</v>
      </c>
      <c r="N180" t="s">
        <v>65</v>
      </c>
      <c r="O180" t="s">
        <v>60</v>
      </c>
      <c r="P180" s="4">
        <v>328</v>
      </c>
      <c r="Q180" s="4">
        <v>402</v>
      </c>
      <c r="R180" s="4">
        <v>313</v>
      </c>
      <c r="S180" s="6">
        <v>219</v>
      </c>
      <c r="T180">
        <v>34.4</v>
      </c>
      <c r="U180" t="s">
        <v>62</v>
      </c>
      <c r="V180" s="4">
        <f>Table3[[#This Row],[Driver wage/trip]]+Table3[[#This Row],[Driver Salary]]</f>
        <v>641</v>
      </c>
      <c r="W180" s="15">
        <f>Table3[[#This Row],[Buddy wage/trip]]*0.3</f>
        <v>120.6</v>
      </c>
    </row>
    <row r="181" spans="1:23" x14ac:dyDescent="0.25">
      <c r="A181">
        <v>32</v>
      </c>
      <c r="B181" s="22">
        <v>44636</v>
      </c>
      <c r="C181">
        <v>2022</v>
      </c>
      <c r="D181" t="s">
        <v>24</v>
      </c>
      <c r="E181" t="s">
        <v>33</v>
      </c>
      <c r="F181" t="s">
        <v>39</v>
      </c>
      <c r="G181" t="s">
        <v>40</v>
      </c>
      <c r="H181" t="s">
        <v>43</v>
      </c>
      <c r="I181">
        <v>36.700000000000003</v>
      </c>
      <c r="J181" t="s">
        <v>45</v>
      </c>
      <c r="K181">
        <v>38.4</v>
      </c>
      <c r="L181" t="s">
        <v>83</v>
      </c>
      <c r="M181" t="s">
        <v>55</v>
      </c>
      <c r="N181" t="s">
        <v>55</v>
      </c>
      <c r="O181" t="s">
        <v>59</v>
      </c>
      <c r="P181" s="4">
        <v>410</v>
      </c>
      <c r="Q181" s="4">
        <v>401</v>
      </c>
      <c r="R181" s="4">
        <v>489</v>
      </c>
      <c r="S181" s="6">
        <v>464</v>
      </c>
      <c r="T181">
        <v>30.1</v>
      </c>
      <c r="U181" t="s">
        <v>61</v>
      </c>
      <c r="V181" s="4">
        <f>Table3[[#This Row],[Driver wage/trip]]+Table3[[#This Row],[Driver Salary]]</f>
        <v>899</v>
      </c>
      <c r="W181" s="15">
        <f>Table3[[#This Row],[Buddy wage/trip]]*0.3</f>
        <v>120.3</v>
      </c>
    </row>
    <row r="182" spans="1:23" x14ac:dyDescent="0.25">
      <c r="A182">
        <v>17</v>
      </c>
      <c r="B182" s="22">
        <v>45275</v>
      </c>
      <c r="C182">
        <v>2023</v>
      </c>
      <c r="D182" t="s">
        <v>23</v>
      </c>
      <c r="E182" t="s">
        <v>31</v>
      </c>
      <c r="F182" t="s">
        <v>39</v>
      </c>
      <c r="G182" t="s">
        <v>40</v>
      </c>
      <c r="H182" t="s">
        <v>42</v>
      </c>
      <c r="I182">
        <v>70.2</v>
      </c>
      <c r="J182" t="s">
        <v>44</v>
      </c>
      <c r="K182">
        <v>36.1</v>
      </c>
      <c r="L182" t="s">
        <v>84</v>
      </c>
      <c r="M182" t="s">
        <v>51</v>
      </c>
      <c r="N182" t="s">
        <v>52</v>
      </c>
      <c r="O182" t="s">
        <v>60</v>
      </c>
      <c r="P182" s="4">
        <v>305</v>
      </c>
      <c r="Q182" s="4">
        <v>399</v>
      </c>
      <c r="R182" s="4">
        <v>600</v>
      </c>
      <c r="S182" s="6">
        <v>628</v>
      </c>
      <c r="T182">
        <v>26.1</v>
      </c>
      <c r="U182" t="s">
        <v>62</v>
      </c>
      <c r="V182" s="4">
        <f>Table3[[#This Row],[Driver wage/trip]]+Table3[[#This Row],[Driver Salary]]</f>
        <v>905</v>
      </c>
      <c r="W182" s="15">
        <f>Table3[[#This Row],[Buddy wage/trip]]*0.3</f>
        <v>119.69999999999999</v>
      </c>
    </row>
    <row r="183" spans="1:23" x14ac:dyDescent="0.25">
      <c r="A183">
        <v>6</v>
      </c>
      <c r="B183" s="22">
        <v>43957</v>
      </c>
      <c r="C183">
        <v>2020</v>
      </c>
      <c r="D183" t="s">
        <v>20</v>
      </c>
      <c r="E183" t="s">
        <v>33</v>
      </c>
      <c r="F183" t="s">
        <v>38</v>
      </c>
      <c r="G183" t="s">
        <v>41</v>
      </c>
      <c r="H183" t="s">
        <v>43</v>
      </c>
      <c r="I183">
        <v>56.4</v>
      </c>
      <c r="J183" t="s">
        <v>44</v>
      </c>
      <c r="K183">
        <v>45.1</v>
      </c>
      <c r="L183" t="s">
        <v>83</v>
      </c>
      <c r="M183" t="s">
        <v>53</v>
      </c>
      <c r="N183" t="s">
        <v>57</v>
      </c>
      <c r="O183" t="s">
        <v>60</v>
      </c>
      <c r="P183" s="4">
        <v>241</v>
      </c>
      <c r="Q183" s="4">
        <v>400</v>
      </c>
      <c r="R183" s="4">
        <v>547</v>
      </c>
      <c r="S183" s="6">
        <v>449</v>
      </c>
      <c r="T183">
        <v>37.299999999999997</v>
      </c>
      <c r="U183" t="s">
        <v>61</v>
      </c>
      <c r="V183" s="4">
        <f>Table3[[#This Row],[Driver wage/trip]]+Table3[[#This Row],[Driver Salary]]</f>
        <v>788</v>
      </c>
      <c r="W183" s="15">
        <f>Table3[[#This Row],[Buddy wage/trip]]*0.3</f>
        <v>120</v>
      </c>
    </row>
    <row r="184" spans="1:23" x14ac:dyDescent="0.25">
      <c r="A184">
        <v>5</v>
      </c>
      <c r="B184" s="22">
        <v>44048</v>
      </c>
      <c r="C184">
        <v>2020</v>
      </c>
      <c r="D184" t="s">
        <v>26</v>
      </c>
      <c r="E184" t="s">
        <v>33</v>
      </c>
      <c r="F184" t="s">
        <v>38</v>
      </c>
      <c r="G184" t="s">
        <v>40</v>
      </c>
      <c r="H184" t="s">
        <v>43</v>
      </c>
      <c r="I184">
        <v>89.5</v>
      </c>
      <c r="J184" t="s">
        <v>46</v>
      </c>
      <c r="K184">
        <v>46.1</v>
      </c>
      <c r="L184" t="s">
        <v>83</v>
      </c>
      <c r="M184" t="s">
        <v>53</v>
      </c>
      <c r="N184" t="s">
        <v>52</v>
      </c>
      <c r="O184" t="s">
        <v>59</v>
      </c>
      <c r="P184" s="4">
        <v>318</v>
      </c>
      <c r="Q184" s="4">
        <v>401</v>
      </c>
      <c r="R184" s="4">
        <v>462</v>
      </c>
      <c r="S184" s="6">
        <v>271</v>
      </c>
      <c r="T184">
        <v>23.5</v>
      </c>
      <c r="U184" t="s">
        <v>61</v>
      </c>
      <c r="V184" s="4">
        <f>Table3[[#This Row],[Driver wage/trip]]+Table3[[#This Row],[Driver Salary]]</f>
        <v>780</v>
      </c>
      <c r="W184" s="15">
        <f>Table3[[#This Row],[Buddy wage/trip]]*0.3</f>
        <v>120.3</v>
      </c>
    </row>
    <row r="185" spans="1:23" x14ac:dyDescent="0.25">
      <c r="A185">
        <v>16</v>
      </c>
      <c r="B185" s="22">
        <v>44575</v>
      </c>
      <c r="C185">
        <v>2022</v>
      </c>
      <c r="D185" t="s">
        <v>28</v>
      </c>
      <c r="E185" t="s">
        <v>31</v>
      </c>
      <c r="F185" t="s">
        <v>38</v>
      </c>
      <c r="G185" t="s">
        <v>40</v>
      </c>
      <c r="H185" t="s">
        <v>43</v>
      </c>
      <c r="I185">
        <v>48.5</v>
      </c>
      <c r="J185" t="s">
        <v>44</v>
      </c>
      <c r="K185">
        <v>36.1</v>
      </c>
      <c r="L185" t="s">
        <v>84</v>
      </c>
      <c r="M185" t="s">
        <v>47</v>
      </c>
      <c r="N185" t="s">
        <v>48</v>
      </c>
      <c r="O185" t="s">
        <v>59</v>
      </c>
      <c r="P185" s="4">
        <v>713</v>
      </c>
      <c r="Q185" s="4">
        <v>401</v>
      </c>
      <c r="R185" s="4">
        <v>524</v>
      </c>
      <c r="S185" s="6">
        <v>237</v>
      </c>
      <c r="T185">
        <v>21</v>
      </c>
      <c r="U185" t="s">
        <v>62</v>
      </c>
      <c r="V185" s="4">
        <f>Table3[[#This Row],[Driver wage/trip]]+Table3[[#This Row],[Driver Salary]]</f>
        <v>1237</v>
      </c>
      <c r="W185" s="15">
        <f>Table3[[#This Row],[Buddy wage/trip]]*0.3</f>
        <v>120.3</v>
      </c>
    </row>
    <row r="186" spans="1:23" x14ac:dyDescent="0.25">
      <c r="A186">
        <v>11</v>
      </c>
      <c r="B186" s="22">
        <v>44510</v>
      </c>
      <c r="C186">
        <v>2021</v>
      </c>
      <c r="D186" t="s">
        <v>30</v>
      </c>
      <c r="E186" t="s">
        <v>33</v>
      </c>
      <c r="F186" t="s">
        <v>39</v>
      </c>
      <c r="G186" t="s">
        <v>40</v>
      </c>
      <c r="H186" t="s">
        <v>70</v>
      </c>
      <c r="I186">
        <v>103.8</v>
      </c>
      <c r="J186" t="s">
        <v>44</v>
      </c>
      <c r="K186">
        <v>81.8</v>
      </c>
      <c r="L186" t="s">
        <v>83</v>
      </c>
      <c r="M186" t="s">
        <v>55</v>
      </c>
      <c r="N186" t="s">
        <v>56</v>
      </c>
      <c r="O186" t="s">
        <v>59</v>
      </c>
      <c r="P186" s="4">
        <v>678</v>
      </c>
      <c r="Q186" s="4">
        <v>399</v>
      </c>
      <c r="R186" s="4">
        <v>265</v>
      </c>
      <c r="S186" s="6">
        <v>712</v>
      </c>
      <c r="T186">
        <v>39.1</v>
      </c>
      <c r="U186" t="s">
        <v>61</v>
      </c>
      <c r="V186" s="4">
        <f>Table3[[#This Row],[Driver wage/trip]]+Table3[[#This Row],[Driver Salary]]</f>
        <v>943</v>
      </c>
      <c r="W186" s="15">
        <f>Table3[[#This Row],[Buddy wage/trip]]*0.3</f>
        <v>119.69999999999999</v>
      </c>
    </row>
    <row r="187" spans="1:23" x14ac:dyDescent="0.25">
      <c r="A187">
        <v>18</v>
      </c>
      <c r="B187" s="22">
        <v>44827</v>
      </c>
      <c r="C187">
        <v>2022</v>
      </c>
      <c r="D187" t="s">
        <v>21</v>
      </c>
      <c r="E187" t="s">
        <v>31</v>
      </c>
      <c r="F187" t="s">
        <v>38</v>
      </c>
      <c r="G187" t="s">
        <v>40</v>
      </c>
      <c r="H187" t="s">
        <v>43</v>
      </c>
      <c r="I187">
        <v>54.7</v>
      </c>
      <c r="J187" t="s">
        <v>44</v>
      </c>
      <c r="K187">
        <v>10.5</v>
      </c>
      <c r="L187" t="s">
        <v>83</v>
      </c>
      <c r="M187" t="s">
        <v>54</v>
      </c>
      <c r="N187" t="s">
        <v>48</v>
      </c>
      <c r="O187" t="s">
        <v>60</v>
      </c>
      <c r="P187" s="4">
        <v>465</v>
      </c>
      <c r="Q187" s="4">
        <v>403</v>
      </c>
      <c r="R187" s="4">
        <v>618</v>
      </c>
      <c r="S187" s="6">
        <v>735</v>
      </c>
      <c r="T187">
        <v>9</v>
      </c>
      <c r="U187" t="s">
        <v>62</v>
      </c>
      <c r="V187" s="4">
        <f>Table3[[#This Row],[Driver wage/trip]]+Table3[[#This Row],[Driver Salary]]</f>
        <v>1083</v>
      </c>
      <c r="W187" s="15">
        <f>Table3[[#This Row],[Buddy wage/trip]]*0.3</f>
        <v>120.89999999999999</v>
      </c>
    </row>
    <row r="188" spans="1:23" x14ac:dyDescent="0.25">
      <c r="A188">
        <v>16</v>
      </c>
      <c r="B188" s="22">
        <v>44090</v>
      </c>
      <c r="C188">
        <v>2020</v>
      </c>
      <c r="D188" t="s">
        <v>21</v>
      </c>
      <c r="E188" t="s">
        <v>33</v>
      </c>
      <c r="F188" t="s">
        <v>39</v>
      </c>
      <c r="G188" t="s">
        <v>41</v>
      </c>
      <c r="H188" t="s">
        <v>43</v>
      </c>
      <c r="I188">
        <v>9.6</v>
      </c>
      <c r="J188" t="s">
        <v>44</v>
      </c>
      <c r="K188">
        <v>43.2</v>
      </c>
      <c r="L188" t="s">
        <v>84</v>
      </c>
      <c r="M188" t="s">
        <v>53</v>
      </c>
      <c r="N188" t="s">
        <v>55</v>
      </c>
      <c r="O188" t="s">
        <v>60</v>
      </c>
      <c r="P188" s="4">
        <v>727</v>
      </c>
      <c r="Q188" s="4">
        <v>399</v>
      </c>
      <c r="R188" s="4">
        <v>641</v>
      </c>
      <c r="S188" s="6">
        <v>406</v>
      </c>
      <c r="T188">
        <v>6.5</v>
      </c>
      <c r="U188" t="s">
        <v>61</v>
      </c>
      <c r="V188" s="4">
        <f>Table3[[#This Row],[Driver wage/trip]]+Table3[[#This Row],[Driver Salary]]</f>
        <v>1368</v>
      </c>
      <c r="W188" s="15">
        <f>Table3[[#This Row],[Buddy wage/trip]]*0.3</f>
        <v>119.69999999999999</v>
      </c>
    </row>
    <row r="189" spans="1:23" x14ac:dyDescent="0.25">
      <c r="A189">
        <v>12</v>
      </c>
      <c r="B189" s="22">
        <v>45072</v>
      </c>
      <c r="C189">
        <v>2023</v>
      </c>
      <c r="D189" t="s">
        <v>20</v>
      </c>
      <c r="E189" t="s">
        <v>31</v>
      </c>
      <c r="F189" t="s">
        <v>39</v>
      </c>
      <c r="G189" t="s">
        <v>41</v>
      </c>
      <c r="H189" t="s">
        <v>43</v>
      </c>
      <c r="I189">
        <v>7</v>
      </c>
      <c r="J189" t="s">
        <v>46</v>
      </c>
      <c r="K189">
        <v>37.200000000000003</v>
      </c>
      <c r="L189" t="s">
        <v>83</v>
      </c>
      <c r="M189" t="s">
        <v>53</v>
      </c>
      <c r="N189" t="s">
        <v>52</v>
      </c>
      <c r="O189" t="s">
        <v>60</v>
      </c>
      <c r="P189" s="4">
        <v>340</v>
      </c>
      <c r="Q189" s="4">
        <v>399</v>
      </c>
      <c r="R189" s="4">
        <v>207</v>
      </c>
      <c r="S189" s="6">
        <v>299</v>
      </c>
      <c r="T189">
        <v>7.3</v>
      </c>
      <c r="U189" t="s">
        <v>61</v>
      </c>
      <c r="V189" s="4">
        <f>Table3[[#This Row],[Driver wage/trip]]+Table3[[#This Row],[Driver Salary]]</f>
        <v>547</v>
      </c>
      <c r="W189" s="15">
        <f>Table3[[#This Row],[Buddy wage/trip]]*0.3</f>
        <v>119.69999999999999</v>
      </c>
    </row>
    <row r="190" spans="1:23" x14ac:dyDescent="0.25">
      <c r="A190">
        <v>7</v>
      </c>
      <c r="B190" s="22">
        <v>43929</v>
      </c>
      <c r="C190">
        <v>2020</v>
      </c>
      <c r="D190" t="s">
        <v>19</v>
      </c>
      <c r="E190" t="s">
        <v>33</v>
      </c>
      <c r="F190" t="s">
        <v>39</v>
      </c>
      <c r="G190" t="s">
        <v>41</v>
      </c>
      <c r="H190" t="s">
        <v>70</v>
      </c>
      <c r="I190">
        <v>79.400000000000006</v>
      </c>
      <c r="J190" t="s">
        <v>46</v>
      </c>
      <c r="K190">
        <v>91.4</v>
      </c>
      <c r="L190" t="s">
        <v>84</v>
      </c>
      <c r="M190" t="s">
        <v>48</v>
      </c>
      <c r="N190" t="s">
        <v>48</v>
      </c>
      <c r="O190" t="s">
        <v>60</v>
      </c>
      <c r="P190" s="4">
        <v>551</v>
      </c>
      <c r="Q190" s="4">
        <v>400</v>
      </c>
      <c r="R190" s="4">
        <v>362</v>
      </c>
      <c r="S190" s="6">
        <v>787</v>
      </c>
      <c r="T190">
        <v>39.6</v>
      </c>
      <c r="U190" t="s">
        <v>62</v>
      </c>
      <c r="V190" s="4">
        <f>Table3[[#This Row],[Driver wage/trip]]+Table3[[#This Row],[Driver Salary]]</f>
        <v>913</v>
      </c>
      <c r="W190" s="15">
        <f>Table3[[#This Row],[Buddy wage/trip]]*0.3</f>
        <v>120</v>
      </c>
    </row>
    <row r="191" spans="1:23" x14ac:dyDescent="0.25">
      <c r="A191">
        <v>2</v>
      </c>
      <c r="B191" s="22">
        <v>44012</v>
      </c>
      <c r="C191">
        <v>2020</v>
      </c>
      <c r="D191" t="s">
        <v>29</v>
      </c>
      <c r="E191" t="s">
        <v>37</v>
      </c>
      <c r="F191" t="s">
        <v>38</v>
      </c>
      <c r="G191" t="s">
        <v>40</v>
      </c>
      <c r="H191" t="s">
        <v>43</v>
      </c>
      <c r="I191">
        <v>67.2</v>
      </c>
      <c r="J191" t="s">
        <v>46</v>
      </c>
      <c r="K191">
        <v>21.8</v>
      </c>
      <c r="L191" t="s">
        <v>84</v>
      </c>
      <c r="M191" t="s">
        <v>48</v>
      </c>
      <c r="N191" t="s">
        <v>56</v>
      </c>
      <c r="O191" t="s">
        <v>60</v>
      </c>
      <c r="P191" s="4">
        <v>286</v>
      </c>
      <c r="Q191" s="4">
        <v>402</v>
      </c>
      <c r="R191" s="4">
        <v>255</v>
      </c>
      <c r="S191" s="6">
        <v>528</v>
      </c>
      <c r="T191">
        <v>26.4</v>
      </c>
      <c r="U191" t="s">
        <v>62</v>
      </c>
      <c r="V191" s="4">
        <f>Table3[[#This Row],[Driver wage/trip]]+Table3[[#This Row],[Driver Salary]]</f>
        <v>541</v>
      </c>
      <c r="W191" s="15">
        <f>Table3[[#This Row],[Buddy wage/trip]]*0.3</f>
        <v>120.6</v>
      </c>
    </row>
    <row r="192" spans="1:23" x14ac:dyDescent="0.25">
      <c r="A192">
        <v>9</v>
      </c>
      <c r="B192" s="22">
        <v>43999</v>
      </c>
      <c r="C192">
        <v>2020</v>
      </c>
      <c r="D192" t="s">
        <v>29</v>
      </c>
      <c r="E192" t="s">
        <v>33</v>
      </c>
      <c r="F192" t="s">
        <v>38</v>
      </c>
      <c r="G192" t="s">
        <v>40</v>
      </c>
      <c r="H192" t="s">
        <v>70</v>
      </c>
      <c r="I192">
        <v>67.400000000000006</v>
      </c>
      <c r="J192" t="s">
        <v>45</v>
      </c>
      <c r="K192">
        <v>113.2</v>
      </c>
      <c r="L192" t="s">
        <v>83</v>
      </c>
      <c r="M192" t="s">
        <v>51</v>
      </c>
      <c r="N192" t="s">
        <v>57</v>
      </c>
      <c r="O192" t="s">
        <v>60</v>
      </c>
      <c r="P192" s="4">
        <v>700</v>
      </c>
      <c r="Q192" s="4">
        <v>399</v>
      </c>
      <c r="R192" s="4">
        <v>799</v>
      </c>
      <c r="S192" s="6">
        <v>486</v>
      </c>
      <c r="T192">
        <v>12.9</v>
      </c>
      <c r="U192" t="s">
        <v>62</v>
      </c>
      <c r="V192" s="4">
        <f>Table3[[#This Row],[Driver wage/trip]]+Table3[[#This Row],[Driver Salary]]</f>
        <v>1499</v>
      </c>
      <c r="W192" s="15">
        <f>Table3[[#This Row],[Buddy wage/trip]]*0.3</f>
        <v>119.69999999999999</v>
      </c>
    </row>
    <row r="193" spans="1:23" x14ac:dyDescent="0.25">
      <c r="A193">
        <v>19</v>
      </c>
      <c r="B193" s="22">
        <v>44063</v>
      </c>
      <c r="C193">
        <v>2020</v>
      </c>
      <c r="D193" t="s">
        <v>26</v>
      </c>
      <c r="E193" t="s">
        <v>35</v>
      </c>
      <c r="F193" t="s">
        <v>39</v>
      </c>
      <c r="G193" t="s">
        <v>41</v>
      </c>
      <c r="H193" t="s">
        <v>42</v>
      </c>
      <c r="I193">
        <v>95.9</v>
      </c>
      <c r="J193" t="s">
        <v>44</v>
      </c>
      <c r="K193">
        <v>24.6</v>
      </c>
      <c r="L193" t="s">
        <v>84</v>
      </c>
      <c r="M193" t="s">
        <v>52</v>
      </c>
      <c r="N193" t="s">
        <v>65</v>
      </c>
      <c r="O193" t="s">
        <v>60</v>
      </c>
      <c r="P193" s="4">
        <v>278</v>
      </c>
      <c r="Q193" s="4">
        <v>400</v>
      </c>
      <c r="R193" s="4">
        <v>556</v>
      </c>
      <c r="S193" s="6">
        <v>645</v>
      </c>
      <c r="T193">
        <v>10.7</v>
      </c>
      <c r="U193" t="s">
        <v>62</v>
      </c>
      <c r="V193" s="4">
        <f>Table3[[#This Row],[Driver wage/trip]]+Table3[[#This Row],[Driver Salary]]</f>
        <v>834</v>
      </c>
      <c r="W193" s="15">
        <f>Table3[[#This Row],[Buddy wage/trip]]*0.3</f>
        <v>120</v>
      </c>
    </row>
    <row r="194" spans="1:23" x14ac:dyDescent="0.25">
      <c r="A194">
        <v>14</v>
      </c>
      <c r="B194" s="22">
        <v>44786</v>
      </c>
      <c r="C194">
        <v>2022</v>
      </c>
      <c r="D194" t="s">
        <v>26</v>
      </c>
      <c r="E194" t="s">
        <v>36</v>
      </c>
      <c r="F194" t="s">
        <v>38</v>
      </c>
      <c r="G194" t="s">
        <v>41</v>
      </c>
      <c r="H194" t="s">
        <v>42</v>
      </c>
      <c r="I194">
        <v>48.2</v>
      </c>
      <c r="J194" t="s">
        <v>46</v>
      </c>
      <c r="K194">
        <v>47.6</v>
      </c>
      <c r="L194" t="s">
        <v>84</v>
      </c>
      <c r="M194" t="s">
        <v>55</v>
      </c>
      <c r="N194" t="s">
        <v>48</v>
      </c>
      <c r="O194" t="s">
        <v>59</v>
      </c>
      <c r="P194" s="4">
        <v>219</v>
      </c>
      <c r="Q194" s="4">
        <v>401</v>
      </c>
      <c r="R194" s="4">
        <v>479</v>
      </c>
      <c r="S194" s="6">
        <v>301</v>
      </c>
      <c r="T194">
        <v>3.2</v>
      </c>
      <c r="U194" t="s">
        <v>62</v>
      </c>
      <c r="V194" s="4">
        <f>Table3[[#This Row],[Driver wage/trip]]+Table3[[#This Row],[Driver Salary]]</f>
        <v>698</v>
      </c>
      <c r="W194" s="15">
        <f>Table3[[#This Row],[Buddy wage/trip]]*0.3</f>
        <v>120.3</v>
      </c>
    </row>
    <row r="195" spans="1:23" x14ac:dyDescent="0.25">
      <c r="A195">
        <v>4</v>
      </c>
      <c r="B195" s="22">
        <v>44947</v>
      </c>
      <c r="C195">
        <v>2023</v>
      </c>
      <c r="D195" t="s">
        <v>28</v>
      </c>
      <c r="E195" t="s">
        <v>36</v>
      </c>
      <c r="F195" t="s">
        <v>38</v>
      </c>
      <c r="G195" t="s">
        <v>41</v>
      </c>
      <c r="H195" t="s">
        <v>43</v>
      </c>
      <c r="I195">
        <v>119.5</v>
      </c>
      <c r="J195" t="s">
        <v>46</v>
      </c>
      <c r="K195">
        <v>28</v>
      </c>
      <c r="L195" t="s">
        <v>83</v>
      </c>
      <c r="M195" t="s">
        <v>51</v>
      </c>
      <c r="N195" t="s">
        <v>66</v>
      </c>
      <c r="O195" t="s">
        <v>60</v>
      </c>
      <c r="P195" s="4">
        <v>364</v>
      </c>
      <c r="Q195" s="4">
        <v>400</v>
      </c>
      <c r="R195" s="4">
        <v>478</v>
      </c>
      <c r="S195" s="6">
        <v>548</v>
      </c>
      <c r="T195">
        <v>6.1</v>
      </c>
      <c r="U195" t="s">
        <v>62</v>
      </c>
      <c r="V195" s="4">
        <f>Table3[[#This Row],[Driver wage/trip]]+Table3[[#This Row],[Driver Salary]]</f>
        <v>842</v>
      </c>
      <c r="W195" s="15">
        <f>Table3[[#This Row],[Buddy wage/trip]]*0.3</f>
        <v>120</v>
      </c>
    </row>
    <row r="196" spans="1:23" x14ac:dyDescent="0.25">
      <c r="A196">
        <v>14</v>
      </c>
      <c r="B196" s="22">
        <v>44302</v>
      </c>
      <c r="C196">
        <v>2021</v>
      </c>
      <c r="D196" t="s">
        <v>19</v>
      </c>
      <c r="E196" t="s">
        <v>31</v>
      </c>
      <c r="F196" t="s">
        <v>38</v>
      </c>
      <c r="G196" t="s">
        <v>41</v>
      </c>
      <c r="H196" t="s">
        <v>43</v>
      </c>
      <c r="I196">
        <v>113.7</v>
      </c>
      <c r="J196" t="s">
        <v>45</v>
      </c>
      <c r="K196">
        <v>38</v>
      </c>
      <c r="L196" t="s">
        <v>83</v>
      </c>
      <c r="M196" t="s">
        <v>53</v>
      </c>
      <c r="N196" t="s">
        <v>66</v>
      </c>
      <c r="O196" t="s">
        <v>60</v>
      </c>
      <c r="P196" s="4">
        <v>741</v>
      </c>
      <c r="Q196" s="4">
        <v>400</v>
      </c>
      <c r="R196" s="4">
        <v>779</v>
      </c>
      <c r="S196" s="6">
        <v>734</v>
      </c>
      <c r="T196">
        <v>36.4</v>
      </c>
      <c r="U196" t="s">
        <v>61</v>
      </c>
      <c r="V196" s="4">
        <f>Table3[[#This Row],[Driver wage/trip]]+Table3[[#This Row],[Driver Salary]]</f>
        <v>1520</v>
      </c>
      <c r="W196" s="15">
        <f>Table3[[#This Row],[Buddy wage/trip]]*0.3</f>
        <v>120</v>
      </c>
    </row>
    <row r="197" spans="1:23" x14ac:dyDescent="0.25">
      <c r="A197">
        <v>15</v>
      </c>
      <c r="B197" s="22">
        <v>44939</v>
      </c>
      <c r="C197">
        <v>2023</v>
      </c>
      <c r="D197" t="s">
        <v>28</v>
      </c>
      <c r="E197" t="s">
        <v>31</v>
      </c>
      <c r="F197" t="s">
        <v>38</v>
      </c>
      <c r="G197" t="s">
        <v>41</v>
      </c>
      <c r="H197" t="s">
        <v>70</v>
      </c>
      <c r="I197">
        <v>6.5</v>
      </c>
      <c r="J197" t="s">
        <v>46</v>
      </c>
      <c r="K197">
        <v>92.5</v>
      </c>
      <c r="L197" t="s">
        <v>84</v>
      </c>
      <c r="M197" t="s">
        <v>55</v>
      </c>
      <c r="N197" t="s">
        <v>65</v>
      </c>
      <c r="O197" t="s">
        <v>59</v>
      </c>
      <c r="P197" s="4">
        <v>278</v>
      </c>
      <c r="Q197" s="4">
        <v>401</v>
      </c>
      <c r="R197" s="4">
        <v>596</v>
      </c>
      <c r="S197" s="6">
        <v>214</v>
      </c>
      <c r="T197">
        <v>30.1</v>
      </c>
      <c r="U197" t="s">
        <v>62</v>
      </c>
      <c r="V197" s="4">
        <f>Table3[[#This Row],[Driver wage/trip]]+Table3[[#This Row],[Driver Salary]]</f>
        <v>874</v>
      </c>
      <c r="W197" s="15">
        <f>Table3[[#This Row],[Buddy wage/trip]]*0.3</f>
        <v>120.3</v>
      </c>
    </row>
    <row r="198" spans="1:23" x14ac:dyDescent="0.25">
      <c r="A198">
        <v>6</v>
      </c>
      <c r="B198" s="22">
        <v>44509</v>
      </c>
      <c r="C198">
        <v>2021</v>
      </c>
      <c r="D198" t="s">
        <v>30</v>
      </c>
      <c r="E198" t="s">
        <v>37</v>
      </c>
      <c r="F198" t="s">
        <v>38</v>
      </c>
      <c r="G198" t="s">
        <v>41</v>
      </c>
      <c r="H198" t="s">
        <v>43</v>
      </c>
      <c r="I198">
        <v>108</v>
      </c>
      <c r="J198" t="s">
        <v>44</v>
      </c>
      <c r="K198">
        <v>59.8</v>
      </c>
      <c r="L198" t="s">
        <v>84</v>
      </c>
      <c r="M198" t="s">
        <v>48</v>
      </c>
      <c r="N198" t="s">
        <v>48</v>
      </c>
      <c r="O198" t="s">
        <v>60</v>
      </c>
      <c r="P198" s="4">
        <v>398</v>
      </c>
      <c r="Q198" s="4">
        <v>400</v>
      </c>
      <c r="R198" s="4">
        <v>301</v>
      </c>
      <c r="S198" s="6">
        <v>604</v>
      </c>
      <c r="T198">
        <v>37.700000000000003</v>
      </c>
      <c r="U198" t="s">
        <v>62</v>
      </c>
      <c r="V198" s="4">
        <f>Table3[[#This Row],[Driver wage/trip]]+Table3[[#This Row],[Driver Salary]]</f>
        <v>699</v>
      </c>
      <c r="W198" s="15">
        <f>Table3[[#This Row],[Buddy wage/trip]]*0.3</f>
        <v>120</v>
      </c>
    </row>
    <row r="199" spans="1:23" x14ac:dyDescent="0.25">
      <c r="A199">
        <v>14</v>
      </c>
      <c r="B199" s="22">
        <v>44211</v>
      </c>
      <c r="C199">
        <v>2021</v>
      </c>
      <c r="D199" t="s">
        <v>28</v>
      </c>
      <c r="E199" t="s">
        <v>31</v>
      </c>
      <c r="F199" t="s">
        <v>39</v>
      </c>
      <c r="G199" t="s">
        <v>40</v>
      </c>
      <c r="H199" t="s">
        <v>43</v>
      </c>
      <c r="I199">
        <v>83.3</v>
      </c>
      <c r="J199" t="s">
        <v>46</v>
      </c>
      <c r="K199">
        <v>23.7</v>
      </c>
      <c r="L199" t="s">
        <v>83</v>
      </c>
      <c r="M199" t="s">
        <v>48</v>
      </c>
      <c r="N199" t="s">
        <v>57</v>
      </c>
      <c r="O199" t="s">
        <v>60</v>
      </c>
      <c r="P199" s="4">
        <v>390</v>
      </c>
      <c r="Q199" s="4">
        <v>401</v>
      </c>
      <c r="R199" s="4">
        <v>469</v>
      </c>
      <c r="S199" s="6">
        <v>531</v>
      </c>
      <c r="T199">
        <v>17.5</v>
      </c>
      <c r="U199" t="s">
        <v>61</v>
      </c>
      <c r="V199" s="4">
        <f>Table3[[#This Row],[Driver wage/trip]]+Table3[[#This Row],[Driver Salary]]</f>
        <v>859</v>
      </c>
      <c r="W199" s="15">
        <f>Table3[[#This Row],[Buddy wage/trip]]*0.3</f>
        <v>120.3</v>
      </c>
    </row>
    <row r="200" spans="1:23" x14ac:dyDescent="0.25">
      <c r="A200">
        <v>13</v>
      </c>
      <c r="B200" s="22">
        <v>45261</v>
      </c>
      <c r="C200">
        <v>2023</v>
      </c>
      <c r="D200" t="s">
        <v>23</v>
      </c>
      <c r="E200" t="s">
        <v>31</v>
      </c>
      <c r="F200" t="s">
        <v>38</v>
      </c>
      <c r="G200" t="s">
        <v>41</v>
      </c>
      <c r="H200" t="s">
        <v>42</v>
      </c>
      <c r="I200">
        <v>62.7</v>
      </c>
      <c r="J200" t="s">
        <v>44</v>
      </c>
      <c r="K200">
        <v>10.4</v>
      </c>
      <c r="L200" t="s">
        <v>84</v>
      </c>
      <c r="M200" t="s">
        <v>55</v>
      </c>
      <c r="N200" t="s">
        <v>55</v>
      </c>
      <c r="O200" t="s">
        <v>59</v>
      </c>
      <c r="P200" s="4">
        <v>681</v>
      </c>
      <c r="Q200" s="4">
        <v>401</v>
      </c>
      <c r="R200" s="4">
        <v>665</v>
      </c>
      <c r="S200" s="6">
        <v>770</v>
      </c>
      <c r="T200">
        <v>24.4</v>
      </c>
      <c r="U200" t="s">
        <v>62</v>
      </c>
      <c r="V200" s="4">
        <f>Table3[[#This Row],[Driver wage/trip]]+Table3[[#This Row],[Driver Salary]]</f>
        <v>1346</v>
      </c>
      <c r="W200" s="15">
        <f>Table3[[#This Row],[Buddy wage/trip]]*0.3</f>
        <v>120.3</v>
      </c>
    </row>
    <row r="201" spans="1:23" x14ac:dyDescent="0.25">
      <c r="A201">
        <v>4</v>
      </c>
      <c r="B201" s="22">
        <v>45086</v>
      </c>
      <c r="C201">
        <v>2023</v>
      </c>
      <c r="D201" t="s">
        <v>29</v>
      </c>
      <c r="E201" t="s">
        <v>31</v>
      </c>
      <c r="F201" t="s">
        <v>39</v>
      </c>
      <c r="G201" t="s">
        <v>41</v>
      </c>
      <c r="H201" t="s">
        <v>70</v>
      </c>
      <c r="I201">
        <v>72</v>
      </c>
      <c r="J201" t="s">
        <v>46</v>
      </c>
      <c r="K201">
        <v>31.4</v>
      </c>
      <c r="L201" t="s">
        <v>83</v>
      </c>
      <c r="M201" t="s">
        <v>55</v>
      </c>
      <c r="N201" t="s">
        <v>48</v>
      </c>
      <c r="O201" t="s">
        <v>59</v>
      </c>
      <c r="P201" s="4">
        <v>453</v>
      </c>
      <c r="Q201" s="4">
        <v>400</v>
      </c>
      <c r="R201" s="4">
        <v>454</v>
      </c>
      <c r="S201" s="6">
        <v>355</v>
      </c>
      <c r="T201">
        <v>19.899999999999999</v>
      </c>
      <c r="U201" t="s">
        <v>61</v>
      </c>
      <c r="V201" s="4">
        <f>Table3[[#This Row],[Driver wage/trip]]+Table3[[#This Row],[Driver Salary]]</f>
        <v>907</v>
      </c>
      <c r="W201" s="15">
        <f>Table3[[#This Row],[Buddy wage/trip]]*0.3</f>
        <v>120</v>
      </c>
    </row>
    <row r="202" spans="1:23" x14ac:dyDescent="0.25">
      <c r="A202">
        <v>15</v>
      </c>
      <c r="B202" s="22">
        <v>44081</v>
      </c>
      <c r="C202">
        <v>2020</v>
      </c>
      <c r="D202" t="s">
        <v>21</v>
      </c>
      <c r="E202" t="s">
        <v>32</v>
      </c>
      <c r="F202" t="s">
        <v>39</v>
      </c>
      <c r="G202" t="s">
        <v>41</v>
      </c>
      <c r="H202" t="s">
        <v>43</v>
      </c>
      <c r="I202">
        <v>101.8</v>
      </c>
      <c r="J202" t="s">
        <v>44</v>
      </c>
      <c r="K202">
        <v>113.7</v>
      </c>
      <c r="L202" t="s">
        <v>83</v>
      </c>
      <c r="M202" t="s">
        <v>52</v>
      </c>
      <c r="N202" t="s">
        <v>55</v>
      </c>
      <c r="O202" t="s">
        <v>60</v>
      </c>
      <c r="P202" s="4">
        <v>567</v>
      </c>
      <c r="Q202" s="4">
        <v>400</v>
      </c>
      <c r="R202" s="4">
        <v>386</v>
      </c>
      <c r="S202" s="6">
        <v>715</v>
      </c>
      <c r="T202">
        <v>35.4</v>
      </c>
      <c r="U202" t="s">
        <v>62</v>
      </c>
      <c r="V202" s="4">
        <f>Table3[[#This Row],[Driver wage/trip]]+Table3[[#This Row],[Driver Salary]]</f>
        <v>953</v>
      </c>
      <c r="W202" s="15">
        <f>Table3[[#This Row],[Buddy wage/trip]]*0.3</f>
        <v>120</v>
      </c>
    </row>
    <row r="203" spans="1:23" x14ac:dyDescent="0.25">
      <c r="A203">
        <v>16</v>
      </c>
      <c r="B203" s="22">
        <v>44939</v>
      </c>
      <c r="C203">
        <v>2023</v>
      </c>
      <c r="D203" t="s">
        <v>28</v>
      </c>
      <c r="E203" t="s">
        <v>31</v>
      </c>
      <c r="F203" t="s">
        <v>38</v>
      </c>
      <c r="G203" t="s">
        <v>40</v>
      </c>
      <c r="H203" t="s">
        <v>70</v>
      </c>
      <c r="I203">
        <v>114.4</v>
      </c>
      <c r="J203" t="s">
        <v>46</v>
      </c>
      <c r="K203">
        <v>102.2</v>
      </c>
      <c r="L203" t="s">
        <v>83</v>
      </c>
      <c r="M203" t="s">
        <v>47</v>
      </c>
      <c r="N203" t="s">
        <v>52</v>
      </c>
      <c r="O203" t="s">
        <v>60</v>
      </c>
      <c r="P203" s="4">
        <v>443</v>
      </c>
      <c r="Q203" s="4">
        <v>400</v>
      </c>
      <c r="R203" s="4">
        <v>795</v>
      </c>
      <c r="S203" s="6">
        <v>385</v>
      </c>
      <c r="T203">
        <v>39.700000000000003</v>
      </c>
      <c r="U203" t="s">
        <v>61</v>
      </c>
      <c r="V203" s="4">
        <f>Table3[[#This Row],[Driver wage/trip]]+Table3[[#This Row],[Driver Salary]]</f>
        <v>1238</v>
      </c>
      <c r="W203" s="15">
        <f>Table3[[#This Row],[Buddy wage/trip]]*0.3</f>
        <v>120</v>
      </c>
    </row>
    <row r="204" spans="1:23" x14ac:dyDescent="0.25">
      <c r="A204">
        <v>20</v>
      </c>
      <c r="B204" s="22">
        <v>44149</v>
      </c>
      <c r="C204">
        <v>2020</v>
      </c>
      <c r="D204" t="s">
        <v>30</v>
      </c>
      <c r="E204" t="s">
        <v>36</v>
      </c>
      <c r="F204" t="s">
        <v>39</v>
      </c>
      <c r="G204" t="s">
        <v>40</v>
      </c>
      <c r="H204" t="s">
        <v>70</v>
      </c>
      <c r="I204">
        <v>69.400000000000006</v>
      </c>
      <c r="J204" t="s">
        <v>46</v>
      </c>
      <c r="K204">
        <v>55.6</v>
      </c>
      <c r="L204" t="s">
        <v>83</v>
      </c>
      <c r="M204" t="s">
        <v>49</v>
      </c>
      <c r="N204" t="s">
        <v>55</v>
      </c>
      <c r="O204" t="s">
        <v>60</v>
      </c>
      <c r="P204" s="4">
        <v>531</v>
      </c>
      <c r="Q204" s="4">
        <v>400</v>
      </c>
      <c r="R204" s="4">
        <v>761</v>
      </c>
      <c r="S204" s="6">
        <v>458</v>
      </c>
      <c r="T204">
        <v>37.4</v>
      </c>
      <c r="U204" t="s">
        <v>61</v>
      </c>
      <c r="V204" s="4">
        <f>Table3[[#This Row],[Driver wage/trip]]+Table3[[#This Row],[Driver Salary]]</f>
        <v>1292</v>
      </c>
      <c r="W204" s="15">
        <f>Table3[[#This Row],[Buddy wage/trip]]*0.3</f>
        <v>120</v>
      </c>
    </row>
    <row r="205" spans="1:23" x14ac:dyDescent="0.25">
      <c r="A205">
        <v>20</v>
      </c>
      <c r="B205" s="22">
        <v>44023</v>
      </c>
      <c r="C205">
        <v>2020</v>
      </c>
      <c r="D205" t="s">
        <v>27</v>
      </c>
      <c r="E205" t="s">
        <v>36</v>
      </c>
      <c r="F205" t="s">
        <v>39</v>
      </c>
      <c r="G205" t="s">
        <v>41</v>
      </c>
      <c r="H205" t="s">
        <v>43</v>
      </c>
      <c r="I205">
        <v>25.8</v>
      </c>
      <c r="J205" t="s">
        <v>46</v>
      </c>
      <c r="K205">
        <v>60.4</v>
      </c>
      <c r="L205" t="s">
        <v>83</v>
      </c>
      <c r="M205" t="s">
        <v>51</v>
      </c>
      <c r="N205" t="s">
        <v>57</v>
      </c>
      <c r="O205" t="s">
        <v>60</v>
      </c>
      <c r="P205" s="4">
        <v>237</v>
      </c>
      <c r="Q205" s="4">
        <v>400</v>
      </c>
      <c r="R205" s="4">
        <v>765</v>
      </c>
      <c r="S205" s="6">
        <v>328</v>
      </c>
      <c r="T205">
        <v>24.3</v>
      </c>
      <c r="U205" t="s">
        <v>62</v>
      </c>
      <c r="V205" s="4">
        <f>Table3[[#This Row],[Driver wage/trip]]+Table3[[#This Row],[Driver Salary]]</f>
        <v>1002</v>
      </c>
      <c r="W205" s="15">
        <f>Table3[[#This Row],[Buddy wage/trip]]*0.3</f>
        <v>120</v>
      </c>
    </row>
    <row r="206" spans="1:23" x14ac:dyDescent="0.25">
      <c r="A206">
        <v>3</v>
      </c>
      <c r="B206" s="22">
        <v>44767</v>
      </c>
      <c r="C206">
        <v>2022</v>
      </c>
      <c r="D206" t="s">
        <v>27</v>
      </c>
      <c r="E206" t="s">
        <v>32</v>
      </c>
      <c r="F206" t="s">
        <v>39</v>
      </c>
      <c r="G206" t="s">
        <v>41</v>
      </c>
      <c r="H206" t="s">
        <v>43</v>
      </c>
      <c r="I206">
        <v>78.599999999999994</v>
      </c>
      <c r="J206" t="s">
        <v>46</v>
      </c>
      <c r="K206">
        <v>108.4</v>
      </c>
      <c r="L206" t="s">
        <v>84</v>
      </c>
      <c r="M206" t="s">
        <v>48</v>
      </c>
      <c r="N206" t="s">
        <v>52</v>
      </c>
      <c r="O206" t="s">
        <v>60</v>
      </c>
      <c r="P206" s="4">
        <v>424</v>
      </c>
      <c r="Q206" s="4">
        <v>400</v>
      </c>
      <c r="R206" s="4">
        <v>279</v>
      </c>
      <c r="S206" s="6">
        <v>718</v>
      </c>
      <c r="T206">
        <v>3.4</v>
      </c>
      <c r="U206" t="s">
        <v>62</v>
      </c>
      <c r="V206" s="4">
        <f>Table3[[#This Row],[Driver wage/trip]]+Table3[[#This Row],[Driver Salary]]</f>
        <v>703</v>
      </c>
      <c r="W206" s="15">
        <f>Table3[[#This Row],[Buddy wage/trip]]*0.3</f>
        <v>120</v>
      </c>
    </row>
    <row r="207" spans="1:23" x14ac:dyDescent="0.25">
      <c r="A207">
        <v>6</v>
      </c>
      <c r="B207" s="22">
        <v>44431</v>
      </c>
      <c r="C207">
        <v>2021</v>
      </c>
      <c r="D207" t="s">
        <v>26</v>
      </c>
      <c r="E207" t="s">
        <v>32</v>
      </c>
      <c r="F207" t="s">
        <v>38</v>
      </c>
      <c r="G207" t="s">
        <v>41</v>
      </c>
      <c r="H207" t="s">
        <v>42</v>
      </c>
      <c r="I207">
        <v>13.8</v>
      </c>
      <c r="J207" t="s">
        <v>44</v>
      </c>
      <c r="K207">
        <v>73</v>
      </c>
      <c r="L207" t="s">
        <v>84</v>
      </c>
      <c r="M207" t="s">
        <v>50</v>
      </c>
      <c r="N207" t="s">
        <v>65</v>
      </c>
      <c r="O207" t="s">
        <v>60</v>
      </c>
      <c r="P207" s="4">
        <v>713</v>
      </c>
      <c r="Q207" s="4">
        <v>401</v>
      </c>
      <c r="R207" s="4">
        <v>341</v>
      </c>
      <c r="S207" s="6">
        <v>317</v>
      </c>
      <c r="T207">
        <v>25.1</v>
      </c>
      <c r="U207" t="s">
        <v>61</v>
      </c>
      <c r="V207" s="4">
        <f>Table3[[#This Row],[Driver wage/trip]]+Table3[[#This Row],[Driver Salary]]</f>
        <v>1054</v>
      </c>
      <c r="W207" s="15">
        <f>Table3[[#This Row],[Buddy wage/trip]]*0.3</f>
        <v>120.3</v>
      </c>
    </row>
    <row r="208" spans="1:23" x14ac:dyDescent="0.25">
      <c r="A208">
        <v>16</v>
      </c>
      <c r="B208" s="22">
        <v>44437</v>
      </c>
      <c r="C208">
        <v>2021</v>
      </c>
      <c r="D208" t="s">
        <v>26</v>
      </c>
      <c r="E208" t="s">
        <v>34</v>
      </c>
      <c r="F208" t="s">
        <v>38</v>
      </c>
      <c r="G208" t="s">
        <v>40</v>
      </c>
      <c r="H208" t="s">
        <v>70</v>
      </c>
      <c r="I208">
        <v>78</v>
      </c>
      <c r="J208" t="s">
        <v>46</v>
      </c>
      <c r="K208">
        <v>106.3</v>
      </c>
      <c r="L208" t="s">
        <v>83</v>
      </c>
      <c r="M208" t="s">
        <v>55</v>
      </c>
      <c r="N208" t="s">
        <v>65</v>
      </c>
      <c r="O208" t="s">
        <v>59</v>
      </c>
      <c r="P208" s="4">
        <v>615</v>
      </c>
      <c r="Q208" s="4">
        <v>402</v>
      </c>
      <c r="R208" s="4">
        <v>465</v>
      </c>
      <c r="S208" s="6">
        <v>715</v>
      </c>
      <c r="T208">
        <v>4.8</v>
      </c>
      <c r="U208" t="s">
        <v>61</v>
      </c>
      <c r="V208" s="4">
        <f>Table3[[#This Row],[Driver wage/trip]]+Table3[[#This Row],[Driver Salary]]</f>
        <v>1080</v>
      </c>
      <c r="W208" s="15">
        <f>Table3[[#This Row],[Buddy wage/trip]]*0.3</f>
        <v>120.6</v>
      </c>
    </row>
    <row r="209" spans="1:23" x14ac:dyDescent="0.25">
      <c r="A209">
        <v>16</v>
      </c>
      <c r="B209" s="22">
        <v>45154</v>
      </c>
      <c r="C209">
        <v>2023</v>
      </c>
      <c r="D209" t="s">
        <v>26</v>
      </c>
      <c r="E209" t="s">
        <v>33</v>
      </c>
      <c r="F209" t="s">
        <v>39</v>
      </c>
      <c r="G209" t="s">
        <v>41</v>
      </c>
      <c r="H209" t="s">
        <v>70</v>
      </c>
      <c r="I209">
        <v>98</v>
      </c>
      <c r="J209" t="s">
        <v>44</v>
      </c>
      <c r="K209">
        <v>61.6</v>
      </c>
      <c r="L209" t="s">
        <v>84</v>
      </c>
      <c r="M209" t="s">
        <v>53</v>
      </c>
      <c r="N209" t="s">
        <v>56</v>
      </c>
      <c r="O209" t="s">
        <v>60</v>
      </c>
      <c r="P209" s="4">
        <v>789</v>
      </c>
      <c r="Q209" s="4">
        <v>398</v>
      </c>
      <c r="R209" s="4">
        <v>699</v>
      </c>
      <c r="S209" s="6">
        <v>473</v>
      </c>
      <c r="T209">
        <v>6.4</v>
      </c>
      <c r="U209" t="s">
        <v>61</v>
      </c>
      <c r="V209" s="4">
        <f>Table3[[#This Row],[Driver wage/trip]]+Table3[[#This Row],[Driver Salary]]</f>
        <v>1488</v>
      </c>
      <c r="W209" s="15">
        <f>Table3[[#This Row],[Buddy wage/trip]]*0.3</f>
        <v>119.39999999999999</v>
      </c>
    </row>
    <row r="210" spans="1:23" x14ac:dyDescent="0.25">
      <c r="A210">
        <v>16</v>
      </c>
      <c r="B210" s="22">
        <v>45212</v>
      </c>
      <c r="C210">
        <v>2023</v>
      </c>
      <c r="D210" t="s">
        <v>22</v>
      </c>
      <c r="E210" t="s">
        <v>31</v>
      </c>
      <c r="F210" t="s">
        <v>38</v>
      </c>
      <c r="G210" t="s">
        <v>40</v>
      </c>
      <c r="H210" t="s">
        <v>43</v>
      </c>
      <c r="I210">
        <v>45.6</v>
      </c>
      <c r="J210" t="s">
        <v>46</v>
      </c>
      <c r="K210">
        <v>28</v>
      </c>
      <c r="L210" t="s">
        <v>83</v>
      </c>
      <c r="M210" t="s">
        <v>47</v>
      </c>
      <c r="N210" t="s">
        <v>52</v>
      </c>
      <c r="O210" t="s">
        <v>59</v>
      </c>
      <c r="P210" s="4">
        <v>673</v>
      </c>
      <c r="Q210" s="4">
        <v>400</v>
      </c>
      <c r="R210" s="4">
        <v>642</v>
      </c>
      <c r="S210" s="6">
        <v>701</v>
      </c>
      <c r="T210">
        <v>8.5</v>
      </c>
      <c r="U210" t="s">
        <v>61</v>
      </c>
      <c r="V210" s="4">
        <f>Table3[[#This Row],[Driver wage/trip]]+Table3[[#This Row],[Driver Salary]]</f>
        <v>1315</v>
      </c>
      <c r="W210" s="15">
        <f>Table3[[#This Row],[Buddy wage/trip]]*0.3</f>
        <v>120</v>
      </c>
    </row>
    <row r="211" spans="1:23" x14ac:dyDescent="0.25">
      <c r="A211">
        <v>40</v>
      </c>
      <c r="B211" s="22">
        <v>44595</v>
      </c>
      <c r="C211">
        <v>2022</v>
      </c>
      <c r="D211" t="s">
        <v>25</v>
      </c>
      <c r="E211" t="s">
        <v>35</v>
      </c>
      <c r="F211" t="s">
        <v>39</v>
      </c>
      <c r="G211" t="s">
        <v>41</v>
      </c>
      <c r="H211" t="s">
        <v>42</v>
      </c>
      <c r="I211">
        <v>13.2</v>
      </c>
      <c r="J211" t="s">
        <v>45</v>
      </c>
      <c r="K211">
        <v>88.5</v>
      </c>
      <c r="L211" t="s">
        <v>83</v>
      </c>
      <c r="M211" t="s">
        <v>47</v>
      </c>
      <c r="N211" t="s">
        <v>65</v>
      </c>
      <c r="O211" t="s">
        <v>59</v>
      </c>
      <c r="P211" s="4">
        <v>471</v>
      </c>
      <c r="Q211" s="4">
        <v>399</v>
      </c>
      <c r="R211" s="4">
        <v>710</v>
      </c>
      <c r="S211" s="6">
        <v>359</v>
      </c>
      <c r="T211">
        <v>15.2</v>
      </c>
      <c r="U211" t="s">
        <v>62</v>
      </c>
      <c r="V211" s="4">
        <f>Table3[[#This Row],[Driver wage/trip]]+Table3[[#This Row],[Driver Salary]]</f>
        <v>1181</v>
      </c>
      <c r="W211" s="15">
        <f>Table3[[#This Row],[Buddy wage/trip]]*0.3</f>
        <v>119.69999999999999</v>
      </c>
    </row>
    <row r="212" spans="1:23" x14ac:dyDescent="0.25">
      <c r="A212">
        <v>17</v>
      </c>
      <c r="B212" s="22">
        <v>44715</v>
      </c>
      <c r="C212">
        <v>2022</v>
      </c>
      <c r="D212" t="s">
        <v>29</v>
      </c>
      <c r="E212" t="s">
        <v>31</v>
      </c>
      <c r="F212" t="s">
        <v>39</v>
      </c>
      <c r="G212" t="s">
        <v>41</v>
      </c>
      <c r="H212" t="s">
        <v>43</v>
      </c>
      <c r="I212">
        <v>84.6</v>
      </c>
      <c r="J212" t="s">
        <v>44</v>
      </c>
      <c r="K212">
        <v>65.5</v>
      </c>
      <c r="L212" t="s">
        <v>83</v>
      </c>
      <c r="M212" t="s">
        <v>48</v>
      </c>
      <c r="N212" t="s">
        <v>66</v>
      </c>
      <c r="O212" t="s">
        <v>60</v>
      </c>
      <c r="P212" s="4">
        <v>606</v>
      </c>
      <c r="Q212" s="4">
        <v>400</v>
      </c>
      <c r="R212" s="4">
        <v>752</v>
      </c>
      <c r="S212" s="6">
        <v>280</v>
      </c>
      <c r="T212">
        <v>24.1</v>
      </c>
      <c r="U212" t="s">
        <v>62</v>
      </c>
      <c r="V212" s="4">
        <f>Table3[[#This Row],[Driver wage/trip]]+Table3[[#This Row],[Driver Salary]]</f>
        <v>1358</v>
      </c>
      <c r="W212" s="15">
        <f>Table3[[#This Row],[Buddy wage/trip]]*0.3</f>
        <v>120</v>
      </c>
    </row>
    <row r="213" spans="1:23" x14ac:dyDescent="0.25">
      <c r="A213">
        <v>21</v>
      </c>
      <c r="B213" s="22">
        <v>44821</v>
      </c>
      <c r="C213">
        <v>2022</v>
      </c>
      <c r="D213" t="s">
        <v>21</v>
      </c>
      <c r="E213" t="s">
        <v>36</v>
      </c>
      <c r="F213" t="s">
        <v>39</v>
      </c>
      <c r="G213" t="s">
        <v>41</v>
      </c>
      <c r="H213" t="s">
        <v>43</v>
      </c>
      <c r="I213">
        <v>44</v>
      </c>
      <c r="J213" t="s">
        <v>44</v>
      </c>
      <c r="K213">
        <v>81.900000000000006</v>
      </c>
      <c r="L213" t="s">
        <v>83</v>
      </c>
      <c r="M213" t="s">
        <v>50</v>
      </c>
      <c r="N213" t="s">
        <v>55</v>
      </c>
      <c r="O213" t="s">
        <v>60</v>
      </c>
      <c r="P213" s="4">
        <v>666</v>
      </c>
      <c r="Q213" s="4">
        <v>400</v>
      </c>
      <c r="R213" s="4">
        <v>668</v>
      </c>
      <c r="S213" s="6">
        <v>533</v>
      </c>
      <c r="T213">
        <v>14</v>
      </c>
      <c r="U213" t="s">
        <v>61</v>
      </c>
      <c r="V213" s="4">
        <f>Table3[[#This Row],[Driver wage/trip]]+Table3[[#This Row],[Driver Salary]]</f>
        <v>1334</v>
      </c>
      <c r="W213" s="15">
        <f>Table3[[#This Row],[Buddy wage/trip]]*0.3</f>
        <v>120</v>
      </c>
    </row>
    <row r="214" spans="1:23" x14ac:dyDescent="0.25">
      <c r="A214">
        <v>19</v>
      </c>
      <c r="B214" s="22">
        <v>44336</v>
      </c>
      <c r="C214">
        <v>2021</v>
      </c>
      <c r="D214" t="s">
        <v>20</v>
      </c>
      <c r="E214" t="s">
        <v>35</v>
      </c>
      <c r="F214" t="s">
        <v>39</v>
      </c>
      <c r="G214" t="s">
        <v>41</v>
      </c>
      <c r="H214" t="s">
        <v>42</v>
      </c>
      <c r="I214">
        <v>33.6</v>
      </c>
      <c r="J214" t="s">
        <v>46</v>
      </c>
      <c r="K214">
        <v>23.1</v>
      </c>
      <c r="L214" t="s">
        <v>84</v>
      </c>
      <c r="M214" t="s">
        <v>55</v>
      </c>
      <c r="N214" t="s">
        <v>57</v>
      </c>
      <c r="O214" t="s">
        <v>59</v>
      </c>
      <c r="P214" s="4">
        <v>362</v>
      </c>
      <c r="Q214" s="4">
        <v>401</v>
      </c>
      <c r="R214" s="4">
        <v>357</v>
      </c>
      <c r="S214" s="6">
        <v>506</v>
      </c>
      <c r="T214">
        <v>18.600000000000001</v>
      </c>
      <c r="U214" t="s">
        <v>62</v>
      </c>
      <c r="V214" s="4">
        <f>Table3[[#This Row],[Driver wage/trip]]+Table3[[#This Row],[Driver Salary]]</f>
        <v>719</v>
      </c>
      <c r="W214" s="15">
        <f>Table3[[#This Row],[Buddy wage/trip]]*0.3</f>
        <v>120.3</v>
      </c>
    </row>
    <row r="215" spans="1:23" x14ac:dyDescent="0.25">
      <c r="A215">
        <v>17</v>
      </c>
      <c r="B215" s="22">
        <v>43895</v>
      </c>
      <c r="C215">
        <v>2020</v>
      </c>
      <c r="D215" t="s">
        <v>24</v>
      </c>
      <c r="E215" t="s">
        <v>35</v>
      </c>
      <c r="F215" t="s">
        <v>39</v>
      </c>
      <c r="G215" t="s">
        <v>41</v>
      </c>
      <c r="H215" t="s">
        <v>43</v>
      </c>
      <c r="I215">
        <v>84.3</v>
      </c>
      <c r="J215" t="s">
        <v>44</v>
      </c>
      <c r="K215">
        <v>79.5</v>
      </c>
      <c r="L215" t="s">
        <v>83</v>
      </c>
      <c r="M215" t="s">
        <v>53</v>
      </c>
      <c r="N215" t="s">
        <v>65</v>
      </c>
      <c r="O215" t="s">
        <v>59</v>
      </c>
      <c r="P215" s="4">
        <v>236</v>
      </c>
      <c r="Q215" s="4">
        <v>400</v>
      </c>
      <c r="R215" s="4">
        <v>371</v>
      </c>
      <c r="S215" s="6">
        <v>414</v>
      </c>
      <c r="T215">
        <v>2.8</v>
      </c>
      <c r="U215" t="s">
        <v>61</v>
      </c>
      <c r="V215" s="4">
        <f>Table3[[#This Row],[Driver wage/trip]]+Table3[[#This Row],[Driver Salary]]</f>
        <v>607</v>
      </c>
      <c r="W215" s="15">
        <f>Table3[[#This Row],[Buddy wage/trip]]*0.3</f>
        <v>120</v>
      </c>
    </row>
    <row r="216" spans="1:23" x14ac:dyDescent="0.25">
      <c r="A216">
        <v>10</v>
      </c>
      <c r="B216" s="22">
        <v>44052</v>
      </c>
      <c r="C216">
        <v>2020</v>
      </c>
      <c r="D216" t="s">
        <v>26</v>
      </c>
      <c r="E216" t="s">
        <v>34</v>
      </c>
      <c r="F216" t="s">
        <v>39</v>
      </c>
      <c r="G216" t="s">
        <v>41</v>
      </c>
      <c r="H216" t="s">
        <v>42</v>
      </c>
      <c r="I216">
        <v>116.5</v>
      </c>
      <c r="J216" t="s">
        <v>46</v>
      </c>
      <c r="K216">
        <v>49</v>
      </c>
      <c r="L216" t="s">
        <v>84</v>
      </c>
      <c r="M216" t="s">
        <v>53</v>
      </c>
      <c r="N216" t="s">
        <v>52</v>
      </c>
      <c r="O216" t="s">
        <v>59</v>
      </c>
      <c r="P216" s="4">
        <v>444</v>
      </c>
      <c r="Q216" s="4">
        <v>398</v>
      </c>
      <c r="R216" s="4">
        <v>411</v>
      </c>
      <c r="S216" s="6">
        <v>598</v>
      </c>
      <c r="T216">
        <v>25.2</v>
      </c>
      <c r="U216" t="s">
        <v>62</v>
      </c>
      <c r="V216" s="4">
        <f>Table3[[#This Row],[Driver wage/trip]]+Table3[[#This Row],[Driver Salary]]</f>
        <v>855</v>
      </c>
      <c r="W216" s="15">
        <f>Table3[[#This Row],[Buddy wage/trip]]*0.3</f>
        <v>119.39999999999999</v>
      </c>
    </row>
    <row r="217" spans="1:23" x14ac:dyDescent="0.25">
      <c r="A217">
        <v>18</v>
      </c>
      <c r="B217" s="22">
        <v>44296</v>
      </c>
      <c r="C217">
        <v>2021</v>
      </c>
      <c r="D217" t="s">
        <v>19</v>
      </c>
      <c r="E217" t="s">
        <v>36</v>
      </c>
      <c r="F217" t="s">
        <v>38</v>
      </c>
      <c r="G217" t="s">
        <v>40</v>
      </c>
      <c r="H217" t="s">
        <v>70</v>
      </c>
      <c r="I217">
        <v>90.7</v>
      </c>
      <c r="J217" t="s">
        <v>44</v>
      </c>
      <c r="K217">
        <v>43.2</v>
      </c>
      <c r="L217" t="s">
        <v>83</v>
      </c>
      <c r="M217" t="s">
        <v>55</v>
      </c>
      <c r="N217" t="s">
        <v>58</v>
      </c>
      <c r="O217" t="s">
        <v>59</v>
      </c>
      <c r="P217" s="4">
        <v>287</v>
      </c>
      <c r="Q217" s="4">
        <v>399</v>
      </c>
      <c r="R217" s="4">
        <v>382</v>
      </c>
      <c r="S217" s="6">
        <v>257</v>
      </c>
      <c r="T217">
        <v>26.6</v>
      </c>
      <c r="U217" t="s">
        <v>61</v>
      </c>
      <c r="V217" s="4">
        <f>Table3[[#This Row],[Driver wage/trip]]+Table3[[#This Row],[Driver Salary]]</f>
        <v>669</v>
      </c>
      <c r="W217" s="15">
        <f>Table3[[#This Row],[Buddy wage/trip]]*0.3</f>
        <v>119.69999999999999</v>
      </c>
    </row>
    <row r="218" spans="1:23" x14ac:dyDescent="0.25">
      <c r="A218">
        <v>7</v>
      </c>
      <c r="B218" s="22">
        <v>43902</v>
      </c>
      <c r="C218">
        <v>2020</v>
      </c>
      <c r="D218" t="s">
        <v>24</v>
      </c>
      <c r="E218" t="s">
        <v>35</v>
      </c>
      <c r="F218" t="s">
        <v>38</v>
      </c>
      <c r="G218" t="s">
        <v>40</v>
      </c>
      <c r="H218" t="s">
        <v>43</v>
      </c>
      <c r="I218">
        <v>61.5</v>
      </c>
      <c r="J218" t="s">
        <v>44</v>
      </c>
      <c r="K218">
        <v>82.2</v>
      </c>
      <c r="L218" t="s">
        <v>83</v>
      </c>
      <c r="M218" t="s">
        <v>51</v>
      </c>
      <c r="N218" t="s">
        <v>65</v>
      </c>
      <c r="O218" t="s">
        <v>60</v>
      </c>
      <c r="P218" s="4">
        <v>366</v>
      </c>
      <c r="Q218" s="4">
        <v>401</v>
      </c>
      <c r="R218" s="4">
        <v>349</v>
      </c>
      <c r="S218" s="6">
        <v>573</v>
      </c>
      <c r="T218">
        <v>4.9000000000000004</v>
      </c>
      <c r="U218" t="s">
        <v>61</v>
      </c>
      <c r="V218" s="4">
        <f>Table3[[#This Row],[Driver wage/trip]]+Table3[[#This Row],[Driver Salary]]</f>
        <v>715</v>
      </c>
      <c r="W218" s="15">
        <f>Table3[[#This Row],[Buddy wage/trip]]*0.3</f>
        <v>120.3</v>
      </c>
    </row>
    <row r="219" spans="1:23" x14ac:dyDescent="0.25">
      <c r="A219">
        <v>11</v>
      </c>
      <c r="B219" s="22">
        <v>44718</v>
      </c>
      <c r="C219">
        <v>2022</v>
      </c>
      <c r="D219" t="s">
        <v>29</v>
      </c>
      <c r="E219" t="s">
        <v>32</v>
      </c>
      <c r="F219" t="s">
        <v>38</v>
      </c>
      <c r="G219" t="s">
        <v>41</v>
      </c>
      <c r="H219" t="s">
        <v>42</v>
      </c>
      <c r="I219">
        <v>74.099999999999994</v>
      </c>
      <c r="J219" t="s">
        <v>45</v>
      </c>
      <c r="K219">
        <v>73.099999999999994</v>
      </c>
      <c r="L219" t="s">
        <v>83</v>
      </c>
      <c r="M219" t="s">
        <v>51</v>
      </c>
      <c r="N219" t="s">
        <v>57</v>
      </c>
      <c r="O219" t="s">
        <v>60</v>
      </c>
      <c r="P219" s="4">
        <v>768</v>
      </c>
      <c r="Q219" s="4">
        <v>397</v>
      </c>
      <c r="R219" s="4">
        <v>651</v>
      </c>
      <c r="S219" s="6">
        <v>327</v>
      </c>
      <c r="T219">
        <v>31.6</v>
      </c>
      <c r="U219" t="s">
        <v>62</v>
      </c>
      <c r="V219" s="4">
        <f>Table3[[#This Row],[Driver wage/trip]]+Table3[[#This Row],[Driver Salary]]</f>
        <v>1419</v>
      </c>
      <c r="W219" s="15">
        <f>Table3[[#This Row],[Buddy wage/trip]]*0.3</f>
        <v>119.1</v>
      </c>
    </row>
    <row r="220" spans="1:23" x14ac:dyDescent="0.25">
      <c r="A220">
        <v>9</v>
      </c>
      <c r="B220" s="22">
        <v>44304</v>
      </c>
      <c r="C220">
        <v>2021</v>
      </c>
      <c r="D220" t="s">
        <v>19</v>
      </c>
      <c r="E220" t="s">
        <v>34</v>
      </c>
      <c r="F220" t="s">
        <v>39</v>
      </c>
      <c r="G220" t="s">
        <v>40</v>
      </c>
      <c r="H220" t="s">
        <v>43</v>
      </c>
      <c r="I220">
        <v>21.4</v>
      </c>
      <c r="J220" t="s">
        <v>44</v>
      </c>
      <c r="K220">
        <v>79.599999999999994</v>
      </c>
      <c r="L220" t="s">
        <v>83</v>
      </c>
      <c r="M220" t="s">
        <v>47</v>
      </c>
      <c r="N220" t="s">
        <v>48</v>
      </c>
      <c r="O220" t="s">
        <v>60</v>
      </c>
      <c r="P220" s="4">
        <v>708</v>
      </c>
      <c r="Q220" s="4">
        <v>401</v>
      </c>
      <c r="R220" s="4">
        <v>220</v>
      </c>
      <c r="S220" s="6">
        <v>277</v>
      </c>
      <c r="T220">
        <v>26.3</v>
      </c>
      <c r="U220" t="s">
        <v>62</v>
      </c>
      <c r="V220" s="4">
        <f>Table3[[#This Row],[Driver wage/trip]]+Table3[[#This Row],[Driver Salary]]</f>
        <v>928</v>
      </c>
      <c r="W220" s="15">
        <f>Table3[[#This Row],[Buddy wage/trip]]*0.3</f>
        <v>120.3</v>
      </c>
    </row>
    <row r="221" spans="1:23" x14ac:dyDescent="0.25">
      <c r="A221">
        <v>13</v>
      </c>
      <c r="B221" s="22">
        <v>44485</v>
      </c>
      <c r="C221">
        <v>2021</v>
      </c>
      <c r="D221" t="s">
        <v>22</v>
      </c>
      <c r="E221" t="s">
        <v>36</v>
      </c>
      <c r="F221" t="s">
        <v>38</v>
      </c>
      <c r="G221" t="s">
        <v>41</v>
      </c>
      <c r="H221" t="s">
        <v>42</v>
      </c>
      <c r="I221">
        <v>98.5</v>
      </c>
      <c r="J221" t="s">
        <v>45</v>
      </c>
      <c r="K221">
        <v>116</v>
      </c>
      <c r="L221" t="s">
        <v>84</v>
      </c>
      <c r="M221" t="s">
        <v>51</v>
      </c>
      <c r="N221" t="s">
        <v>55</v>
      </c>
      <c r="O221" t="s">
        <v>59</v>
      </c>
      <c r="P221" s="4">
        <v>555</v>
      </c>
      <c r="Q221" s="4">
        <v>401</v>
      </c>
      <c r="R221" s="4">
        <v>637</v>
      </c>
      <c r="S221" s="6">
        <v>746</v>
      </c>
      <c r="T221">
        <v>20.100000000000001</v>
      </c>
      <c r="U221" t="s">
        <v>62</v>
      </c>
      <c r="V221" s="4">
        <f>Table3[[#This Row],[Driver wage/trip]]+Table3[[#This Row],[Driver Salary]]</f>
        <v>1192</v>
      </c>
      <c r="W221" s="15">
        <f>Table3[[#This Row],[Buddy wage/trip]]*0.3</f>
        <v>120.3</v>
      </c>
    </row>
    <row r="222" spans="1:23" x14ac:dyDescent="0.25">
      <c r="A222">
        <v>29</v>
      </c>
      <c r="B222" s="22">
        <v>43849</v>
      </c>
      <c r="C222">
        <v>2020</v>
      </c>
      <c r="D222" t="s">
        <v>28</v>
      </c>
      <c r="E222" t="s">
        <v>34</v>
      </c>
      <c r="F222" t="s">
        <v>39</v>
      </c>
      <c r="G222" t="s">
        <v>40</v>
      </c>
      <c r="H222" t="s">
        <v>43</v>
      </c>
      <c r="I222">
        <v>74.5</v>
      </c>
      <c r="J222" t="s">
        <v>46</v>
      </c>
      <c r="K222">
        <v>85.6</v>
      </c>
      <c r="L222" t="s">
        <v>83</v>
      </c>
      <c r="M222" t="s">
        <v>47</v>
      </c>
      <c r="N222" t="s">
        <v>57</v>
      </c>
      <c r="O222" t="s">
        <v>59</v>
      </c>
      <c r="P222" s="4">
        <v>441</v>
      </c>
      <c r="Q222" s="4">
        <v>401</v>
      </c>
      <c r="R222" s="4">
        <v>694</v>
      </c>
      <c r="S222" s="6">
        <v>476</v>
      </c>
      <c r="T222">
        <v>22.6</v>
      </c>
      <c r="U222" t="s">
        <v>61</v>
      </c>
      <c r="V222" s="4">
        <f>Table3[[#This Row],[Driver wage/trip]]+Table3[[#This Row],[Driver Salary]]</f>
        <v>1135</v>
      </c>
      <c r="W222" s="15">
        <f>Table3[[#This Row],[Buddy wage/trip]]*0.3</f>
        <v>120.3</v>
      </c>
    </row>
    <row r="223" spans="1:23" x14ac:dyDescent="0.25">
      <c r="A223">
        <v>1</v>
      </c>
      <c r="B223" s="22">
        <v>44352</v>
      </c>
      <c r="C223">
        <v>2021</v>
      </c>
      <c r="D223" t="s">
        <v>29</v>
      </c>
      <c r="E223" t="s">
        <v>36</v>
      </c>
      <c r="F223" t="s">
        <v>39</v>
      </c>
      <c r="G223" t="s">
        <v>41</v>
      </c>
      <c r="H223" t="s">
        <v>43</v>
      </c>
      <c r="I223">
        <v>116.1</v>
      </c>
      <c r="J223" t="s">
        <v>45</v>
      </c>
      <c r="K223">
        <v>78.7</v>
      </c>
      <c r="L223" t="s">
        <v>84</v>
      </c>
      <c r="M223" t="s">
        <v>47</v>
      </c>
      <c r="N223" t="s">
        <v>48</v>
      </c>
      <c r="O223" t="s">
        <v>59</v>
      </c>
      <c r="P223" s="4">
        <v>359</v>
      </c>
      <c r="Q223" s="4">
        <v>400</v>
      </c>
      <c r="R223" s="4">
        <v>240</v>
      </c>
      <c r="S223" s="6">
        <v>658</v>
      </c>
      <c r="T223">
        <v>20.6</v>
      </c>
      <c r="U223" t="s">
        <v>61</v>
      </c>
      <c r="V223" s="4">
        <f>Table3[[#This Row],[Driver wage/trip]]+Table3[[#This Row],[Driver Salary]]</f>
        <v>599</v>
      </c>
      <c r="W223" s="15">
        <f>Table3[[#This Row],[Buddy wage/trip]]*0.3</f>
        <v>120</v>
      </c>
    </row>
    <row r="224" spans="1:23" x14ac:dyDescent="0.25">
      <c r="A224">
        <v>17</v>
      </c>
      <c r="B224" s="22">
        <v>44614</v>
      </c>
      <c r="C224">
        <v>2022</v>
      </c>
      <c r="D224" t="s">
        <v>25</v>
      </c>
      <c r="E224" t="s">
        <v>37</v>
      </c>
      <c r="F224" t="s">
        <v>38</v>
      </c>
      <c r="G224" t="s">
        <v>40</v>
      </c>
      <c r="H224" t="s">
        <v>70</v>
      </c>
      <c r="I224">
        <v>117.6</v>
      </c>
      <c r="J224" t="s">
        <v>46</v>
      </c>
      <c r="K224">
        <v>75.599999999999994</v>
      </c>
      <c r="L224" t="s">
        <v>83</v>
      </c>
      <c r="M224" t="s">
        <v>53</v>
      </c>
      <c r="N224" t="s">
        <v>55</v>
      </c>
      <c r="O224" t="s">
        <v>59</v>
      </c>
      <c r="P224" s="4">
        <v>543</v>
      </c>
      <c r="Q224" s="4">
        <v>398</v>
      </c>
      <c r="R224" s="4">
        <v>237</v>
      </c>
      <c r="S224" s="6">
        <v>253</v>
      </c>
      <c r="T224">
        <v>3.1</v>
      </c>
      <c r="U224" t="s">
        <v>61</v>
      </c>
      <c r="V224" s="4">
        <f>Table3[[#This Row],[Driver wage/trip]]+Table3[[#This Row],[Driver Salary]]</f>
        <v>780</v>
      </c>
      <c r="W224" s="15">
        <f>Table3[[#This Row],[Buddy wage/trip]]*0.3</f>
        <v>119.39999999999999</v>
      </c>
    </row>
    <row r="225" spans="1:23" x14ac:dyDescent="0.25">
      <c r="A225">
        <v>1</v>
      </c>
      <c r="B225" s="22">
        <v>44245</v>
      </c>
      <c r="C225">
        <v>2021</v>
      </c>
      <c r="D225" t="s">
        <v>25</v>
      </c>
      <c r="E225" t="s">
        <v>35</v>
      </c>
      <c r="F225" t="s">
        <v>38</v>
      </c>
      <c r="G225" t="s">
        <v>41</v>
      </c>
      <c r="H225" t="s">
        <v>43</v>
      </c>
      <c r="I225">
        <v>45.8</v>
      </c>
      <c r="J225" t="s">
        <v>45</v>
      </c>
      <c r="K225">
        <v>50.9</v>
      </c>
      <c r="L225" t="s">
        <v>83</v>
      </c>
      <c r="M225" t="s">
        <v>52</v>
      </c>
      <c r="N225" t="s">
        <v>57</v>
      </c>
      <c r="O225" t="s">
        <v>60</v>
      </c>
      <c r="P225" s="4">
        <v>520</v>
      </c>
      <c r="Q225" s="4">
        <v>400</v>
      </c>
      <c r="R225" s="4">
        <v>371</v>
      </c>
      <c r="S225" s="6">
        <v>234</v>
      </c>
      <c r="T225">
        <v>29.7</v>
      </c>
      <c r="U225" t="s">
        <v>61</v>
      </c>
      <c r="V225" s="4">
        <f>Table3[[#This Row],[Driver wage/trip]]+Table3[[#This Row],[Driver Salary]]</f>
        <v>891</v>
      </c>
      <c r="W225" s="15">
        <f>Table3[[#This Row],[Buddy wage/trip]]*0.3</f>
        <v>120</v>
      </c>
    </row>
    <row r="226" spans="1:23" x14ac:dyDescent="0.25">
      <c r="A226">
        <v>9</v>
      </c>
      <c r="B226" s="22">
        <v>44194</v>
      </c>
      <c r="C226">
        <v>2020</v>
      </c>
      <c r="D226" t="s">
        <v>23</v>
      </c>
      <c r="E226" t="s">
        <v>37</v>
      </c>
      <c r="F226" t="s">
        <v>38</v>
      </c>
      <c r="G226" t="s">
        <v>41</v>
      </c>
      <c r="H226" t="s">
        <v>43</v>
      </c>
      <c r="I226">
        <v>118.7</v>
      </c>
      <c r="J226" t="s">
        <v>44</v>
      </c>
      <c r="K226">
        <v>101.5</v>
      </c>
      <c r="L226" t="s">
        <v>83</v>
      </c>
      <c r="M226" t="s">
        <v>53</v>
      </c>
      <c r="N226" t="s">
        <v>57</v>
      </c>
      <c r="O226" t="s">
        <v>60</v>
      </c>
      <c r="P226" s="4">
        <v>668</v>
      </c>
      <c r="Q226" s="4">
        <v>401</v>
      </c>
      <c r="R226" s="4">
        <v>325</v>
      </c>
      <c r="S226" s="6">
        <v>497</v>
      </c>
      <c r="T226">
        <v>21</v>
      </c>
      <c r="U226" t="s">
        <v>62</v>
      </c>
      <c r="V226" s="4">
        <f>Table3[[#This Row],[Driver wage/trip]]+Table3[[#This Row],[Driver Salary]]</f>
        <v>993</v>
      </c>
      <c r="W226" s="15">
        <f>Table3[[#This Row],[Buddy wage/trip]]*0.3</f>
        <v>120.3</v>
      </c>
    </row>
    <row r="227" spans="1:23" x14ac:dyDescent="0.25">
      <c r="A227">
        <v>20</v>
      </c>
      <c r="B227" s="22">
        <v>44358</v>
      </c>
      <c r="C227">
        <v>2021</v>
      </c>
      <c r="D227" t="s">
        <v>29</v>
      </c>
      <c r="E227" t="s">
        <v>31</v>
      </c>
      <c r="F227" t="s">
        <v>39</v>
      </c>
      <c r="G227" t="s">
        <v>40</v>
      </c>
      <c r="H227" t="s">
        <v>43</v>
      </c>
      <c r="I227">
        <v>115</v>
      </c>
      <c r="J227" t="s">
        <v>44</v>
      </c>
      <c r="K227">
        <v>48.8</v>
      </c>
      <c r="L227" t="s">
        <v>84</v>
      </c>
      <c r="M227" t="s">
        <v>55</v>
      </c>
      <c r="N227" t="s">
        <v>52</v>
      </c>
      <c r="O227" t="s">
        <v>60</v>
      </c>
      <c r="P227" s="4">
        <v>757</v>
      </c>
      <c r="Q227" s="4">
        <v>401</v>
      </c>
      <c r="R227" s="4">
        <v>549</v>
      </c>
      <c r="S227" s="6">
        <v>389</v>
      </c>
      <c r="T227">
        <v>7.7</v>
      </c>
      <c r="U227" t="s">
        <v>62</v>
      </c>
      <c r="V227" s="4">
        <f>Table3[[#This Row],[Driver wage/trip]]+Table3[[#This Row],[Driver Salary]]</f>
        <v>1306</v>
      </c>
      <c r="W227" s="15">
        <f>Table3[[#This Row],[Buddy wage/trip]]*0.3</f>
        <v>120.3</v>
      </c>
    </row>
    <row r="228" spans="1:23" x14ac:dyDescent="0.25">
      <c r="A228">
        <v>13</v>
      </c>
      <c r="B228" s="22">
        <v>44934</v>
      </c>
      <c r="C228">
        <v>2023</v>
      </c>
      <c r="D228" t="s">
        <v>28</v>
      </c>
      <c r="E228" t="s">
        <v>34</v>
      </c>
      <c r="F228" t="s">
        <v>39</v>
      </c>
      <c r="G228" t="s">
        <v>40</v>
      </c>
      <c r="H228" t="s">
        <v>42</v>
      </c>
      <c r="I228">
        <v>78.599999999999994</v>
      </c>
      <c r="J228" t="s">
        <v>44</v>
      </c>
      <c r="K228">
        <v>85.5</v>
      </c>
      <c r="L228" t="s">
        <v>84</v>
      </c>
      <c r="M228" t="s">
        <v>53</v>
      </c>
      <c r="N228" t="s">
        <v>55</v>
      </c>
      <c r="O228" t="s">
        <v>60</v>
      </c>
      <c r="P228" s="4">
        <v>397</v>
      </c>
      <c r="Q228" s="4">
        <v>399</v>
      </c>
      <c r="R228" s="4">
        <v>605</v>
      </c>
      <c r="S228" s="6">
        <v>203</v>
      </c>
      <c r="T228">
        <v>27.5</v>
      </c>
      <c r="U228" t="s">
        <v>62</v>
      </c>
      <c r="V228" s="4">
        <f>Table3[[#This Row],[Driver wage/trip]]+Table3[[#This Row],[Driver Salary]]</f>
        <v>1002</v>
      </c>
      <c r="W228" s="15">
        <f>Table3[[#This Row],[Buddy wage/trip]]*0.3</f>
        <v>119.69999999999999</v>
      </c>
    </row>
    <row r="229" spans="1:23" x14ac:dyDescent="0.25">
      <c r="A229">
        <v>5</v>
      </c>
      <c r="B229" s="22">
        <v>44626</v>
      </c>
      <c r="C229">
        <v>2022</v>
      </c>
      <c r="D229" t="s">
        <v>24</v>
      </c>
      <c r="E229" t="s">
        <v>34</v>
      </c>
      <c r="F229" t="s">
        <v>39</v>
      </c>
      <c r="G229" t="s">
        <v>40</v>
      </c>
      <c r="H229" t="s">
        <v>42</v>
      </c>
      <c r="I229">
        <v>43.3</v>
      </c>
      <c r="J229" t="s">
        <v>45</v>
      </c>
      <c r="K229">
        <v>38.700000000000003</v>
      </c>
      <c r="L229" t="s">
        <v>83</v>
      </c>
      <c r="M229" t="s">
        <v>47</v>
      </c>
      <c r="N229" t="s">
        <v>65</v>
      </c>
      <c r="O229" t="s">
        <v>60</v>
      </c>
      <c r="P229" s="4">
        <v>324</v>
      </c>
      <c r="Q229" s="4">
        <v>400</v>
      </c>
      <c r="R229" s="4">
        <v>580</v>
      </c>
      <c r="S229" s="6">
        <v>310</v>
      </c>
      <c r="T229">
        <v>28.1</v>
      </c>
      <c r="U229" t="s">
        <v>62</v>
      </c>
      <c r="V229" s="4">
        <f>Table3[[#This Row],[Driver wage/trip]]+Table3[[#This Row],[Driver Salary]]</f>
        <v>904</v>
      </c>
      <c r="W229" s="15">
        <f>Table3[[#This Row],[Buddy wage/trip]]*0.3</f>
        <v>120</v>
      </c>
    </row>
    <row r="230" spans="1:23" x14ac:dyDescent="0.25">
      <c r="A230">
        <v>7</v>
      </c>
      <c r="B230" s="22">
        <v>45044</v>
      </c>
      <c r="C230">
        <v>2023</v>
      </c>
      <c r="D230" t="s">
        <v>19</v>
      </c>
      <c r="E230" t="s">
        <v>31</v>
      </c>
      <c r="F230" t="s">
        <v>39</v>
      </c>
      <c r="G230" t="s">
        <v>40</v>
      </c>
      <c r="H230" t="s">
        <v>70</v>
      </c>
      <c r="I230">
        <v>91.6</v>
      </c>
      <c r="J230" t="s">
        <v>46</v>
      </c>
      <c r="K230">
        <v>22</v>
      </c>
      <c r="L230" t="s">
        <v>84</v>
      </c>
      <c r="M230" t="s">
        <v>49</v>
      </c>
      <c r="N230" t="s">
        <v>52</v>
      </c>
      <c r="O230" t="s">
        <v>59</v>
      </c>
      <c r="P230" s="4">
        <v>442</v>
      </c>
      <c r="Q230" s="4">
        <v>399</v>
      </c>
      <c r="R230" s="4">
        <v>414</v>
      </c>
      <c r="S230" s="6">
        <v>331</v>
      </c>
      <c r="T230">
        <v>9.3000000000000007</v>
      </c>
      <c r="U230" t="s">
        <v>61</v>
      </c>
      <c r="V230" s="4">
        <f>Table3[[#This Row],[Driver wage/trip]]+Table3[[#This Row],[Driver Salary]]</f>
        <v>856</v>
      </c>
      <c r="W230" s="15">
        <f>Table3[[#This Row],[Buddy wage/trip]]*0.3</f>
        <v>119.69999999999999</v>
      </c>
    </row>
    <row r="231" spans="1:23" x14ac:dyDescent="0.25">
      <c r="A231">
        <v>17</v>
      </c>
      <c r="B231" s="22">
        <v>45002</v>
      </c>
      <c r="C231">
        <v>2023</v>
      </c>
      <c r="D231" t="s">
        <v>24</v>
      </c>
      <c r="E231" t="s">
        <v>31</v>
      </c>
      <c r="F231" t="s">
        <v>39</v>
      </c>
      <c r="G231" t="s">
        <v>40</v>
      </c>
      <c r="H231" t="s">
        <v>43</v>
      </c>
      <c r="I231">
        <v>36.200000000000003</v>
      </c>
      <c r="J231" t="s">
        <v>45</v>
      </c>
      <c r="K231">
        <v>19.899999999999999</v>
      </c>
      <c r="L231" t="s">
        <v>83</v>
      </c>
      <c r="M231" t="s">
        <v>48</v>
      </c>
      <c r="N231" t="s">
        <v>55</v>
      </c>
      <c r="O231" t="s">
        <v>60</v>
      </c>
      <c r="P231" s="4">
        <v>463</v>
      </c>
      <c r="Q231" s="4">
        <v>399</v>
      </c>
      <c r="R231" s="4">
        <v>499</v>
      </c>
      <c r="S231" s="6">
        <v>373</v>
      </c>
      <c r="T231">
        <v>32.1</v>
      </c>
      <c r="U231" t="s">
        <v>61</v>
      </c>
      <c r="V231" s="4">
        <f>Table3[[#This Row],[Driver wage/trip]]+Table3[[#This Row],[Driver Salary]]</f>
        <v>962</v>
      </c>
      <c r="W231" s="15">
        <f>Table3[[#This Row],[Buddy wage/trip]]*0.3</f>
        <v>119.69999999999999</v>
      </c>
    </row>
    <row r="232" spans="1:23" x14ac:dyDescent="0.25">
      <c r="A232">
        <v>7</v>
      </c>
      <c r="B232" s="22">
        <v>44273</v>
      </c>
      <c r="C232">
        <v>2021</v>
      </c>
      <c r="D232" t="s">
        <v>24</v>
      </c>
      <c r="E232" t="s">
        <v>35</v>
      </c>
      <c r="F232" t="s">
        <v>39</v>
      </c>
      <c r="G232" t="s">
        <v>41</v>
      </c>
      <c r="H232" t="s">
        <v>42</v>
      </c>
      <c r="I232">
        <v>77.400000000000006</v>
      </c>
      <c r="J232" t="s">
        <v>45</v>
      </c>
      <c r="K232">
        <v>78</v>
      </c>
      <c r="L232" t="s">
        <v>83</v>
      </c>
      <c r="M232" t="s">
        <v>48</v>
      </c>
      <c r="N232" t="s">
        <v>57</v>
      </c>
      <c r="O232" t="s">
        <v>60</v>
      </c>
      <c r="P232" s="4">
        <v>224</v>
      </c>
      <c r="Q232" s="4">
        <v>401</v>
      </c>
      <c r="R232" s="4">
        <v>584</v>
      </c>
      <c r="S232" s="6">
        <v>727</v>
      </c>
      <c r="T232">
        <v>18.8</v>
      </c>
      <c r="U232" t="s">
        <v>61</v>
      </c>
      <c r="V232" s="4">
        <f>Table3[[#This Row],[Driver wage/trip]]+Table3[[#This Row],[Driver Salary]]</f>
        <v>808</v>
      </c>
      <c r="W232" s="15">
        <f>Table3[[#This Row],[Buddy wage/trip]]*0.3</f>
        <v>120.3</v>
      </c>
    </row>
    <row r="233" spans="1:23" x14ac:dyDescent="0.25">
      <c r="A233">
        <v>14</v>
      </c>
      <c r="B233" s="22">
        <v>44095</v>
      </c>
      <c r="C233">
        <v>2020</v>
      </c>
      <c r="D233" t="s">
        <v>21</v>
      </c>
      <c r="E233" t="s">
        <v>32</v>
      </c>
      <c r="F233" t="s">
        <v>39</v>
      </c>
      <c r="G233" t="s">
        <v>41</v>
      </c>
      <c r="H233" t="s">
        <v>43</v>
      </c>
      <c r="I233">
        <v>7.8</v>
      </c>
      <c r="J233" t="s">
        <v>44</v>
      </c>
      <c r="K233">
        <v>42.7</v>
      </c>
      <c r="L233" t="s">
        <v>83</v>
      </c>
      <c r="M233" t="s">
        <v>53</v>
      </c>
      <c r="N233" t="s">
        <v>58</v>
      </c>
      <c r="O233" t="s">
        <v>59</v>
      </c>
      <c r="P233" s="4">
        <v>717</v>
      </c>
      <c r="Q233" s="4">
        <v>399</v>
      </c>
      <c r="R233" s="4">
        <v>272</v>
      </c>
      <c r="S233" s="6">
        <v>452</v>
      </c>
      <c r="T233">
        <v>8</v>
      </c>
      <c r="U233" t="s">
        <v>62</v>
      </c>
      <c r="V233" s="4">
        <f>Table3[[#This Row],[Driver wage/trip]]+Table3[[#This Row],[Driver Salary]]</f>
        <v>989</v>
      </c>
      <c r="W233" s="15">
        <f>Table3[[#This Row],[Buddy wage/trip]]*0.3</f>
        <v>119.69999999999999</v>
      </c>
    </row>
    <row r="234" spans="1:23" x14ac:dyDescent="0.25">
      <c r="A234">
        <v>13</v>
      </c>
      <c r="B234" s="22">
        <v>44480</v>
      </c>
      <c r="C234">
        <v>2021</v>
      </c>
      <c r="D234" t="s">
        <v>22</v>
      </c>
      <c r="E234" t="s">
        <v>32</v>
      </c>
      <c r="F234" t="s">
        <v>39</v>
      </c>
      <c r="G234" t="s">
        <v>40</v>
      </c>
      <c r="H234" t="s">
        <v>43</v>
      </c>
      <c r="I234">
        <v>77.3</v>
      </c>
      <c r="J234" t="s">
        <v>46</v>
      </c>
      <c r="K234">
        <v>36.6</v>
      </c>
      <c r="L234" t="s">
        <v>83</v>
      </c>
      <c r="M234" t="s">
        <v>48</v>
      </c>
      <c r="N234" t="s">
        <v>56</v>
      </c>
      <c r="O234" t="s">
        <v>60</v>
      </c>
      <c r="P234" s="4">
        <v>797</v>
      </c>
      <c r="Q234" s="4">
        <v>399</v>
      </c>
      <c r="R234" s="4">
        <v>338</v>
      </c>
      <c r="S234" s="6">
        <v>608</v>
      </c>
      <c r="T234">
        <v>26.6</v>
      </c>
      <c r="U234" t="s">
        <v>62</v>
      </c>
      <c r="V234" s="4">
        <f>Table3[[#This Row],[Driver wage/trip]]+Table3[[#This Row],[Driver Salary]]</f>
        <v>1135</v>
      </c>
      <c r="W234" s="15">
        <f>Table3[[#This Row],[Buddy wage/trip]]*0.3</f>
        <v>119.69999999999999</v>
      </c>
    </row>
    <row r="235" spans="1:23" x14ac:dyDescent="0.25">
      <c r="A235">
        <v>8</v>
      </c>
      <c r="B235" s="22">
        <v>44339</v>
      </c>
      <c r="C235">
        <v>2021</v>
      </c>
      <c r="D235" t="s">
        <v>20</v>
      </c>
      <c r="E235" t="s">
        <v>34</v>
      </c>
      <c r="F235" t="s">
        <v>38</v>
      </c>
      <c r="G235" t="s">
        <v>41</v>
      </c>
      <c r="H235" t="s">
        <v>42</v>
      </c>
      <c r="I235">
        <v>114.4</v>
      </c>
      <c r="J235" t="s">
        <v>46</v>
      </c>
      <c r="K235">
        <v>73.099999999999994</v>
      </c>
      <c r="L235" t="s">
        <v>83</v>
      </c>
      <c r="M235" t="s">
        <v>53</v>
      </c>
      <c r="N235" t="s">
        <v>57</v>
      </c>
      <c r="O235" t="s">
        <v>60</v>
      </c>
      <c r="P235" s="4">
        <v>754</v>
      </c>
      <c r="Q235" s="4">
        <v>399</v>
      </c>
      <c r="R235" s="4">
        <v>734</v>
      </c>
      <c r="S235" s="6">
        <v>211</v>
      </c>
      <c r="T235">
        <v>24.3</v>
      </c>
      <c r="U235" t="s">
        <v>61</v>
      </c>
      <c r="V235" s="4">
        <f>Table3[[#This Row],[Driver wage/trip]]+Table3[[#This Row],[Driver Salary]]</f>
        <v>1488</v>
      </c>
      <c r="W235" s="15">
        <f>Table3[[#This Row],[Buddy wage/trip]]*0.3</f>
        <v>119.69999999999999</v>
      </c>
    </row>
    <row r="236" spans="1:23" x14ac:dyDescent="0.25">
      <c r="A236">
        <v>28</v>
      </c>
      <c r="B236" s="22">
        <v>45155</v>
      </c>
      <c r="C236">
        <v>2023</v>
      </c>
      <c r="D236" t="s">
        <v>26</v>
      </c>
      <c r="E236" t="s">
        <v>35</v>
      </c>
      <c r="F236" t="s">
        <v>39</v>
      </c>
      <c r="G236" t="s">
        <v>41</v>
      </c>
      <c r="H236" t="s">
        <v>43</v>
      </c>
      <c r="I236">
        <v>32</v>
      </c>
      <c r="J236" t="s">
        <v>44</v>
      </c>
      <c r="K236">
        <v>8</v>
      </c>
      <c r="L236" t="s">
        <v>83</v>
      </c>
      <c r="M236" t="s">
        <v>48</v>
      </c>
      <c r="N236" t="s">
        <v>48</v>
      </c>
      <c r="O236" t="s">
        <v>60</v>
      </c>
      <c r="P236" s="4">
        <v>716</v>
      </c>
      <c r="Q236" s="4">
        <v>399</v>
      </c>
      <c r="R236" s="4">
        <v>405</v>
      </c>
      <c r="S236" s="6">
        <v>688</v>
      </c>
      <c r="T236">
        <v>7.6</v>
      </c>
      <c r="U236" t="s">
        <v>61</v>
      </c>
      <c r="V236" s="4">
        <f>Table3[[#This Row],[Driver wage/trip]]+Table3[[#This Row],[Driver Salary]]</f>
        <v>1121</v>
      </c>
      <c r="W236" s="15">
        <f>Table3[[#This Row],[Buddy wage/trip]]*0.3</f>
        <v>119.69999999999999</v>
      </c>
    </row>
    <row r="237" spans="1:23" x14ac:dyDescent="0.25">
      <c r="A237">
        <v>17</v>
      </c>
      <c r="B237" s="22">
        <v>44296</v>
      </c>
      <c r="C237">
        <v>2021</v>
      </c>
      <c r="D237" t="s">
        <v>19</v>
      </c>
      <c r="E237" t="s">
        <v>36</v>
      </c>
      <c r="F237" t="s">
        <v>39</v>
      </c>
      <c r="G237" t="s">
        <v>41</v>
      </c>
      <c r="H237" t="s">
        <v>70</v>
      </c>
      <c r="I237">
        <v>94.5</v>
      </c>
      <c r="J237" t="s">
        <v>44</v>
      </c>
      <c r="K237">
        <v>33.299999999999997</v>
      </c>
      <c r="L237" t="s">
        <v>83</v>
      </c>
      <c r="M237" t="s">
        <v>51</v>
      </c>
      <c r="N237" t="s">
        <v>55</v>
      </c>
      <c r="O237" t="s">
        <v>60</v>
      </c>
      <c r="P237" s="4">
        <v>796</v>
      </c>
      <c r="Q237" s="4">
        <v>400</v>
      </c>
      <c r="R237" s="4">
        <v>681</v>
      </c>
      <c r="S237" s="6">
        <v>344</v>
      </c>
      <c r="T237">
        <v>35</v>
      </c>
      <c r="U237" t="s">
        <v>61</v>
      </c>
      <c r="V237" s="4">
        <f>Table3[[#This Row],[Driver wage/trip]]+Table3[[#This Row],[Driver Salary]]</f>
        <v>1477</v>
      </c>
      <c r="W237" s="15">
        <f>Table3[[#This Row],[Buddy wage/trip]]*0.3</f>
        <v>120</v>
      </c>
    </row>
    <row r="238" spans="1:23" x14ac:dyDescent="0.25">
      <c r="A238">
        <v>2</v>
      </c>
      <c r="B238" s="22">
        <v>44195</v>
      </c>
      <c r="C238">
        <v>2020</v>
      </c>
      <c r="D238" t="s">
        <v>23</v>
      </c>
      <c r="E238" t="s">
        <v>33</v>
      </c>
      <c r="F238" t="s">
        <v>38</v>
      </c>
      <c r="G238" t="s">
        <v>40</v>
      </c>
      <c r="H238" t="s">
        <v>42</v>
      </c>
      <c r="I238">
        <v>38.700000000000003</v>
      </c>
      <c r="J238" t="s">
        <v>46</v>
      </c>
      <c r="K238">
        <v>44.2</v>
      </c>
      <c r="L238" t="s">
        <v>84</v>
      </c>
      <c r="M238" t="s">
        <v>51</v>
      </c>
      <c r="N238" t="s">
        <v>48</v>
      </c>
      <c r="O238" t="s">
        <v>59</v>
      </c>
      <c r="P238" s="4">
        <v>745</v>
      </c>
      <c r="Q238" s="4">
        <v>401</v>
      </c>
      <c r="R238" s="4">
        <v>351</v>
      </c>
      <c r="S238" s="6">
        <v>385</v>
      </c>
      <c r="T238">
        <v>34.299999999999997</v>
      </c>
      <c r="U238" t="s">
        <v>62</v>
      </c>
      <c r="V238" s="4">
        <f>Table3[[#This Row],[Driver wage/trip]]+Table3[[#This Row],[Driver Salary]]</f>
        <v>1096</v>
      </c>
      <c r="W238" s="15">
        <f>Table3[[#This Row],[Buddy wage/trip]]*0.3</f>
        <v>120.3</v>
      </c>
    </row>
    <row r="239" spans="1:23" x14ac:dyDescent="0.25">
      <c r="A239">
        <v>14</v>
      </c>
      <c r="B239" s="22">
        <v>45253</v>
      </c>
      <c r="C239">
        <v>2023</v>
      </c>
      <c r="D239" t="s">
        <v>30</v>
      </c>
      <c r="E239" t="s">
        <v>35</v>
      </c>
      <c r="F239" t="s">
        <v>38</v>
      </c>
      <c r="G239" t="s">
        <v>40</v>
      </c>
      <c r="H239" t="s">
        <v>70</v>
      </c>
      <c r="I239">
        <v>86.4</v>
      </c>
      <c r="J239" t="s">
        <v>46</v>
      </c>
      <c r="K239">
        <v>86.5</v>
      </c>
      <c r="L239" t="s">
        <v>84</v>
      </c>
      <c r="M239" t="s">
        <v>52</v>
      </c>
      <c r="N239" t="s">
        <v>48</v>
      </c>
      <c r="O239" t="s">
        <v>59</v>
      </c>
      <c r="P239" s="4">
        <v>613</v>
      </c>
      <c r="Q239" s="4">
        <v>400</v>
      </c>
      <c r="R239" s="4">
        <v>225</v>
      </c>
      <c r="S239" s="6">
        <v>227</v>
      </c>
      <c r="T239">
        <v>33.6</v>
      </c>
      <c r="U239" t="s">
        <v>61</v>
      </c>
      <c r="V239" s="4">
        <f>Table3[[#This Row],[Driver wage/trip]]+Table3[[#This Row],[Driver Salary]]</f>
        <v>838</v>
      </c>
      <c r="W239" s="15">
        <f>Table3[[#This Row],[Buddy wage/trip]]*0.3</f>
        <v>120</v>
      </c>
    </row>
    <row r="240" spans="1:23" x14ac:dyDescent="0.25">
      <c r="A240">
        <v>8</v>
      </c>
      <c r="B240" s="22">
        <v>44323</v>
      </c>
      <c r="C240">
        <v>2021</v>
      </c>
      <c r="D240" t="s">
        <v>20</v>
      </c>
      <c r="E240" t="s">
        <v>31</v>
      </c>
      <c r="F240" t="s">
        <v>39</v>
      </c>
      <c r="G240" t="s">
        <v>40</v>
      </c>
      <c r="H240" t="s">
        <v>43</v>
      </c>
      <c r="I240">
        <v>85.5</v>
      </c>
      <c r="J240" t="s">
        <v>44</v>
      </c>
      <c r="K240">
        <v>67.7</v>
      </c>
      <c r="L240" t="s">
        <v>83</v>
      </c>
      <c r="M240" t="s">
        <v>55</v>
      </c>
      <c r="N240" t="s">
        <v>48</v>
      </c>
      <c r="O240" t="s">
        <v>60</v>
      </c>
      <c r="P240" s="4">
        <v>300</v>
      </c>
      <c r="Q240" s="4">
        <v>398</v>
      </c>
      <c r="R240" s="4">
        <v>500</v>
      </c>
      <c r="S240" s="6">
        <v>446</v>
      </c>
      <c r="T240">
        <v>16.600000000000001</v>
      </c>
      <c r="U240" t="s">
        <v>62</v>
      </c>
      <c r="V240" s="4">
        <f>Table3[[#This Row],[Driver wage/trip]]+Table3[[#This Row],[Driver Salary]]</f>
        <v>800</v>
      </c>
      <c r="W240" s="15">
        <f>Table3[[#This Row],[Buddy wage/trip]]*0.3</f>
        <v>119.39999999999999</v>
      </c>
    </row>
    <row r="241" spans="1:23" x14ac:dyDescent="0.25">
      <c r="A241">
        <v>19</v>
      </c>
      <c r="B241" s="22">
        <v>44372</v>
      </c>
      <c r="C241">
        <v>2021</v>
      </c>
      <c r="D241" t="s">
        <v>29</v>
      </c>
      <c r="E241" t="s">
        <v>31</v>
      </c>
      <c r="F241" t="s">
        <v>38</v>
      </c>
      <c r="G241" t="s">
        <v>40</v>
      </c>
      <c r="H241" t="s">
        <v>43</v>
      </c>
      <c r="I241">
        <v>26.2</v>
      </c>
      <c r="J241" t="s">
        <v>45</v>
      </c>
      <c r="K241">
        <v>103.4</v>
      </c>
      <c r="L241" t="s">
        <v>84</v>
      </c>
      <c r="M241" t="s">
        <v>54</v>
      </c>
      <c r="N241" t="s">
        <v>65</v>
      </c>
      <c r="O241" t="s">
        <v>60</v>
      </c>
      <c r="P241" s="4">
        <v>294</v>
      </c>
      <c r="Q241" s="4">
        <v>401</v>
      </c>
      <c r="R241" s="4">
        <v>735</v>
      </c>
      <c r="S241" s="6">
        <v>712</v>
      </c>
      <c r="T241">
        <v>33.200000000000003</v>
      </c>
      <c r="U241" t="s">
        <v>61</v>
      </c>
      <c r="V241" s="4">
        <f>Table3[[#This Row],[Driver wage/trip]]+Table3[[#This Row],[Driver Salary]]</f>
        <v>1029</v>
      </c>
      <c r="W241" s="15">
        <f>Table3[[#This Row],[Buddy wage/trip]]*0.3</f>
        <v>120.3</v>
      </c>
    </row>
    <row r="242" spans="1:23" x14ac:dyDescent="0.25">
      <c r="A242">
        <v>7</v>
      </c>
      <c r="B242" s="22">
        <v>45022</v>
      </c>
      <c r="C242">
        <v>2023</v>
      </c>
      <c r="D242" t="s">
        <v>19</v>
      </c>
      <c r="E242" t="s">
        <v>35</v>
      </c>
      <c r="F242" t="s">
        <v>39</v>
      </c>
      <c r="G242" t="s">
        <v>40</v>
      </c>
      <c r="H242" t="s">
        <v>42</v>
      </c>
      <c r="I242">
        <v>73.7</v>
      </c>
      <c r="J242" t="s">
        <v>46</v>
      </c>
      <c r="K242">
        <v>43.5</v>
      </c>
      <c r="L242" t="s">
        <v>84</v>
      </c>
      <c r="M242" t="s">
        <v>48</v>
      </c>
      <c r="N242" t="s">
        <v>55</v>
      </c>
      <c r="O242" t="s">
        <v>60</v>
      </c>
      <c r="P242" s="4">
        <v>229</v>
      </c>
      <c r="Q242" s="4">
        <v>402</v>
      </c>
      <c r="R242" s="4">
        <v>692</v>
      </c>
      <c r="S242" s="6">
        <v>427</v>
      </c>
      <c r="T242">
        <v>33.9</v>
      </c>
      <c r="U242" t="s">
        <v>62</v>
      </c>
      <c r="V242" s="4">
        <f>Table3[[#This Row],[Driver wage/trip]]+Table3[[#This Row],[Driver Salary]]</f>
        <v>921</v>
      </c>
      <c r="W242" s="15">
        <f>Table3[[#This Row],[Buddy wage/trip]]*0.3</f>
        <v>120.6</v>
      </c>
    </row>
    <row r="243" spans="1:23" x14ac:dyDescent="0.25">
      <c r="A243">
        <v>12</v>
      </c>
      <c r="B243" s="22">
        <v>44945</v>
      </c>
      <c r="C243">
        <v>2023</v>
      </c>
      <c r="D243" t="s">
        <v>28</v>
      </c>
      <c r="E243" t="s">
        <v>35</v>
      </c>
      <c r="F243" t="s">
        <v>39</v>
      </c>
      <c r="G243" t="s">
        <v>40</v>
      </c>
      <c r="H243" t="s">
        <v>43</v>
      </c>
      <c r="I243">
        <v>103.8</v>
      </c>
      <c r="J243" t="s">
        <v>45</v>
      </c>
      <c r="K243">
        <v>39.1</v>
      </c>
      <c r="L243" t="s">
        <v>83</v>
      </c>
      <c r="M243" t="s">
        <v>51</v>
      </c>
      <c r="N243" t="s">
        <v>52</v>
      </c>
      <c r="O243" t="s">
        <v>60</v>
      </c>
      <c r="P243" s="4">
        <v>447</v>
      </c>
      <c r="Q243" s="4">
        <v>399</v>
      </c>
      <c r="R243" s="4">
        <v>352</v>
      </c>
      <c r="S243" s="6">
        <v>745</v>
      </c>
      <c r="T243">
        <v>39.9</v>
      </c>
      <c r="U243" t="s">
        <v>62</v>
      </c>
      <c r="V243" s="4">
        <f>Table3[[#This Row],[Driver wage/trip]]+Table3[[#This Row],[Driver Salary]]</f>
        <v>799</v>
      </c>
      <c r="W243" s="15">
        <f>Table3[[#This Row],[Buddy wage/trip]]*0.3</f>
        <v>119.69999999999999</v>
      </c>
    </row>
    <row r="244" spans="1:23" x14ac:dyDescent="0.25">
      <c r="A244">
        <v>16</v>
      </c>
      <c r="B244" s="22">
        <v>44553</v>
      </c>
      <c r="C244">
        <v>2021</v>
      </c>
      <c r="D244" t="s">
        <v>23</v>
      </c>
      <c r="E244" t="s">
        <v>35</v>
      </c>
      <c r="F244" t="s">
        <v>39</v>
      </c>
      <c r="G244" t="s">
        <v>41</v>
      </c>
      <c r="H244" t="s">
        <v>42</v>
      </c>
      <c r="I244">
        <v>49</v>
      </c>
      <c r="J244" t="s">
        <v>44</v>
      </c>
      <c r="K244">
        <v>8.8000000000000007</v>
      </c>
      <c r="L244" t="s">
        <v>83</v>
      </c>
      <c r="M244" t="s">
        <v>55</v>
      </c>
      <c r="N244" t="s">
        <v>65</v>
      </c>
      <c r="O244" t="s">
        <v>59</v>
      </c>
      <c r="P244" s="4">
        <v>685</v>
      </c>
      <c r="Q244" s="4">
        <v>400</v>
      </c>
      <c r="R244" s="4">
        <v>746</v>
      </c>
      <c r="S244" s="6">
        <v>720</v>
      </c>
      <c r="T244">
        <v>38.299999999999997</v>
      </c>
      <c r="U244" t="s">
        <v>61</v>
      </c>
      <c r="V244" s="4">
        <f>Table3[[#This Row],[Driver wage/trip]]+Table3[[#This Row],[Driver Salary]]</f>
        <v>1431</v>
      </c>
      <c r="W244" s="15">
        <f>Table3[[#This Row],[Buddy wage/trip]]*0.3</f>
        <v>120</v>
      </c>
    </row>
    <row r="245" spans="1:23" x14ac:dyDescent="0.25">
      <c r="A245">
        <v>19</v>
      </c>
      <c r="B245" s="22">
        <v>44672</v>
      </c>
      <c r="C245">
        <v>2022</v>
      </c>
      <c r="D245" t="s">
        <v>19</v>
      </c>
      <c r="E245" t="s">
        <v>35</v>
      </c>
      <c r="F245" t="s">
        <v>38</v>
      </c>
      <c r="G245" t="s">
        <v>41</v>
      </c>
      <c r="H245" t="s">
        <v>43</v>
      </c>
      <c r="I245">
        <v>86.7</v>
      </c>
      <c r="J245" t="s">
        <v>45</v>
      </c>
      <c r="K245">
        <v>114.4</v>
      </c>
      <c r="L245" t="s">
        <v>83</v>
      </c>
      <c r="M245" t="s">
        <v>48</v>
      </c>
      <c r="N245" t="s">
        <v>48</v>
      </c>
      <c r="O245" t="s">
        <v>60</v>
      </c>
      <c r="P245" s="4">
        <v>494</v>
      </c>
      <c r="Q245" s="4">
        <v>401</v>
      </c>
      <c r="R245" s="4">
        <v>488</v>
      </c>
      <c r="S245" s="6">
        <v>237</v>
      </c>
      <c r="T245">
        <v>15.9</v>
      </c>
      <c r="U245" t="s">
        <v>61</v>
      </c>
      <c r="V245" s="4">
        <f>Table3[[#This Row],[Driver wage/trip]]+Table3[[#This Row],[Driver Salary]]</f>
        <v>982</v>
      </c>
      <c r="W245" s="15">
        <f>Table3[[#This Row],[Buddy wage/trip]]*0.3</f>
        <v>120.3</v>
      </c>
    </row>
    <row r="246" spans="1:23" x14ac:dyDescent="0.25">
      <c r="A246">
        <v>4</v>
      </c>
      <c r="B246" s="22">
        <v>44130</v>
      </c>
      <c r="C246">
        <v>2020</v>
      </c>
      <c r="D246" t="s">
        <v>22</v>
      </c>
      <c r="E246" t="s">
        <v>32</v>
      </c>
      <c r="F246" t="s">
        <v>39</v>
      </c>
      <c r="G246" t="s">
        <v>40</v>
      </c>
      <c r="H246" t="s">
        <v>70</v>
      </c>
      <c r="I246">
        <v>82.6</v>
      </c>
      <c r="J246" t="s">
        <v>44</v>
      </c>
      <c r="K246">
        <v>62.7</v>
      </c>
      <c r="L246" t="s">
        <v>83</v>
      </c>
      <c r="M246" t="s">
        <v>47</v>
      </c>
      <c r="N246" t="s">
        <v>56</v>
      </c>
      <c r="O246" t="s">
        <v>59</v>
      </c>
      <c r="P246" s="4">
        <v>420</v>
      </c>
      <c r="Q246" s="4">
        <v>402</v>
      </c>
      <c r="R246" s="4">
        <v>229</v>
      </c>
      <c r="S246" s="6">
        <v>383</v>
      </c>
      <c r="T246">
        <v>8.6999999999999993</v>
      </c>
      <c r="U246" t="s">
        <v>61</v>
      </c>
      <c r="V246" s="4">
        <f>Table3[[#This Row],[Driver wage/trip]]+Table3[[#This Row],[Driver Salary]]</f>
        <v>649</v>
      </c>
      <c r="W246" s="15">
        <f>Table3[[#This Row],[Buddy wage/trip]]*0.3</f>
        <v>120.6</v>
      </c>
    </row>
    <row r="247" spans="1:23" x14ac:dyDescent="0.25">
      <c r="A247">
        <v>10</v>
      </c>
      <c r="B247" s="22">
        <v>44004</v>
      </c>
      <c r="C247">
        <v>2020</v>
      </c>
      <c r="D247" t="s">
        <v>29</v>
      </c>
      <c r="E247" t="s">
        <v>32</v>
      </c>
      <c r="F247" t="s">
        <v>39</v>
      </c>
      <c r="G247" t="s">
        <v>40</v>
      </c>
      <c r="H247" t="s">
        <v>70</v>
      </c>
      <c r="I247">
        <v>34.6</v>
      </c>
      <c r="J247" t="s">
        <v>46</v>
      </c>
      <c r="K247">
        <v>62.8</v>
      </c>
      <c r="L247" t="s">
        <v>84</v>
      </c>
      <c r="M247" t="s">
        <v>55</v>
      </c>
      <c r="N247" t="s">
        <v>65</v>
      </c>
      <c r="O247" t="s">
        <v>59</v>
      </c>
      <c r="P247" s="4">
        <v>266</v>
      </c>
      <c r="Q247" s="4">
        <v>399</v>
      </c>
      <c r="R247" s="4">
        <v>217</v>
      </c>
      <c r="S247" s="6">
        <v>746</v>
      </c>
      <c r="T247">
        <v>12.4</v>
      </c>
      <c r="U247" t="s">
        <v>62</v>
      </c>
      <c r="V247" s="4">
        <f>Table3[[#This Row],[Driver wage/trip]]+Table3[[#This Row],[Driver Salary]]</f>
        <v>483</v>
      </c>
      <c r="W247" s="15">
        <f>Table3[[#This Row],[Buddy wage/trip]]*0.3</f>
        <v>119.69999999999999</v>
      </c>
    </row>
    <row r="248" spans="1:23" x14ac:dyDescent="0.25">
      <c r="A248">
        <v>9</v>
      </c>
      <c r="B248" s="22">
        <v>44476</v>
      </c>
      <c r="C248">
        <v>2021</v>
      </c>
      <c r="D248" t="s">
        <v>22</v>
      </c>
      <c r="E248" t="s">
        <v>35</v>
      </c>
      <c r="F248" t="s">
        <v>39</v>
      </c>
      <c r="G248" t="s">
        <v>40</v>
      </c>
      <c r="H248" t="s">
        <v>43</v>
      </c>
      <c r="I248">
        <v>110.6</v>
      </c>
      <c r="J248" t="s">
        <v>45</v>
      </c>
      <c r="K248">
        <v>111.2</v>
      </c>
      <c r="L248" t="s">
        <v>83</v>
      </c>
      <c r="M248" t="s">
        <v>53</v>
      </c>
      <c r="N248" t="s">
        <v>56</v>
      </c>
      <c r="O248" t="s">
        <v>59</v>
      </c>
      <c r="P248" s="4">
        <v>231</v>
      </c>
      <c r="Q248" s="4">
        <v>399</v>
      </c>
      <c r="R248" s="4">
        <v>491</v>
      </c>
      <c r="S248" s="6">
        <v>218</v>
      </c>
      <c r="T248">
        <v>20.3</v>
      </c>
      <c r="U248" t="s">
        <v>62</v>
      </c>
      <c r="V248" s="4">
        <f>Table3[[#This Row],[Driver wage/trip]]+Table3[[#This Row],[Driver Salary]]</f>
        <v>722</v>
      </c>
      <c r="W248" s="15">
        <f>Table3[[#This Row],[Buddy wage/trip]]*0.3</f>
        <v>119.69999999999999</v>
      </c>
    </row>
    <row r="249" spans="1:23" x14ac:dyDescent="0.25">
      <c r="A249">
        <v>8</v>
      </c>
      <c r="B249" s="22">
        <v>45227</v>
      </c>
      <c r="C249">
        <v>2023</v>
      </c>
      <c r="D249" t="s">
        <v>22</v>
      </c>
      <c r="E249" t="s">
        <v>36</v>
      </c>
      <c r="F249" t="s">
        <v>39</v>
      </c>
      <c r="G249" t="s">
        <v>41</v>
      </c>
      <c r="H249" t="s">
        <v>43</v>
      </c>
      <c r="I249">
        <v>69.8</v>
      </c>
      <c r="J249" t="s">
        <v>46</v>
      </c>
      <c r="K249">
        <v>38.299999999999997</v>
      </c>
      <c r="L249" t="s">
        <v>83</v>
      </c>
      <c r="M249" t="s">
        <v>48</v>
      </c>
      <c r="N249" t="s">
        <v>57</v>
      </c>
      <c r="O249" t="s">
        <v>59</v>
      </c>
      <c r="P249" s="4">
        <v>440</v>
      </c>
      <c r="Q249" s="4">
        <v>401</v>
      </c>
      <c r="R249" s="4">
        <v>528</v>
      </c>
      <c r="S249" s="6">
        <v>659</v>
      </c>
      <c r="T249">
        <v>32.4</v>
      </c>
      <c r="U249" t="s">
        <v>62</v>
      </c>
      <c r="V249" s="4">
        <f>Table3[[#This Row],[Driver wage/trip]]+Table3[[#This Row],[Driver Salary]]</f>
        <v>968</v>
      </c>
      <c r="W249" s="15">
        <f>Table3[[#This Row],[Buddy wage/trip]]*0.3</f>
        <v>120.3</v>
      </c>
    </row>
    <row r="250" spans="1:23" x14ac:dyDescent="0.25">
      <c r="A250">
        <v>25</v>
      </c>
      <c r="B250" s="22">
        <v>43854</v>
      </c>
      <c r="C250">
        <v>2020</v>
      </c>
      <c r="D250" t="s">
        <v>28</v>
      </c>
      <c r="E250" t="s">
        <v>31</v>
      </c>
      <c r="F250" t="s">
        <v>39</v>
      </c>
      <c r="G250" t="s">
        <v>41</v>
      </c>
      <c r="H250" t="s">
        <v>42</v>
      </c>
      <c r="I250">
        <v>45.9</v>
      </c>
      <c r="J250" t="s">
        <v>44</v>
      </c>
      <c r="K250">
        <v>43.2</v>
      </c>
      <c r="L250" t="s">
        <v>84</v>
      </c>
      <c r="M250" t="s">
        <v>48</v>
      </c>
      <c r="N250" t="s">
        <v>56</v>
      </c>
      <c r="O250" t="s">
        <v>59</v>
      </c>
      <c r="P250" s="4">
        <v>260</v>
      </c>
      <c r="Q250" s="4">
        <v>401</v>
      </c>
      <c r="R250" s="4">
        <v>248</v>
      </c>
      <c r="S250" s="6">
        <v>744</v>
      </c>
      <c r="T250">
        <v>29.2</v>
      </c>
      <c r="U250" t="s">
        <v>62</v>
      </c>
      <c r="V250" s="4">
        <f>Table3[[#This Row],[Driver wage/trip]]+Table3[[#This Row],[Driver Salary]]</f>
        <v>508</v>
      </c>
      <c r="W250" s="15">
        <f>Table3[[#This Row],[Buddy wage/trip]]*0.3</f>
        <v>120.3</v>
      </c>
    </row>
    <row r="251" spans="1:23" x14ac:dyDescent="0.25">
      <c r="A251">
        <v>15</v>
      </c>
      <c r="B251" s="22">
        <v>45055</v>
      </c>
      <c r="C251">
        <v>2023</v>
      </c>
      <c r="D251" t="s">
        <v>20</v>
      </c>
      <c r="E251" t="s">
        <v>37</v>
      </c>
      <c r="F251" t="s">
        <v>39</v>
      </c>
      <c r="G251" t="s">
        <v>40</v>
      </c>
      <c r="H251" t="s">
        <v>43</v>
      </c>
      <c r="I251">
        <v>23.9</v>
      </c>
      <c r="J251" t="s">
        <v>44</v>
      </c>
      <c r="K251">
        <v>80.5</v>
      </c>
      <c r="L251" t="s">
        <v>84</v>
      </c>
      <c r="M251" t="s">
        <v>49</v>
      </c>
      <c r="N251" t="s">
        <v>48</v>
      </c>
      <c r="O251" t="s">
        <v>59</v>
      </c>
      <c r="P251" s="4">
        <v>262</v>
      </c>
      <c r="Q251" s="4">
        <v>400</v>
      </c>
      <c r="R251" s="4">
        <v>753</v>
      </c>
      <c r="S251" s="6">
        <v>662</v>
      </c>
      <c r="T251">
        <v>31.7</v>
      </c>
      <c r="U251" t="s">
        <v>61</v>
      </c>
      <c r="V251" s="4">
        <f>Table3[[#This Row],[Driver wage/trip]]+Table3[[#This Row],[Driver Salary]]</f>
        <v>1015</v>
      </c>
      <c r="W251" s="15">
        <f>Table3[[#This Row],[Buddy wage/trip]]*0.3</f>
        <v>120</v>
      </c>
    </row>
    <row r="252" spans="1:23" x14ac:dyDescent="0.25">
      <c r="A252">
        <v>4</v>
      </c>
      <c r="B252" s="22">
        <v>44561</v>
      </c>
      <c r="C252">
        <v>2021</v>
      </c>
      <c r="D252" t="s">
        <v>23</v>
      </c>
      <c r="E252" t="s">
        <v>31</v>
      </c>
      <c r="F252" t="s">
        <v>38</v>
      </c>
      <c r="G252" t="s">
        <v>41</v>
      </c>
      <c r="H252" t="s">
        <v>43</v>
      </c>
      <c r="I252">
        <v>59.4</v>
      </c>
      <c r="J252" t="s">
        <v>46</v>
      </c>
      <c r="K252">
        <v>95.3</v>
      </c>
      <c r="L252" t="s">
        <v>83</v>
      </c>
      <c r="M252" t="s">
        <v>47</v>
      </c>
      <c r="N252" t="s">
        <v>55</v>
      </c>
      <c r="O252" t="s">
        <v>60</v>
      </c>
      <c r="P252" s="4">
        <v>437</v>
      </c>
      <c r="Q252" s="4">
        <v>399</v>
      </c>
      <c r="R252" s="4">
        <v>631</v>
      </c>
      <c r="S252" s="6">
        <v>646</v>
      </c>
      <c r="T252">
        <v>15.8</v>
      </c>
      <c r="U252" t="s">
        <v>62</v>
      </c>
      <c r="V252" s="4">
        <f>Table3[[#This Row],[Driver wage/trip]]+Table3[[#This Row],[Driver Salary]]</f>
        <v>1068</v>
      </c>
      <c r="W252" s="15">
        <f>Table3[[#This Row],[Buddy wage/trip]]*0.3</f>
        <v>119.69999999999999</v>
      </c>
    </row>
    <row r="253" spans="1:23" x14ac:dyDescent="0.25">
      <c r="A253">
        <v>19</v>
      </c>
      <c r="B253" s="22">
        <v>43837</v>
      </c>
      <c r="C253">
        <v>2020</v>
      </c>
      <c r="D253" t="s">
        <v>28</v>
      </c>
      <c r="E253" t="s">
        <v>37</v>
      </c>
      <c r="F253" t="s">
        <v>39</v>
      </c>
      <c r="G253" t="s">
        <v>40</v>
      </c>
      <c r="H253" t="s">
        <v>43</v>
      </c>
      <c r="I253">
        <v>89</v>
      </c>
      <c r="J253" t="s">
        <v>45</v>
      </c>
      <c r="K253">
        <v>85.4</v>
      </c>
      <c r="L253" t="s">
        <v>83</v>
      </c>
      <c r="M253" t="s">
        <v>47</v>
      </c>
      <c r="N253" t="s">
        <v>57</v>
      </c>
      <c r="O253" t="s">
        <v>59</v>
      </c>
      <c r="P253" s="4">
        <v>502</v>
      </c>
      <c r="Q253" s="4">
        <v>401</v>
      </c>
      <c r="R253" s="4">
        <v>681</v>
      </c>
      <c r="S253" s="6">
        <v>706</v>
      </c>
      <c r="T253">
        <v>10.6</v>
      </c>
      <c r="U253" t="s">
        <v>62</v>
      </c>
      <c r="V253" s="4">
        <f>Table3[[#This Row],[Driver wage/trip]]+Table3[[#This Row],[Driver Salary]]</f>
        <v>1183</v>
      </c>
      <c r="W253" s="15">
        <f>Table3[[#This Row],[Buddy wage/trip]]*0.3</f>
        <v>120.3</v>
      </c>
    </row>
    <row r="254" spans="1:23" x14ac:dyDescent="0.25">
      <c r="A254">
        <v>28</v>
      </c>
      <c r="B254" s="22">
        <v>44860</v>
      </c>
      <c r="C254">
        <v>2022</v>
      </c>
      <c r="D254" t="s">
        <v>22</v>
      </c>
      <c r="E254" t="s">
        <v>33</v>
      </c>
      <c r="F254" t="s">
        <v>38</v>
      </c>
      <c r="G254" t="s">
        <v>40</v>
      </c>
      <c r="H254" t="s">
        <v>43</v>
      </c>
      <c r="I254">
        <v>76.7</v>
      </c>
      <c r="J254" t="s">
        <v>46</v>
      </c>
      <c r="K254">
        <v>95.7</v>
      </c>
      <c r="L254" t="s">
        <v>83</v>
      </c>
      <c r="M254" t="s">
        <v>47</v>
      </c>
      <c r="N254" t="s">
        <v>48</v>
      </c>
      <c r="O254" t="s">
        <v>60</v>
      </c>
      <c r="P254" s="4">
        <v>312</v>
      </c>
      <c r="Q254" s="4">
        <v>401</v>
      </c>
      <c r="R254" s="4">
        <v>550</v>
      </c>
      <c r="S254" s="6">
        <v>599</v>
      </c>
      <c r="T254">
        <v>1.9</v>
      </c>
      <c r="U254" t="s">
        <v>62</v>
      </c>
      <c r="V254" s="4">
        <f>Table3[[#This Row],[Driver wage/trip]]+Table3[[#This Row],[Driver Salary]]</f>
        <v>862</v>
      </c>
      <c r="W254" s="15">
        <f>Table3[[#This Row],[Buddy wage/trip]]*0.3</f>
        <v>120.3</v>
      </c>
    </row>
    <row r="255" spans="1:23" x14ac:dyDescent="0.25">
      <c r="A255">
        <v>20</v>
      </c>
      <c r="B255" s="22">
        <v>45015</v>
      </c>
      <c r="C255">
        <v>2023</v>
      </c>
      <c r="D255" t="s">
        <v>24</v>
      </c>
      <c r="E255" t="s">
        <v>35</v>
      </c>
      <c r="F255" t="s">
        <v>39</v>
      </c>
      <c r="G255" t="s">
        <v>41</v>
      </c>
      <c r="H255" t="s">
        <v>42</v>
      </c>
      <c r="I255">
        <v>88.6</v>
      </c>
      <c r="J255" t="s">
        <v>44</v>
      </c>
      <c r="K255">
        <v>71.099999999999994</v>
      </c>
      <c r="L255" t="s">
        <v>84</v>
      </c>
      <c r="M255" t="s">
        <v>52</v>
      </c>
      <c r="N255" t="s">
        <v>52</v>
      </c>
      <c r="O255" t="s">
        <v>60</v>
      </c>
      <c r="P255" s="4">
        <v>611</v>
      </c>
      <c r="Q255" s="4">
        <v>399</v>
      </c>
      <c r="R255" s="4">
        <v>598</v>
      </c>
      <c r="S255" s="6">
        <v>454</v>
      </c>
      <c r="T255">
        <v>25.4</v>
      </c>
      <c r="U255" t="s">
        <v>61</v>
      </c>
      <c r="V255" s="4">
        <f>Table3[[#This Row],[Driver wage/trip]]+Table3[[#This Row],[Driver Salary]]</f>
        <v>1209</v>
      </c>
      <c r="W255" s="15">
        <f>Table3[[#This Row],[Buddy wage/trip]]*0.3</f>
        <v>119.69999999999999</v>
      </c>
    </row>
    <row r="256" spans="1:23" x14ac:dyDescent="0.25">
      <c r="A256">
        <v>2</v>
      </c>
      <c r="B256" s="22">
        <v>44708</v>
      </c>
      <c r="C256">
        <v>2022</v>
      </c>
      <c r="D256" t="s">
        <v>20</v>
      </c>
      <c r="E256" t="s">
        <v>31</v>
      </c>
      <c r="F256" t="s">
        <v>38</v>
      </c>
      <c r="G256" t="s">
        <v>41</v>
      </c>
      <c r="H256" t="s">
        <v>43</v>
      </c>
      <c r="I256">
        <v>96.1</v>
      </c>
      <c r="J256" t="s">
        <v>45</v>
      </c>
      <c r="K256">
        <v>104.2</v>
      </c>
      <c r="L256" t="s">
        <v>83</v>
      </c>
      <c r="M256" t="s">
        <v>55</v>
      </c>
      <c r="N256" t="s">
        <v>52</v>
      </c>
      <c r="O256" t="s">
        <v>59</v>
      </c>
      <c r="P256" s="4">
        <v>451</v>
      </c>
      <c r="Q256" s="4">
        <v>400</v>
      </c>
      <c r="R256" s="4">
        <v>433</v>
      </c>
      <c r="S256" s="6">
        <v>238</v>
      </c>
      <c r="T256">
        <v>32</v>
      </c>
      <c r="U256" t="s">
        <v>61</v>
      </c>
      <c r="V256" s="4">
        <f>Table3[[#This Row],[Driver wage/trip]]+Table3[[#This Row],[Driver Salary]]</f>
        <v>884</v>
      </c>
      <c r="W256" s="15">
        <f>Table3[[#This Row],[Buddy wage/trip]]*0.3</f>
        <v>120</v>
      </c>
    </row>
    <row r="257" spans="1:23" x14ac:dyDescent="0.25">
      <c r="A257">
        <v>9</v>
      </c>
      <c r="B257" s="22">
        <v>45102</v>
      </c>
      <c r="C257">
        <v>2023</v>
      </c>
      <c r="D257" t="s">
        <v>29</v>
      </c>
      <c r="E257" t="s">
        <v>34</v>
      </c>
      <c r="F257" t="s">
        <v>38</v>
      </c>
      <c r="G257" t="s">
        <v>40</v>
      </c>
      <c r="H257" t="s">
        <v>42</v>
      </c>
      <c r="I257">
        <v>55.7</v>
      </c>
      <c r="J257" t="s">
        <v>46</v>
      </c>
      <c r="K257">
        <v>68.3</v>
      </c>
      <c r="L257" t="s">
        <v>84</v>
      </c>
      <c r="M257" t="s">
        <v>50</v>
      </c>
      <c r="N257" t="s">
        <v>57</v>
      </c>
      <c r="O257" t="s">
        <v>59</v>
      </c>
      <c r="P257" s="4">
        <v>255</v>
      </c>
      <c r="Q257" s="4">
        <v>399</v>
      </c>
      <c r="R257" s="4">
        <v>608</v>
      </c>
      <c r="S257" s="6">
        <v>673</v>
      </c>
      <c r="T257">
        <v>35.700000000000003</v>
      </c>
      <c r="U257" t="s">
        <v>61</v>
      </c>
      <c r="V257" s="4">
        <f>Table3[[#This Row],[Driver wage/trip]]+Table3[[#This Row],[Driver Salary]]</f>
        <v>863</v>
      </c>
      <c r="W257" s="15">
        <f>Table3[[#This Row],[Buddy wage/trip]]*0.3</f>
        <v>119.69999999999999</v>
      </c>
    </row>
    <row r="258" spans="1:23" x14ac:dyDescent="0.25">
      <c r="A258">
        <v>21</v>
      </c>
      <c r="B258" s="22">
        <v>43996</v>
      </c>
      <c r="C258">
        <v>2020</v>
      </c>
      <c r="D258" t="s">
        <v>29</v>
      </c>
      <c r="E258" t="s">
        <v>34</v>
      </c>
      <c r="F258" t="s">
        <v>38</v>
      </c>
      <c r="G258" t="s">
        <v>41</v>
      </c>
      <c r="H258" t="s">
        <v>43</v>
      </c>
      <c r="I258">
        <v>64.8</v>
      </c>
      <c r="J258" t="s">
        <v>44</v>
      </c>
      <c r="K258">
        <v>31.4</v>
      </c>
      <c r="L258" t="s">
        <v>83</v>
      </c>
      <c r="M258" t="s">
        <v>49</v>
      </c>
      <c r="N258" t="s">
        <v>52</v>
      </c>
      <c r="O258" t="s">
        <v>60</v>
      </c>
      <c r="P258" s="4">
        <v>582</v>
      </c>
      <c r="Q258" s="4">
        <v>401</v>
      </c>
      <c r="R258" s="4">
        <v>787</v>
      </c>
      <c r="S258" s="6">
        <v>743</v>
      </c>
      <c r="T258">
        <v>19.600000000000001</v>
      </c>
      <c r="U258" t="s">
        <v>62</v>
      </c>
      <c r="V258" s="4">
        <f>Table3[[#This Row],[Driver wage/trip]]+Table3[[#This Row],[Driver Salary]]</f>
        <v>1369</v>
      </c>
      <c r="W258" s="15">
        <f>Table3[[#This Row],[Buddy wage/trip]]*0.3</f>
        <v>120.3</v>
      </c>
    </row>
    <row r="259" spans="1:23" x14ac:dyDescent="0.25">
      <c r="A259">
        <v>7</v>
      </c>
      <c r="B259" s="22">
        <v>44258</v>
      </c>
      <c r="C259">
        <v>2021</v>
      </c>
      <c r="D259" t="s">
        <v>24</v>
      </c>
      <c r="E259" t="s">
        <v>33</v>
      </c>
      <c r="F259" t="s">
        <v>39</v>
      </c>
      <c r="G259" t="s">
        <v>40</v>
      </c>
      <c r="H259" t="s">
        <v>70</v>
      </c>
      <c r="I259">
        <v>118.4</v>
      </c>
      <c r="J259" t="s">
        <v>44</v>
      </c>
      <c r="K259">
        <v>67.3</v>
      </c>
      <c r="L259" t="s">
        <v>83</v>
      </c>
      <c r="M259" t="s">
        <v>55</v>
      </c>
      <c r="N259" t="s">
        <v>57</v>
      </c>
      <c r="O259" t="s">
        <v>59</v>
      </c>
      <c r="P259" s="4">
        <v>414</v>
      </c>
      <c r="Q259" s="4">
        <v>400</v>
      </c>
      <c r="R259" s="4">
        <v>589</v>
      </c>
      <c r="S259" s="6">
        <v>507</v>
      </c>
      <c r="T259">
        <v>37.200000000000003</v>
      </c>
      <c r="U259" t="s">
        <v>62</v>
      </c>
      <c r="V259" s="4">
        <f>Table3[[#This Row],[Driver wage/trip]]+Table3[[#This Row],[Driver Salary]]</f>
        <v>1003</v>
      </c>
      <c r="W259" s="15">
        <f>Table3[[#This Row],[Buddy wage/trip]]*0.3</f>
        <v>120</v>
      </c>
    </row>
    <row r="260" spans="1:23" x14ac:dyDescent="0.25">
      <c r="A260">
        <v>16</v>
      </c>
      <c r="B260" s="22">
        <v>43975</v>
      </c>
      <c r="C260">
        <v>2020</v>
      </c>
      <c r="D260" t="s">
        <v>20</v>
      </c>
      <c r="E260" t="s">
        <v>34</v>
      </c>
      <c r="F260" t="s">
        <v>39</v>
      </c>
      <c r="G260" t="s">
        <v>41</v>
      </c>
      <c r="H260" t="s">
        <v>42</v>
      </c>
      <c r="I260">
        <v>116.3</v>
      </c>
      <c r="J260" t="s">
        <v>44</v>
      </c>
      <c r="K260">
        <v>87</v>
      </c>
      <c r="L260" t="s">
        <v>84</v>
      </c>
      <c r="M260" t="s">
        <v>51</v>
      </c>
      <c r="N260" t="s">
        <v>57</v>
      </c>
      <c r="O260" t="s">
        <v>59</v>
      </c>
      <c r="P260" s="4">
        <v>231</v>
      </c>
      <c r="Q260" s="4">
        <v>400</v>
      </c>
      <c r="R260" s="4">
        <v>405</v>
      </c>
      <c r="S260" s="6">
        <v>520</v>
      </c>
      <c r="T260">
        <v>8.9</v>
      </c>
      <c r="U260" t="s">
        <v>61</v>
      </c>
      <c r="V260" s="4">
        <f>Table3[[#This Row],[Driver wage/trip]]+Table3[[#This Row],[Driver Salary]]</f>
        <v>636</v>
      </c>
      <c r="W260" s="15">
        <f>Table3[[#This Row],[Buddy wage/trip]]*0.3</f>
        <v>120</v>
      </c>
    </row>
    <row r="261" spans="1:23" x14ac:dyDescent="0.25">
      <c r="A261">
        <v>18</v>
      </c>
      <c r="B261" s="22">
        <v>44763</v>
      </c>
      <c r="C261">
        <v>2022</v>
      </c>
      <c r="D261" t="s">
        <v>27</v>
      </c>
      <c r="E261" t="s">
        <v>35</v>
      </c>
      <c r="F261" t="s">
        <v>38</v>
      </c>
      <c r="G261" t="s">
        <v>41</v>
      </c>
      <c r="H261" t="s">
        <v>70</v>
      </c>
      <c r="I261">
        <v>52.7</v>
      </c>
      <c r="J261" t="s">
        <v>44</v>
      </c>
      <c r="K261">
        <v>80.2</v>
      </c>
      <c r="L261" t="s">
        <v>84</v>
      </c>
      <c r="M261" t="s">
        <v>50</v>
      </c>
      <c r="N261" t="s">
        <v>66</v>
      </c>
      <c r="O261" t="s">
        <v>59</v>
      </c>
      <c r="P261" s="4">
        <v>769</v>
      </c>
      <c r="Q261" s="4">
        <v>400</v>
      </c>
      <c r="R261" s="4">
        <v>371</v>
      </c>
      <c r="S261" s="6">
        <v>442</v>
      </c>
      <c r="T261">
        <v>21.1</v>
      </c>
      <c r="U261" t="s">
        <v>61</v>
      </c>
      <c r="V261" s="4">
        <f>Table3[[#This Row],[Driver wage/trip]]+Table3[[#This Row],[Driver Salary]]</f>
        <v>1140</v>
      </c>
      <c r="W261" s="15">
        <f>Table3[[#This Row],[Buddy wage/trip]]*0.3</f>
        <v>120</v>
      </c>
    </row>
    <row r="262" spans="1:23" x14ac:dyDescent="0.25">
      <c r="A262">
        <v>6</v>
      </c>
      <c r="B262" s="22">
        <v>44339</v>
      </c>
      <c r="C262">
        <v>2021</v>
      </c>
      <c r="D262" t="s">
        <v>20</v>
      </c>
      <c r="E262" t="s">
        <v>34</v>
      </c>
      <c r="F262" t="s">
        <v>39</v>
      </c>
      <c r="G262" t="s">
        <v>40</v>
      </c>
      <c r="H262" t="s">
        <v>70</v>
      </c>
      <c r="I262">
        <v>83.8</v>
      </c>
      <c r="J262" t="s">
        <v>46</v>
      </c>
      <c r="K262">
        <v>32.9</v>
      </c>
      <c r="L262" t="s">
        <v>83</v>
      </c>
      <c r="M262" t="s">
        <v>52</v>
      </c>
      <c r="N262" t="s">
        <v>55</v>
      </c>
      <c r="O262" t="s">
        <v>60</v>
      </c>
      <c r="P262" s="4">
        <v>543</v>
      </c>
      <c r="Q262" s="4">
        <v>400</v>
      </c>
      <c r="R262" s="4">
        <v>778</v>
      </c>
      <c r="S262" s="6">
        <v>714</v>
      </c>
      <c r="T262">
        <v>9.3000000000000007</v>
      </c>
      <c r="U262" t="s">
        <v>62</v>
      </c>
      <c r="V262" s="4">
        <f>Table3[[#This Row],[Driver wage/trip]]+Table3[[#This Row],[Driver Salary]]</f>
        <v>1321</v>
      </c>
      <c r="W262" s="15">
        <f>Table3[[#This Row],[Buddy wage/trip]]*0.3</f>
        <v>120</v>
      </c>
    </row>
    <row r="263" spans="1:23" x14ac:dyDescent="0.25">
      <c r="A263">
        <v>12</v>
      </c>
      <c r="B263" s="22">
        <v>44737</v>
      </c>
      <c r="C263">
        <v>2022</v>
      </c>
      <c r="D263" t="s">
        <v>29</v>
      </c>
      <c r="E263" t="s">
        <v>36</v>
      </c>
      <c r="F263" t="s">
        <v>38</v>
      </c>
      <c r="G263" t="s">
        <v>40</v>
      </c>
      <c r="H263" t="s">
        <v>42</v>
      </c>
      <c r="I263">
        <v>35.799999999999997</v>
      </c>
      <c r="J263" t="s">
        <v>44</v>
      </c>
      <c r="K263">
        <v>9.6999999999999993</v>
      </c>
      <c r="L263" t="s">
        <v>83</v>
      </c>
      <c r="M263" t="s">
        <v>51</v>
      </c>
      <c r="N263" t="s">
        <v>65</v>
      </c>
      <c r="O263" t="s">
        <v>59</v>
      </c>
      <c r="P263" s="4">
        <v>487</v>
      </c>
      <c r="Q263" s="4">
        <v>401</v>
      </c>
      <c r="R263" s="4">
        <v>311</v>
      </c>
      <c r="S263" s="6">
        <v>209</v>
      </c>
      <c r="T263">
        <v>8.3000000000000007</v>
      </c>
      <c r="U263" t="s">
        <v>62</v>
      </c>
      <c r="V263" s="4">
        <f>Table3[[#This Row],[Driver wage/trip]]+Table3[[#This Row],[Driver Salary]]</f>
        <v>798</v>
      </c>
      <c r="W263" s="15">
        <f>Table3[[#This Row],[Buddy wage/trip]]*0.3</f>
        <v>120.3</v>
      </c>
    </row>
    <row r="264" spans="1:23" x14ac:dyDescent="0.25">
      <c r="A264">
        <v>10</v>
      </c>
      <c r="B264" s="22">
        <v>45074</v>
      </c>
      <c r="C264">
        <v>2023</v>
      </c>
      <c r="D264" t="s">
        <v>20</v>
      </c>
      <c r="E264" t="s">
        <v>34</v>
      </c>
      <c r="F264" t="s">
        <v>39</v>
      </c>
      <c r="G264" t="s">
        <v>41</v>
      </c>
      <c r="H264" t="s">
        <v>70</v>
      </c>
      <c r="I264">
        <v>22.6</v>
      </c>
      <c r="J264" t="s">
        <v>46</v>
      </c>
      <c r="K264">
        <v>34</v>
      </c>
      <c r="L264" t="s">
        <v>84</v>
      </c>
      <c r="M264" t="s">
        <v>49</v>
      </c>
      <c r="N264" t="s">
        <v>55</v>
      </c>
      <c r="O264" t="s">
        <v>59</v>
      </c>
      <c r="P264" s="4">
        <v>715</v>
      </c>
      <c r="Q264" s="4">
        <v>401</v>
      </c>
      <c r="R264" s="4">
        <v>684</v>
      </c>
      <c r="S264" s="6">
        <v>575</v>
      </c>
      <c r="T264">
        <v>38.200000000000003</v>
      </c>
      <c r="U264" t="s">
        <v>62</v>
      </c>
      <c r="V264" s="4">
        <f>Table3[[#This Row],[Driver wage/trip]]+Table3[[#This Row],[Driver Salary]]</f>
        <v>1399</v>
      </c>
      <c r="W264" s="15">
        <f>Table3[[#This Row],[Buddy wage/trip]]*0.3</f>
        <v>120.3</v>
      </c>
    </row>
    <row r="265" spans="1:23" x14ac:dyDescent="0.25">
      <c r="A265">
        <v>5</v>
      </c>
      <c r="B265" s="22">
        <v>44475</v>
      </c>
      <c r="C265">
        <v>2021</v>
      </c>
      <c r="D265" t="s">
        <v>22</v>
      </c>
      <c r="E265" t="s">
        <v>33</v>
      </c>
      <c r="F265" t="s">
        <v>38</v>
      </c>
      <c r="G265" t="s">
        <v>40</v>
      </c>
      <c r="H265" t="s">
        <v>70</v>
      </c>
      <c r="I265">
        <v>93.4</v>
      </c>
      <c r="J265" t="s">
        <v>46</v>
      </c>
      <c r="K265">
        <v>118.2</v>
      </c>
      <c r="L265" t="s">
        <v>84</v>
      </c>
      <c r="M265" t="s">
        <v>52</v>
      </c>
      <c r="N265" t="s">
        <v>52</v>
      </c>
      <c r="O265" t="s">
        <v>59</v>
      </c>
      <c r="P265" s="4">
        <v>762</v>
      </c>
      <c r="Q265" s="4">
        <v>400</v>
      </c>
      <c r="R265" s="4">
        <v>479</v>
      </c>
      <c r="S265" s="6">
        <v>744</v>
      </c>
      <c r="T265">
        <v>32.9</v>
      </c>
      <c r="U265" t="s">
        <v>61</v>
      </c>
      <c r="V265" s="4">
        <f>Table3[[#This Row],[Driver wage/trip]]+Table3[[#This Row],[Driver Salary]]</f>
        <v>1241</v>
      </c>
      <c r="W265" s="15">
        <f>Table3[[#This Row],[Buddy wage/trip]]*0.3</f>
        <v>120</v>
      </c>
    </row>
    <row r="266" spans="1:23" x14ac:dyDescent="0.25">
      <c r="A266">
        <v>11</v>
      </c>
      <c r="B266" s="22">
        <v>43906</v>
      </c>
      <c r="C266">
        <v>2020</v>
      </c>
      <c r="D266" t="s">
        <v>24</v>
      </c>
      <c r="E266" t="s">
        <v>32</v>
      </c>
      <c r="F266" t="s">
        <v>38</v>
      </c>
      <c r="G266" t="s">
        <v>41</v>
      </c>
      <c r="H266" t="s">
        <v>42</v>
      </c>
      <c r="I266">
        <v>55.2</v>
      </c>
      <c r="J266" t="s">
        <v>46</v>
      </c>
      <c r="K266">
        <v>26.2</v>
      </c>
      <c r="L266" t="s">
        <v>84</v>
      </c>
      <c r="M266" t="s">
        <v>48</v>
      </c>
      <c r="N266" t="s">
        <v>48</v>
      </c>
      <c r="O266" t="s">
        <v>60</v>
      </c>
      <c r="P266" s="4">
        <v>332</v>
      </c>
      <c r="Q266" s="4">
        <v>401</v>
      </c>
      <c r="R266" s="4">
        <v>466</v>
      </c>
      <c r="S266" s="6">
        <v>262</v>
      </c>
      <c r="T266">
        <v>1.5</v>
      </c>
      <c r="U266" t="s">
        <v>62</v>
      </c>
      <c r="V266" s="4">
        <f>Table3[[#This Row],[Driver wage/trip]]+Table3[[#This Row],[Driver Salary]]</f>
        <v>798</v>
      </c>
      <c r="W266" s="15">
        <f>Table3[[#This Row],[Buddy wage/trip]]*0.3</f>
        <v>120.3</v>
      </c>
    </row>
    <row r="267" spans="1:23" x14ac:dyDescent="0.25">
      <c r="A267">
        <v>4</v>
      </c>
      <c r="B267" s="22">
        <v>44654</v>
      </c>
      <c r="C267">
        <v>2022</v>
      </c>
      <c r="D267" t="s">
        <v>19</v>
      </c>
      <c r="E267" t="s">
        <v>34</v>
      </c>
      <c r="F267" t="s">
        <v>38</v>
      </c>
      <c r="G267" t="s">
        <v>41</v>
      </c>
      <c r="H267" t="s">
        <v>43</v>
      </c>
      <c r="I267">
        <v>25.4</v>
      </c>
      <c r="J267" t="s">
        <v>46</v>
      </c>
      <c r="K267">
        <v>58.4</v>
      </c>
      <c r="L267" t="s">
        <v>83</v>
      </c>
      <c r="M267" t="s">
        <v>55</v>
      </c>
      <c r="N267" t="s">
        <v>58</v>
      </c>
      <c r="O267" t="s">
        <v>59</v>
      </c>
      <c r="P267" s="4">
        <v>686</v>
      </c>
      <c r="Q267" s="4">
        <v>400</v>
      </c>
      <c r="R267" s="4">
        <v>649</v>
      </c>
      <c r="S267" s="6">
        <v>775</v>
      </c>
      <c r="T267">
        <v>11.5</v>
      </c>
      <c r="U267" t="s">
        <v>61</v>
      </c>
      <c r="V267" s="4">
        <f>Table3[[#This Row],[Driver wage/trip]]+Table3[[#This Row],[Driver Salary]]</f>
        <v>1335</v>
      </c>
      <c r="W267" s="15">
        <f>Table3[[#This Row],[Buddy wage/trip]]*0.3</f>
        <v>120</v>
      </c>
    </row>
    <row r="268" spans="1:23" x14ac:dyDescent="0.25">
      <c r="A268">
        <v>24</v>
      </c>
      <c r="B268" s="22">
        <v>45173</v>
      </c>
      <c r="C268">
        <v>2023</v>
      </c>
      <c r="D268" t="s">
        <v>21</v>
      </c>
      <c r="E268" t="s">
        <v>32</v>
      </c>
      <c r="F268" t="s">
        <v>39</v>
      </c>
      <c r="G268" t="s">
        <v>40</v>
      </c>
      <c r="H268" t="s">
        <v>43</v>
      </c>
      <c r="I268">
        <v>92.3</v>
      </c>
      <c r="J268" t="s">
        <v>46</v>
      </c>
      <c r="K268">
        <v>78.400000000000006</v>
      </c>
      <c r="L268" t="s">
        <v>84</v>
      </c>
      <c r="M268" t="s">
        <v>53</v>
      </c>
      <c r="N268" t="s">
        <v>52</v>
      </c>
      <c r="O268" t="s">
        <v>60</v>
      </c>
      <c r="P268" s="4">
        <v>699</v>
      </c>
      <c r="Q268" s="4">
        <v>400</v>
      </c>
      <c r="R268" s="4">
        <v>289</v>
      </c>
      <c r="S268" s="6">
        <v>781</v>
      </c>
      <c r="T268">
        <v>9</v>
      </c>
      <c r="U268" t="s">
        <v>61</v>
      </c>
      <c r="V268" s="4">
        <f>Table3[[#This Row],[Driver wage/trip]]+Table3[[#This Row],[Driver Salary]]</f>
        <v>988</v>
      </c>
      <c r="W268" s="15">
        <f>Table3[[#This Row],[Buddy wage/trip]]*0.3</f>
        <v>120</v>
      </c>
    </row>
    <row r="269" spans="1:23" x14ac:dyDescent="0.25">
      <c r="A269">
        <v>2</v>
      </c>
      <c r="B269" s="22">
        <v>44892</v>
      </c>
      <c r="C269">
        <v>2022</v>
      </c>
      <c r="D269" t="s">
        <v>30</v>
      </c>
      <c r="E269" t="s">
        <v>34</v>
      </c>
      <c r="F269" t="s">
        <v>39</v>
      </c>
      <c r="G269" t="s">
        <v>41</v>
      </c>
      <c r="H269" t="s">
        <v>70</v>
      </c>
      <c r="I269">
        <v>110.2</v>
      </c>
      <c r="J269" t="s">
        <v>45</v>
      </c>
      <c r="K269">
        <v>106.1</v>
      </c>
      <c r="L269" t="s">
        <v>84</v>
      </c>
      <c r="M269" t="s">
        <v>51</v>
      </c>
      <c r="N269" t="s">
        <v>52</v>
      </c>
      <c r="O269" t="s">
        <v>60</v>
      </c>
      <c r="P269" s="4">
        <v>233</v>
      </c>
      <c r="Q269" s="4">
        <v>400</v>
      </c>
      <c r="R269" s="4">
        <v>480</v>
      </c>
      <c r="S269" s="6">
        <v>758</v>
      </c>
      <c r="T269">
        <v>6.7</v>
      </c>
      <c r="U269" t="s">
        <v>61</v>
      </c>
      <c r="V269" s="4">
        <f>Table3[[#This Row],[Driver wage/trip]]+Table3[[#This Row],[Driver Salary]]</f>
        <v>713</v>
      </c>
      <c r="W269" s="15">
        <f>Table3[[#This Row],[Buddy wage/trip]]*0.3</f>
        <v>120</v>
      </c>
    </row>
    <row r="270" spans="1:23" x14ac:dyDescent="0.25">
      <c r="A270">
        <v>9</v>
      </c>
      <c r="B270" s="22">
        <v>44396</v>
      </c>
      <c r="C270">
        <v>2021</v>
      </c>
      <c r="D270" t="s">
        <v>27</v>
      </c>
      <c r="E270" t="s">
        <v>32</v>
      </c>
      <c r="F270" t="s">
        <v>38</v>
      </c>
      <c r="G270" t="s">
        <v>40</v>
      </c>
      <c r="H270" t="s">
        <v>43</v>
      </c>
      <c r="I270">
        <v>112.3</v>
      </c>
      <c r="J270" t="s">
        <v>46</v>
      </c>
      <c r="K270">
        <v>92.4</v>
      </c>
      <c r="L270" t="s">
        <v>83</v>
      </c>
      <c r="M270" t="s">
        <v>55</v>
      </c>
      <c r="N270" t="s">
        <v>48</v>
      </c>
      <c r="O270" t="s">
        <v>60</v>
      </c>
      <c r="P270" s="4">
        <v>627</v>
      </c>
      <c r="Q270" s="4">
        <v>400</v>
      </c>
      <c r="R270" s="4">
        <v>222</v>
      </c>
      <c r="S270" s="6">
        <v>478</v>
      </c>
      <c r="T270">
        <v>28.2</v>
      </c>
      <c r="U270" t="s">
        <v>62</v>
      </c>
      <c r="V270" s="4">
        <f>Table3[[#This Row],[Driver wage/trip]]+Table3[[#This Row],[Driver Salary]]</f>
        <v>849</v>
      </c>
      <c r="W270" s="15">
        <f>Table3[[#This Row],[Buddy wage/trip]]*0.3</f>
        <v>120</v>
      </c>
    </row>
    <row r="271" spans="1:23" x14ac:dyDescent="0.25">
      <c r="A271">
        <v>13</v>
      </c>
      <c r="B271" s="22">
        <v>45100</v>
      </c>
      <c r="C271">
        <v>2023</v>
      </c>
      <c r="D271" t="s">
        <v>29</v>
      </c>
      <c r="E271" t="s">
        <v>31</v>
      </c>
      <c r="F271" t="s">
        <v>39</v>
      </c>
      <c r="G271" t="s">
        <v>41</v>
      </c>
      <c r="H271" t="s">
        <v>42</v>
      </c>
      <c r="I271">
        <v>73.599999999999994</v>
      </c>
      <c r="J271" t="s">
        <v>44</v>
      </c>
      <c r="K271">
        <v>109.5</v>
      </c>
      <c r="L271" t="s">
        <v>84</v>
      </c>
      <c r="M271" t="s">
        <v>50</v>
      </c>
      <c r="N271" t="s">
        <v>58</v>
      </c>
      <c r="O271" t="s">
        <v>59</v>
      </c>
      <c r="P271" s="4">
        <v>238</v>
      </c>
      <c r="Q271" s="4">
        <v>401</v>
      </c>
      <c r="R271" s="4">
        <v>602</v>
      </c>
      <c r="S271" s="6">
        <v>430</v>
      </c>
      <c r="T271">
        <v>23.1</v>
      </c>
      <c r="U271" t="s">
        <v>61</v>
      </c>
      <c r="V271" s="4">
        <f>Table3[[#This Row],[Driver wage/trip]]+Table3[[#This Row],[Driver Salary]]</f>
        <v>840</v>
      </c>
      <c r="W271" s="15">
        <f>Table3[[#This Row],[Buddy wage/trip]]*0.3</f>
        <v>120.3</v>
      </c>
    </row>
    <row r="272" spans="1:23" x14ac:dyDescent="0.25">
      <c r="A272">
        <v>23</v>
      </c>
      <c r="B272" s="22">
        <v>44994</v>
      </c>
      <c r="C272">
        <v>2023</v>
      </c>
      <c r="D272" t="s">
        <v>24</v>
      </c>
      <c r="E272" t="s">
        <v>35</v>
      </c>
      <c r="F272" t="s">
        <v>38</v>
      </c>
      <c r="G272" t="s">
        <v>40</v>
      </c>
      <c r="H272" t="s">
        <v>70</v>
      </c>
      <c r="I272">
        <v>60.2</v>
      </c>
      <c r="J272" t="s">
        <v>44</v>
      </c>
      <c r="K272">
        <v>74.5</v>
      </c>
      <c r="L272" t="s">
        <v>83</v>
      </c>
      <c r="M272" t="s">
        <v>51</v>
      </c>
      <c r="N272" t="s">
        <v>52</v>
      </c>
      <c r="O272" t="s">
        <v>60</v>
      </c>
      <c r="P272" s="4">
        <v>557</v>
      </c>
      <c r="Q272" s="4">
        <v>400</v>
      </c>
      <c r="R272" s="4">
        <v>235</v>
      </c>
      <c r="S272" s="6">
        <v>624</v>
      </c>
      <c r="T272">
        <v>18.7</v>
      </c>
      <c r="U272" t="s">
        <v>62</v>
      </c>
      <c r="V272" s="4">
        <f>Table3[[#This Row],[Driver wage/trip]]+Table3[[#This Row],[Driver Salary]]</f>
        <v>792</v>
      </c>
      <c r="W272" s="15">
        <f>Table3[[#This Row],[Buddy wage/trip]]*0.3</f>
        <v>120</v>
      </c>
    </row>
    <row r="273" spans="1:23" x14ac:dyDescent="0.25">
      <c r="A273">
        <v>2</v>
      </c>
      <c r="B273" s="22">
        <v>45112</v>
      </c>
      <c r="C273">
        <v>2023</v>
      </c>
      <c r="D273" t="s">
        <v>27</v>
      </c>
      <c r="E273" t="s">
        <v>33</v>
      </c>
      <c r="F273" t="s">
        <v>38</v>
      </c>
      <c r="G273" t="s">
        <v>41</v>
      </c>
      <c r="H273" t="s">
        <v>43</v>
      </c>
      <c r="I273">
        <v>21.3</v>
      </c>
      <c r="J273" t="s">
        <v>45</v>
      </c>
      <c r="K273">
        <v>104.5</v>
      </c>
      <c r="L273" t="s">
        <v>83</v>
      </c>
      <c r="M273" t="s">
        <v>47</v>
      </c>
      <c r="N273" t="s">
        <v>57</v>
      </c>
      <c r="O273" t="s">
        <v>60</v>
      </c>
      <c r="P273" s="4">
        <v>602</v>
      </c>
      <c r="Q273" s="4">
        <v>400</v>
      </c>
      <c r="R273" s="4">
        <v>252</v>
      </c>
      <c r="S273" s="6">
        <v>391</v>
      </c>
      <c r="T273">
        <v>8.4</v>
      </c>
      <c r="U273" t="s">
        <v>62</v>
      </c>
      <c r="V273" s="4">
        <f>Table3[[#This Row],[Driver wage/trip]]+Table3[[#This Row],[Driver Salary]]</f>
        <v>854</v>
      </c>
      <c r="W273" s="15">
        <f>Table3[[#This Row],[Buddy wage/trip]]*0.3</f>
        <v>120</v>
      </c>
    </row>
    <row r="274" spans="1:23" x14ac:dyDescent="0.25">
      <c r="A274">
        <v>21</v>
      </c>
      <c r="B274" s="22">
        <v>44447</v>
      </c>
      <c r="C274">
        <v>2021</v>
      </c>
      <c r="D274" t="s">
        <v>21</v>
      </c>
      <c r="E274" t="s">
        <v>33</v>
      </c>
      <c r="F274" t="s">
        <v>39</v>
      </c>
      <c r="G274" t="s">
        <v>41</v>
      </c>
      <c r="H274" t="s">
        <v>43</v>
      </c>
      <c r="I274">
        <v>96.2</v>
      </c>
      <c r="J274" t="s">
        <v>46</v>
      </c>
      <c r="K274">
        <v>35.299999999999997</v>
      </c>
      <c r="L274" t="s">
        <v>83</v>
      </c>
      <c r="M274" t="s">
        <v>47</v>
      </c>
      <c r="N274" t="s">
        <v>55</v>
      </c>
      <c r="O274" t="s">
        <v>60</v>
      </c>
      <c r="P274" s="4">
        <v>420</v>
      </c>
      <c r="Q274" s="4">
        <v>402</v>
      </c>
      <c r="R274" s="4">
        <v>707</v>
      </c>
      <c r="S274" s="6">
        <v>241</v>
      </c>
      <c r="T274">
        <v>11.8</v>
      </c>
      <c r="U274" t="s">
        <v>61</v>
      </c>
      <c r="V274" s="4">
        <f>Table3[[#This Row],[Driver wage/trip]]+Table3[[#This Row],[Driver Salary]]</f>
        <v>1127</v>
      </c>
      <c r="W274" s="15">
        <f>Table3[[#This Row],[Buddy wage/trip]]*0.3</f>
        <v>120.6</v>
      </c>
    </row>
    <row r="275" spans="1:23" x14ac:dyDescent="0.25">
      <c r="A275">
        <v>13</v>
      </c>
      <c r="B275" s="22">
        <v>44211</v>
      </c>
      <c r="C275">
        <v>2021</v>
      </c>
      <c r="D275" t="s">
        <v>28</v>
      </c>
      <c r="E275" t="s">
        <v>31</v>
      </c>
      <c r="F275" t="s">
        <v>38</v>
      </c>
      <c r="G275" t="s">
        <v>41</v>
      </c>
      <c r="H275" t="s">
        <v>43</v>
      </c>
      <c r="I275">
        <v>113.7</v>
      </c>
      <c r="J275" t="s">
        <v>46</v>
      </c>
      <c r="K275">
        <v>54.5</v>
      </c>
      <c r="L275" t="s">
        <v>83</v>
      </c>
      <c r="M275" t="s">
        <v>53</v>
      </c>
      <c r="N275" t="s">
        <v>55</v>
      </c>
      <c r="O275" t="s">
        <v>60</v>
      </c>
      <c r="P275" s="4">
        <v>728</v>
      </c>
      <c r="Q275" s="4">
        <v>401</v>
      </c>
      <c r="R275" s="4">
        <v>466</v>
      </c>
      <c r="S275" s="6">
        <v>741</v>
      </c>
      <c r="T275">
        <v>14.9</v>
      </c>
      <c r="U275" t="s">
        <v>61</v>
      </c>
      <c r="V275" s="4">
        <f>Table3[[#This Row],[Driver wage/trip]]+Table3[[#This Row],[Driver Salary]]</f>
        <v>1194</v>
      </c>
      <c r="W275" s="15">
        <f>Table3[[#This Row],[Buddy wage/trip]]*0.3</f>
        <v>120.3</v>
      </c>
    </row>
    <row r="276" spans="1:23" x14ac:dyDescent="0.25">
      <c r="A276">
        <v>6</v>
      </c>
      <c r="B276" s="22">
        <v>44678</v>
      </c>
      <c r="C276">
        <v>2022</v>
      </c>
      <c r="D276" t="s">
        <v>19</v>
      </c>
      <c r="E276" t="s">
        <v>33</v>
      </c>
      <c r="F276" t="s">
        <v>38</v>
      </c>
      <c r="G276" t="s">
        <v>40</v>
      </c>
      <c r="H276" t="s">
        <v>43</v>
      </c>
      <c r="I276">
        <v>107.3</v>
      </c>
      <c r="J276" t="s">
        <v>45</v>
      </c>
      <c r="K276">
        <v>102</v>
      </c>
      <c r="L276" t="s">
        <v>83</v>
      </c>
      <c r="M276" t="s">
        <v>51</v>
      </c>
      <c r="N276" t="s">
        <v>66</v>
      </c>
      <c r="O276" t="s">
        <v>59</v>
      </c>
      <c r="P276" s="4">
        <v>680</v>
      </c>
      <c r="Q276" s="4">
        <v>399</v>
      </c>
      <c r="R276" s="4">
        <v>321</v>
      </c>
      <c r="S276" s="6">
        <v>581</v>
      </c>
      <c r="T276">
        <v>31.6</v>
      </c>
      <c r="U276" t="s">
        <v>62</v>
      </c>
      <c r="V276" s="4">
        <f>Table3[[#This Row],[Driver wage/trip]]+Table3[[#This Row],[Driver Salary]]</f>
        <v>1001</v>
      </c>
      <c r="W276" s="15">
        <f>Table3[[#This Row],[Buddy wage/trip]]*0.3</f>
        <v>119.69999999999999</v>
      </c>
    </row>
    <row r="277" spans="1:23" x14ac:dyDescent="0.25">
      <c r="A277">
        <v>16</v>
      </c>
      <c r="B277" s="22">
        <v>45039</v>
      </c>
      <c r="C277">
        <v>2023</v>
      </c>
      <c r="D277" t="s">
        <v>19</v>
      </c>
      <c r="E277" t="s">
        <v>34</v>
      </c>
      <c r="F277" t="s">
        <v>39</v>
      </c>
      <c r="G277" t="s">
        <v>40</v>
      </c>
      <c r="H277" t="s">
        <v>70</v>
      </c>
      <c r="I277">
        <v>91.5</v>
      </c>
      <c r="J277" t="s">
        <v>45</v>
      </c>
      <c r="K277">
        <v>42.4</v>
      </c>
      <c r="L277" t="s">
        <v>84</v>
      </c>
      <c r="M277" t="s">
        <v>55</v>
      </c>
      <c r="N277" t="s">
        <v>56</v>
      </c>
      <c r="O277" t="s">
        <v>59</v>
      </c>
      <c r="P277" s="4">
        <v>756</v>
      </c>
      <c r="Q277" s="4">
        <v>401</v>
      </c>
      <c r="R277" s="4">
        <v>556</v>
      </c>
      <c r="S277" s="6">
        <v>324</v>
      </c>
      <c r="T277">
        <v>39.6</v>
      </c>
      <c r="U277" t="s">
        <v>62</v>
      </c>
      <c r="V277" s="4">
        <f>Table3[[#This Row],[Driver wage/trip]]+Table3[[#This Row],[Driver Salary]]</f>
        <v>1312</v>
      </c>
      <c r="W277" s="15">
        <f>Table3[[#This Row],[Buddy wage/trip]]*0.3</f>
        <v>120.3</v>
      </c>
    </row>
    <row r="278" spans="1:23" x14ac:dyDescent="0.25">
      <c r="A278">
        <v>14</v>
      </c>
      <c r="B278" s="22">
        <v>44133</v>
      </c>
      <c r="C278">
        <v>2020</v>
      </c>
      <c r="D278" t="s">
        <v>22</v>
      </c>
      <c r="E278" t="s">
        <v>35</v>
      </c>
      <c r="F278" t="s">
        <v>39</v>
      </c>
      <c r="G278" t="s">
        <v>41</v>
      </c>
      <c r="H278" t="s">
        <v>43</v>
      </c>
      <c r="I278">
        <v>5.5</v>
      </c>
      <c r="J278" t="s">
        <v>46</v>
      </c>
      <c r="K278">
        <v>105.2</v>
      </c>
      <c r="L278" t="s">
        <v>83</v>
      </c>
      <c r="M278" t="s">
        <v>51</v>
      </c>
      <c r="N278" t="s">
        <v>48</v>
      </c>
      <c r="O278" t="s">
        <v>60</v>
      </c>
      <c r="P278" s="4">
        <v>389</v>
      </c>
      <c r="Q278" s="4">
        <v>400</v>
      </c>
      <c r="R278" s="4">
        <v>512</v>
      </c>
      <c r="S278" s="6">
        <v>211</v>
      </c>
      <c r="T278">
        <v>8.1999999999999993</v>
      </c>
      <c r="U278" t="s">
        <v>62</v>
      </c>
      <c r="V278" s="4">
        <f>Table3[[#This Row],[Driver wage/trip]]+Table3[[#This Row],[Driver Salary]]</f>
        <v>901</v>
      </c>
      <c r="W278" s="15">
        <f>Table3[[#This Row],[Buddy wage/trip]]*0.3</f>
        <v>120</v>
      </c>
    </row>
    <row r="279" spans="1:23" x14ac:dyDescent="0.25">
      <c r="A279">
        <v>8</v>
      </c>
      <c r="B279" s="22">
        <v>44586</v>
      </c>
      <c r="C279">
        <v>2022</v>
      </c>
      <c r="D279" t="s">
        <v>28</v>
      </c>
      <c r="E279" t="s">
        <v>37</v>
      </c>
      <c r="F279" t="s">
        <v>39</v>
      </c>
      <c r="G279" t="s">
        <v>40</v>
      </c>
      <c r="H279" t="s">
        <v>70</v>
      </c>
      <c r="I279">
        <v>51.9</v>
      </c>
      <c r="J279" t="s">
        <v>44</v>
      </c>
      <c r="K279">
        <v>46.8</v>
      </c>
      <c r="L279" t="s">
        <v>84</v>
      </c>
      <c r="M279" t="s">
        <v>50</v>
      </c>
      <c r="N279" t="s">
        <v>57</v>
      </c>
      <c r="O279" t="s">
        <v>59</v>
      </c>
      <c r="P279" s="4">
        <v>213</v>
      </c>
      <c r="Q279" s="4">
        <v>400</v>
      </c>
      <c r="R279" s="4">
        <v>447</v>
      </c>
      <c r="S279" s="6">
        <v>634</v>
      </c>
      <c r="T279">
        <v>14.3</v>
      </c>
      <c r="U279" t="s">
        <v>61</v>
      </c>
      <c r="V279" s="4">
        <f>Table3[[#This Row],[Driver wage/trip]]+Table3[[#This Row],[Driver Salary]]</f>
        <v>660</v>
      </c>
      <c r="W279" s="15">
        <f>Table3[[#This Row],[Buddy wage/trip]]*0.3</f>
        <v>120</v>
      </c>
    </row>
    <row r="280" spans="1:23" x14ac:dyDescent="0.25">
      <c r="A280">
        <v>13</v>
      </c>
      <c r="B280" s="22">
        <v>43994</v>
      </c>
      <c r="C280">
        <v>2020</v>
      </c>
      <c r="D280" t="s">
        <v>29</v>
      </c>
      <c r="E280" t="s">
        <v>31</v>
      </c>
      <c r="F280" t="s">
        <v>39</v>
      </c>
      <c r="G280" t="s">
        <v>41</v>
      </c>
      <c r="H280" t="s">
        <v>42</v>
      </c>
      <c r="I280">
        <v>52.2</v>
      </c>
      <c r="J280" t="s">
        <v>46</v>
      </c>
      <c r="K280">
        <v>46.8</v>
      </c>
      <c r="L280" t="s">
        <v>83</v>
      </c>
      <c r="M280" t="s">
        <v>51</v>
      </c>
      <c r="N280" t="s">
        <v>56</v>
      </c>
      <c r="O280" t="s">
        <v>59</v>
      </c>
      <c r="P280" s="4">
        <v>687</v>
      </c>
      <c r="Q280" s="4">
        <v>400</v>
      </c>
      <c r="R280" s="4">
        <v>743</v>
      </c>
      <c r="S280" s="6">
        <v>712</v>
      </c>
      <c r="T280">
        <v>11.9</v>
      </c>
      <c r="U280" t="s">
        <v>61</v>
      </c>
      <c r="V280" s="4">
        <f>Table3[[#This Row],[Driver wage/trip]]+Table3[[#This Row],[Driver Salary]]</f>
        <v>1430</v>
      </c>
      <c r="W280" s="15">
        <f>Table3[[#This Row],[Buddy wage/trip]]*0.3</f>
        <v>120</v>
      </c>
    </row>
    <row r="281" spans="1:23" x14ac:dyDescent="0.25">
      <c r="A281">
        <v>10</v>
      </c>
      <c r="B281" s="22">
        <v>45057</v>
      </c>
      <c r="C281">
        <v>2023</v>
      </c>
      <c r="D281" t="s">
        <v>20</v>
      </c>
      <c r="E281" t="s">
        <v>35</v>
      </c>
      <c r="F281" t="s">
        <v>38</v>
      </c>
      <c r="G281" t="s">
        <v>40</v>
      </c>
      <c r="H281" t="s">
        <v>42</v>
      </c>
      <c r="I281">
        <v>107.9</v>
      </c>
      <c r="J281" t="s">
        <v>45</v>
      </c>
      <c r="K281">
        <v>40.5</v>
      </c>
      <c r="L281" t="s">
        <v>84</v>
      </c>
      <c r="M281" t="s">
        <v>52</v>
      </c>
      <c r="N281" t="s">
        <v>57</v>
      </c>
      <c r="O281" t="s">
        <v>60</v>
      </c>
      <c r="P281" s="4">
        <v>334</v>
      </c>
      <c r="Q281" s="4">
        <v>401</v>
      </c>
      <c r="R281" s="4">
        <v>650</v>
      </c>
      <c r="S281" s="6">
        <v>443</v>
      </c>
      <c r="T281">
        <v>2.7</v>
      </c>
      <c r="U281" t="s">
        <v>62</v>
      </c>
      <c r="V281" s="4">
        <f>Table3[[#This Row],[Driver wage/trip]]+Table3[[#This Row],[Driver Salary]]</f>
        <v>984</v>
      </c>
      <c r="W281" s="15">
        <f>Table3[[#This Row],[Buddy wage/trip]]*0.3</f>
        <v>120.3</v>
      </c>
    </row>
    <row r="282" spans="1:23" x14ac:dyDescent="0.25">
      <c r="A282">
        <v>13</v>
      </c>
      <c r="B282" s="22">
        <v>45262</v>
      </c>
      <c r="C282">
        <v>2023</v>
      </c>
      <c r="D282" t="s">
        <v>23</v>
      </c>
      <c r="E282" t="s">
        <v>36</v>
      </c>
      <c r="F282" t="s">
        <v>39</v>
      </c>
      <c r="G282" t="s">
        <v>41</v>
      </c>
      <c r="H282" t="s">
        <v>43</v>
      </c>
      <c r="I282">
        <v>12.5</v>
      </c>
      <c r="J282" t="s">
        <v>46</v>
      </c>
      <c r="K282">
        <v>67.900000000000006</v>
      </c>
      <c r="L282" t="s">
        <v>83</v>
      </c>
      <c r="M282" t="s">
        <v>48</v>
      </c>
      <c r="N282" t="s">
        <v>57</v>
      </c>
      <c r="O282" t="s">
        <v>59</v>
      </c>
      <c r="P282" s="4">
        <v>480</v>
      </c>
      <c r="Q282" s="4">
        <v>400</v>
      </c>
      <c r="R282" s="4">
        <v>291</v>
      </c>
      <c r="S282" s="6">
        <v>249</v>
      </c>
      <c r="T282">
        <v>9.5</v>
      </c>
      <c r="U282" t="s">
        <v>62</v>
      </c>
      <c r="V282" s="4">
        <f>Table3[[#This Row],[Driver wage/trip]]+Table3[[#This Row],[Driver Salary]]</f>
        <v>771</v>
      </c>
      <c r="W282" s="15">
        <f>Table3[[#This Row],[Buddy wage/trip]]*0.3</f>
        <v>120</v>
      </c>
    </row>
    <row r="283" spans="1:23" x14ac:dyDescent="0.25">
      <c r="A283">
        <v>17</v>
      </c>
      <c r="B283" s="22">
        <v>45064</v>
      </c>
      <c r="C283">
        <v>2023</v>
      </c>
      <c r="D283" t="s">
        <v>20</v>
      </c>
      <c r="E283" t="s">
        <v>35</v>
      </c>
      <c r="F283" t="s">
        <v>38</v>
      </c>
      <c r="G283" t="s">
        <v>40</v>
      </c>
      <c r="H283" t="s">
        <v>43</v>
      </c>
      <c r="I283">
        <v>66.099999999999994</v>
      </c>
      <c r="J283" t="s">
        <v>46</v>
      </c>
      <c r="K283">
        <v>19.8</v>
      </c>
      <c r="L283" t="s">
        <v>84</v>
      </c>
      <c r="M283" t="s">
        <v>52</v>
      </c>
      <c r="N283" t="s">
        <v>48</v>
      </c>
      <c r="O283" t="s">
        <v>60</v>
      </c>
      <c r="P283" s="4">
        <v>690</v>
      </c>
      <c r="Q283" s="4">
        <v>400</v>
      </c>
      <c r="R283" s="4">
        <v>542</v>
      </c>
      <c r="S283" s="6">
        <v>589</v>
      </c>
      <c r="T283">
        <v>36.200000000000003</v>
      </c>
      <c r="U283" t="s">
        <v>61</v>
      </c>
      <c r="V283" s="4">
        <f>Table3[[#This Row],[Driver wage/trip]]+Table3[[#This Row],[Driver Salary]]</f>
        <v>1232</v>
      </c>
      <c r="W283" s="15">
        <f>Table3[[#This Row],[Buddy wage/trip]]*0.3</f>
        <v>120</v>
      </c>
    </row>
    <row r="284" spans="1:23" x14ac:dyDescent="0.25">
      <c r="A284">
        <v>24</v>
      </c>
      <c r="B284" s="22">
        <v>43931</v>
      </c>
      <c r="C284">
        <v>2020</v>
      </c>
      <c r="D284" t="s">
        <v>19</v>
      </c>
      <c r="E284" t="s">
        <v>31</v>
      </c>
      <c r="F284" t="s">
        <v>38</v>
      </c>
      <c r="G284" t="s">
        <v>41</v>
      </c>
      <c r="H284" t="s">
        <v>70</v>
      </c>
      <c r="I284">
        <v>20.7</v>
      </c>
      <c r="J284" t="s">
        <v>46</v>
      </c>
      <c r="K284">
        <v>9.1999999999999993</v>
      </c>
      <c r="L284" t="s">
        <v>83</v>
      </c>
      <c r="M284" t="s">
        <v>48</v>
      </c>
      <c r="N284" t="s">
        <v>48</v>
      </c>
      <c r="O284" t="s">
        <v>59</v>
      </c>
      <c r="P284" s="4">
        <v>330</v>
      </c>
      <c r="Q284" s="4">
        <v>401</v>
      </c>
      <c r="R284" s="4">
        <v>253</v>
      </c>
      <c r="S284" s="6">
        <v>378</v>
      </c>
      <c r="T284">
        <v>33.9</v>
      </c>
      <c r="U284" t="s">
        <v>61</v>
      </c>
      <c r="V284" s="4">
        <f>Table3[[#This Row],[Driver wage/trip]]+Table3[[#This Row],[Driver Salary]]</f>
        <v>583</v>
      </c>
      <c r="W284" s="15">
        <f>Table3[[#This Row],[Buddy wage/trip]]*0.3</f>
        <v>120.3</v>
      </c>
    </row>
    <row r="285" spans="1:23" x14ac:dyDescent="0.25">
      <c r="A285">
        <v>4</v>
      </c>
      <c r="B285" s="22">
        <v>44728</v>
      </c>
      <c r="C285">
        <v>2022</v>
      </c>
      <c r="D285" t="s">
        <v>29</v>
      </c>
      <c r="E285" t="s">
        <v>35</v>
      </c>
      <c r="F285" t="s">
        <v>38</v>
      </c>
      <c r="G285" t="s">
        <v>41</v>
      </c>
      <c r="H285" t="s">
        <v>42</v>
      </c>
      <c r="I285">
        <v>81.2</v>
      </c>
      <c r="J285" t="s">
        <v>45</v>
      </c>
      <c r="K285">
        <v>108.2</v>
      </c>
      <c r="L285" t="s">
        <v>83</v>
      </c>
      <c r="M285" t="s">
        <v>52</v>
      </c>
      <c r="N285" t="s">
        <v>65</v>
      </c>
      <c r="O285" t="s">
        <v>59</v>
      </c>
      <c r="P285" s="4">
        <v>387</v>
      </c>
      <c r="Q285" s="4">
        <v>400</v>
      </c>
      <c r="R285" s="4">
        <v>347</v>
      </c>
      <c r="S285" s="6">
        <v>286</v>
      </c>
      <c r="T285">
        <v>7.5</v>
      </c>
      <c r="U285" t="s">
        <v>62</v>
      </c>
      <c r="V285" s="4">
        <f>Table3[[#This Row],[Driver wage/trip]]+Table3[[#This Row],[Driver Salary]]</f>
        <v>734</v>
      </c>
      <c r="W285" s="15">
        <f>Table3[[#This Row],[Buddy wage/trip]]*0.3</f>
        <v>120</v>
      </c>
    </row>
    <row r="286" spans="1:23" x14ac:dyDescent="0.25">
      <c r="A286">
        <v>28</v>
      </c>
      <c r="B286" s="22">
        <v>44613</v>
      </c>
      <c r="C286">
        <v>2022</v>
      </c>
      <c r="D286" t="s">
        <v>25</v>
      </c>
      <c r="E286" t="s">
        <v>32</v>
      </c>
      <c r="F286" t="s">
        <v>38</v>
      </c>
      <c r="G286" t="s">
        <v>40</v>
      </c>
      <c r="H286" t="s">
        <v>70</v>
      </c>
      <c r="I286">
        <v>96.1</v>
      </c>
      <c r="J286" t="s">
        <v>45</v>
      </c>
      <c r="K286">
        <v>111.8</v>
      </c>
      <c r="L286" t="s">
        <v>83</v>
      </c>
      <c r="M286" t="s">
        <v>52</v>
      </c>
      <c r="N286" t="s">
        <v>58</v>
      </c>
      <c r="O286" t="s">
        <v>60</v>
      </c>
      <c r="P286" s="4">
        <v>463</v>
      </c>
      <c r="Q286" s="4">
        <v>400</v>
      </c>
      <c r="R286" s="4">
        <v>746</v>
      </c>
      <c r="S286" s="6">
        <v>506</v>
      </c>
      <c r="T286">
        <v>15.3</v>
      </c>
      <c r="U286" t="s">
        <v>62</v>
      </c>
      <c r="V286" s="4">
        <f>Table3[[#This Row],[Driver wage/trip]]+Table3[[#This Row],[Driver Salary]]</f>
        <v>1209</v>
      </c>
      <c r="W286" s="15">
        <f>Table3[[#This Row],[Buddy wage/trip]]*0.3</f>
        <v>120</v>
      </c>
    </row>
    <row r="287" spans="1:23" x14ac:dyDescent="0.25">
      <c r="A287">
        <v>1</v>
      </c>
      <c r="B287" s="22">
        <v>44198</v>
      </c>
      <c r="C287">
        <v>2021</v>
      </c>
      <c r="D287" t="s">
        <v>28</v>
      </c>
      <c r="E287" t="s">
        <v>36</v>
      </c>
      <c r="F287" t="s">
        <v>38</v>
      </c>
      <c r="G287" t="s">
        <v>41</v>
      </c>
      <c r="H287" t="s">
        <v>42</v>
      </c>
      <c r="I287">
        <v>78.8</v>
      </c>
      <c r="J287" t="s">
        <v>45</v>
      </c>
      <c r="K287">
        <v>13.8</v>
      </c>
      <c r="L287" t="s">
        <v>83</v>
      </c>
      <c r="M287" t="s">
        <v>48</v>
      </c>
      <c r="N287" t="s">
        <v>48</v>
      </c>
      <c r="O287" t="s">
        <v>59</v>
      </c>
      <c r="P287" s="4">
        <v>363</v>
      </c>
      <c r="Q287" s="4">
        <v>400</v>
      </c>
      <c r="R287" s="4">
        <v>477</v>
      </c>
      <c r="S287" s="6">
        <v>489</v>
      </c>
      <c r="T287">
        <v>13.1</v>
      </c>
      <c r="U287" t="s">
        <v>62</v>
      </c>
      <c r="V287" s="4">
        <f>Table3[[#This Row],[Driver wage/trip]]+Table3[[#This Row],[Driver Salary]]</f>
        <v>840</v>
      </c>
      <c r="W287" s="15">
        <f>Table3[[#This Row],[Buddy wage/trip]]*0.3</f>
        <v>120</v>
      </c>
    </row>
    <row r="288" spans="1:23" x14ac:dyDescent="0.25">
      <c r="A288">
        <v>11</v>
      </c>
      <c r="B288" s="22">
        <v>45093</v>
      </c>
      <c r="C288">
        <v>2023</v>
      </c>
      <c r="D288" t="s">
        <v>29</v>
      </c>
      <c r="E288" t="s">
        <v>31</v>
      </c>
      <c r="F288" t="s">
        <v>38</v>
      </c>
      <c r="G288" t="s">
        <v>41</v>
      </c>
      <c r="H288" t="s">
        <v>70</v>
      </c>
      <c r="I288">
        <v>96.4</v>
      </c>
      <c r="J288" t="s">
        <v>45</v>
      </c>
      <c r="K288">
        <v>68.2</v>
      </c>
      <c r="L288" t="s">
        <v>83</v>
      </c>
      <c r="M288" t="s">
        <v>50</v>
      </c>
      <c r="N288" t="s">
        <v>52</v>
      </c>
      <c r="O288" t="s">
        <v>60</v>
      </c>
      <c r="P288" s="4">
        <v>477</v>
      </c>
      <c r="Q288" s="4">
        <v>400</v>
      </c>
      <c r="R288" s="4">
        <v>735</v>
      </c>
      <c r="S288" s="6">
        <v>510</v>
      </c>
      <c r="T288">
        <v>6.8</v>
      </c>
      <c r="U288" t="s">
        <v>61</v>
      </c>
      <c r="V288" s="4">
        <f>Table3[[#This Row],[Driver wage/trip]]+Table3[[#This Row],[Driver Salary]]</f>
        <v>1212</v>
      </c>
      <c r="W288" s="15">
        <f>Table3[[#This Row],[Buddy wage/trip]]*0.3</f>
        <v>120</v>
      </c>
    </row>
    <row r="289" spans="1:23" x14ac:dyDescent="0.25">
      <c r="A289">
        <v>17</v>
      </c>
      <c r="B289" s="22">
        <v>44557</v>
      </c>
      <c r="C289">
        <v>2021</v>
      </c>
      <c r="D289" t="s">
        <v>23</v>
      </c>
      <c r="E289" t="s">
        <v>32</v>
      </c>
      <c r="F289" t="s">
        <v>38</v>
      </c>
      <c r="G289" t="s">
        <v>41</v>
      </c>
      <c r="H289" t="s">
        <v>43</v>
      </c>
      <c r="I289">
        <v>74.900000000000006</v>
      </c>
      <c r="J289" t="s">
        <v>46</v>
      </c>
      <c r="K289">
        <v>67.099999999999994</v>
      </c>
      <c r="L289" t="s">
        <v>84</v>
      </c>
      <c r="M289" t="s">
        <v>54</v>
      </c>
      <c r="N289" t="s">
        <v>55</v>
      </c>
      <c r="O289" t="s">
        <v>60</v>
      </c>
      <c r="P289" s="4">
        <v>206</v>
      </c>
      <c r="Q289" s="4">
        <v>400</v>
      </c>
      <c r="R289" s="4">
        <v>300</v>
      </c>
      <c r="S289" s="6">
        <v>694</v>
      </c>
      <c r="T289">
        <v>25.3</v>
      </c>
      <c r="U289" t="s">
        <v>62</v>
      </c>
      <c r="V289" s="4">
        <f>Table3[[#This Row],[Driver wage/trip]]+Table3[[#This Row],[Driver Salary]]</f>
        <v>506</v>
      </c>
      <c r="W289" s="15">
        <f>Table3[[#This Row],[Buddy wage/trip]]*0.3</f>
        <v>120</v>
      </c>
    </row>
    <row r="290" spans="1:23" x14ac:dyDescent="0.25">
      <c r="A290">
        <v>14</v>
      </c>
      <c r="B290" s="22">
        <v>45145</v>
      </c>
      <c r="C290">
        <v>2023</v>
      </c>
      <c r="D290" t="s">
        <v>26</v>
      </c>
      <c r="E290" t="s">
        <v>32</v>
      </c>
      <c r="F290" t="s">
        <v>39</v>
      </c>
      <c r="G290" t="s">
        <v>41</v>
      </c>
      <c r="H290" t="s">
        <v>43</v>
      </c>
      <c r="I290">
        <v>26.8</v>
      </c>
      <c r="J290" t="s">
        <v>46</v>
      </c>
      <c r="K290">
        <v>47.8</v>
      </c>
      <c r="L290" t="s">
        <v>83</v>
      </c>
      <c r="M290" t="s">
        <v>53</v>
      </c>
      <c r="N290" t="s">
        <v>57</v>
      </c>
      <c r="O290" t="s">
        <v>59</v>
      </c>
      <c r="P290" s="4">
        <v>327</v>
      </c>
      <c r="Q290" s="4">
        <v>399</v>
      </c>
      <c r="R290" s="4">
        <v>323</v>
      </c>
      <c r="S290" s="6">
        <v>491</v>
      </c>
      <c r="T290">
        <v>22.7</v>
      </c>
      <c r="U290" t="s">
        <v>61</v>
      </c>
      <c r="V290" s="4">
        <f>Table3[[#This Row],[Driver wage/trip]]+Table3[[#This Row],[Driver Salary]]</f>
        <v>650</v>
      </c>
      <c r="W290" s="15">
        <f>Table3[[#This Row],[Buddy wage/trip]]*0.3</f>
        <v>119.69999999999999</v>
      </c>
    </row>
    <row r="291" spans="1:23" x14ac:dyDescent="0.25">
      <c r="A291">
        <v>8</v>
      </c>
      <c r="B291" s="22">
        <v>44202</v>
      </c>
      <c r="C291">
        <v>2021</v>
      </c>
      <c r="D291" t="s">
        <v>28</v>
      </c>
      <c r="E291" t="s">
        <v>33</v>
      </c>
      <c r="F291" t="s">
        <v>39</v>
      </c>
      <c r="G291" t="s">
        <v>41</v>
      </c>
      <c r="H291" t="s">
        <v>43</v>
      </c>
      <c r="I291">
        <v>49</v>
      </c>
      <c r="J291" t="s">
        <v>45</v>
      </c>
      <c r="K291">
        <v>70.400000000000006</v>
      </c>
      <c r="L291" t="s">
        <v>84</v>
      </c>
      <c r="M291" t="s">
        <v>55</v>
      </c>
      <c r="N291" t="s">
        <v>57</v>
      </c>
      <c r="O291" t="s">
        <v>60</v>
      </c>
      <c r="P291" s="4">
        <v>700</v>
      </c>
      <c r="Q291" s="4">
        <v>399</v>
      </c>
      <c r="R291" s="4">
        <v>412</v>
      </c>
      <c r="S291" s="6">
        <v>740</v>
      </c>
      <c r="T291">
        <v>17.7</v>
      </c>
      <c r="U291" t="s">
        <v>61</v>
      </c>
      <c r="V291" s="4">
        <f>Table3[[#This Row],[Driver wage/trip]]+Table3[[#This Row],[Driver Salary]]</f>
        <v>1112</v>
      </c>
      <c r="W291" s="15">
        <f>Table3[[#This Row],[Buddy wage/trip]]*0.3</f>
        <v>119.69999999999999</v>
      </c>
    </row>
    <row r="292" spans="1:23" x14ac:dyDescent="0.25">
      <c r="A292">
        <v>11</v>
      </c>
      <c r="B292" s="22">
        <v>44692</v>
      </c>
      <c r="C292">
        <v>2022</v>
      </c>
      <c r="D292" t="s">
        <v>20</v>
      </c>
      <c r="E292" t="s">
        <v>33</v>
      </c>
      <c r="F292" t="s">
        <v>38</v>
      </c>
      <c r="G292" t="s">
        <v>41</v>
      </c>
      <c r="H292" t="s">
        <v>43</v>
      </c>
      <c r="I292">
        <v>115</v>
      </c>
      <c r="J292" t="s">
        <v>44</v>
      </c>
      <c r="K292">
        <v>57.7</v>
      </c>
      <c r="L292" t="s">
        <v>83</v>
      </c>
      <c r="M292" t="s">
        <v>51</v>
      </c>
      <c r="N292" t="s">
        <v>55</v>
      </c>
      <c r="O292" t="s">
        <v>60</v>
      </c>
      <c r="P292" s="4">
        <v>448</v>
      </c>
      <c r="Q292" s="4">
        <v>399</v>
      </c>
      <c r="R292" s="4">
        <v>420</v>
      </c>
      <c r="S292" s="6">
        <v>705</v>
      </c>
      <c r="T292">
        <v>34.4</v>
      </c>
      <c r="U292" t="s">
        <v>61</v>
      </c>
      <c r="V292" s="4">
        <f>Table3[[#This Row],[Driver wage/trip]]+Table3[[#This Row],[Driver Salary]]</f>
        <v>868</v>
      </c>
      <c r="W292" s="15">
        <f>Table3[[#This Row],[Buddy wage/trip]]*0.3</f>
        <v>119.69999999999999</v>
      </c>
    </row>
    <row r="293" spans="1:23" x14ac:dyDescent="0.25">
      <c r="A293">
        <v>9</v>
      </c>
      <c r="B293" s="22">
        <v>45285</v>
      </c>
      <c r="C293">
        <v>2023</v>
      </c>
      <c r="D293" t="s">
        <v>23</v>
      </c>
      <c r="E293" t="s">
        <v>32</v>
      </c>
      <c r="F293" t="s">
        <v>38</v>
      </c>
      <c r="G293" t="s">
        <v>40</v>
      </c>
      <c r="H293" t="s">
        <v>43</v>
      </c>
      <c r="I293">
        <v>38.1</v>
      </c>
      <c r="J293" t="s">
        <v>46</v>
      </c>
      <c r="K293">
        <v>61.3</v>
      </c>
      <c r="L293" t="s">
        <v>83</v>
      </c>
      <c r="M293" t="s">
        <v>48</v>
      </c>
      <c r="N293" t="s">
        <v>48</v>
      </c>
      <c r="O293" t="s">
        <v>59</v>
      </c>
      <c r="P293" s="4">
        <v>582</v>
      </c>
      <c r="Q293" s="4">
        <v>399</v>
      </c>
      <c r="R293" s="4">
        <v>647</v>
      </c>
      <c r="S293" s="6">
        <v>591</v>
      </c>
      <c r="T293">
        <v>25.2</v>
      </c>
      <c r="U293" t="s">
        <v>62</v>
      </c>
      <c r="V293" s="4">
        <f>Table3[[#This Row],[Driver wage/trip]]+Table3[[#This Row],[Driver Salary]]</f>
        <v>1229</v>
      </c>
      <c r="W293" s="15">
        <f>Table3[[#This Row],[Buddy wage/trip]]*0.3</f>
        <v>119.69999999999999</v>
      </c>
    </row>
    <row r="294" spans="1:23" x14ac:dyDescent="0.25">
      <c r="A294">
        <v>8</v>
      </c>
      <c r="B294" s="22">
        <v>44110</v>
      </c>
      <c r="C294">
        <v>2020</v>
      </c>
      <c r="D294" t="s">
        <v>22</v>
      </c>
      <c r="E294" t="s">
        <v>37</v>
      </c>
      <c r="F294" t="s">
        <v>38</v>
      </c>
      <c r="G294" t="s">
        <v>41</v>
      </c>
      <c r="H294" t="s">
        <v>70</v>
      </c>
      <c r="I294">
        <v>12.2</v>
      </c>
      <c r="J294" t="s">
        <v>45</v>
      </c>
      <c r="K294">
        <v>91.9</v>
      </c>
      <c r="L294" t="s">
        <v>84</v>
      </c>
      <c r="M294" t="s">
        <v>48</v>
      </c>
      <c r="N294" t="s">
        <v>55</v>
      </c>
      <c r="O294" t="s">
        <v>60</v>
      </c>
      <c r="P294" s="4">
        <v>339</v>
      </c>
      <c r="Q294" s="4">
        <v>399</v>
      </c>
      <c r="R294" s="4">
        <v>560</v>
      </c>
      <c r="S294" s="6">
        <v>234</v>
      </c>
      <c r="T294">
        <v>11.1</v>
      </c>
      <c r="U294" t="s">
        <v>62</v>
      </c>
      <c r="V294" s="4">
        <f>Table3[[#This Row],[Driver wage/trip]]+Table3[[#This Row],[Driver Salary]]</f>
        <v>899</v>
      </c>
      <c r="W294" s="15">
        <f>Table3[[#This Row],[Buddy wage/trip]]*0.3</f>
        <v>119.69999999999999</v>
      </c>
    </row>
    <row r="295" spans="1:23" x14ac:dyDescent="0.25">
      <c r="A295">
        <v>19</v>
      </c>
      <c r="B295" s="22">
        <v>44146</v>
      </c>
      <c r="C295">
        <v>2020</v>
      </c>
      <c r="D295" t="s">
        <v>30</v>
      </c>
      <c r="E295" t="s">
        <v>33</v>
      </c>
      <c r="F295" t="s">
        <v>38</v>
      </c>
      <c r="G295" t="s">
        <v>41</v>
      </c>
      <c r="H295" t="s">
        <v>70</v>
      </c>
      <c r="I295">
        <v>49.3</v>
      </c>
      <c r="J295" t="s">
        <v>45</v>
      </c>
      <c r="K295">
        <v>65.5</v>
      </c>
      <c r="L295" t="s">
        <v>83</v>
      </c>
      <c r="M295" t="s">
        <v>48</v>
      </c>
      <c r="N295" t="s">
        <v>55</v>
      </c>
      <c r="O295" t="s">
        <v>60</v>
      </c>
      <c r="P295" s="4">
        <v>590</v>
      </c>
      <c r="Q295" s="4">
        <v>400</v>
      </c>
      <c r="R295" s="4">
        <v>532</v>
      </c>
      <c r="S295" s="6">
        <v>719</v>
      </c>
      <c r="T295">
        <v>15.6</v>
      </c>
      <c r="U295" t="s">
        <v>61</v>
      </c>
      <c r="V295" s="4">
        <f>Table3[[#This Row],[Driver wage/trip]]+Table3[[#This Row],[Driver Salary]]</f>
        <v>1122</v>
      </c>
      <c r="W295" s="15">
        <f>Table3[[#This Row],[Buddy wage/trip]]*0.3</f>
        <v>120</v>
      </c>
    </row>
    <row r="296" spans="1:23" x14ac:dyDescent="0.25">
      <c r="A296">
        <v>15</v>
      </c>
      <c r="B296" s="22">
        <v>44931</v>
      </c>
      <c r="C296">
        <v>2023</v>
      </c>
      <c r="D296" t="s">
        <v>28</v>
      </c>
      <c r="E296" t="s">
        <v>35</v>
      </c>
      <c r="F296" t="s">
        <v>38</v>
      </c>
      <c r="G296" t="s">
        <v>41</v>
      </c>
      <c r="H296" t="s">
        <v>43</v>
      </c>
      <c r="I296">
        <v>47.1</v>
      </c>
      <c r="J296" t="s">
        <v>46</v>
      </c>
      <c r="K296">
        <v>42.2</v>
      </c>
      <c r="L296" t="s">
        <v>84</v>
      </c>
      <c r="M296" t="s">
        <v>53</v>
      </c>
      <c r="N296" t="s">
        <v>52</v>
      </c>
      <c r="O296" t="s">
        <v>59</v>
      </c>
      <c r="P296" s="4">
        <v>800</v>
      </c>
      <c r="Q296" s="4">
        <v>400</v>
      </c>
      <c r="R296" s="4">
        <v>561</v>
      </c>
      <c r="S296" s="6">
        <v>743</v>
      </c>
      <c r="T296">
        <v>6.9</v>
      </c>
      <c r="U296" t="s">
        <v>62</v>
      </c>
      <c r="V296" s="4">
        <f>Table3[[#This Row],[Driver wage/trip]]+Table3[[#This Row],[Driver Salary]]</f>
        <v>1361</v>
      </c>
      <c r="W296" s="15">
        <f>Table3[[#This Row],[Buddy wage/trip]]*0.3</f>
        <v>120</v>
      </c>
    </row>
    <row r="297" spans="1:23" x14ac:dyDescent="0.25">
      <c r="A297">
        <v>8</v>
      </c>
      <c r="B297" s="22">
        <v>44646</v>
      </c>
      <c r="C297">
        <v>2022</v>
      </c>
      <c r="D297" t="s">
        <v>24</v>
      </c>
      <c r="E297" t="s">
        <v>36</v>
      </c>
      <c r="F297" t="s">
        <v>39</v>
      </c>
      <c r="G297" t="s">
        <v>40</v>
      </c>
      <c r="H297" t="s">
        <v>43</v>
      </c>
      <c r="I297">
        <v>59.1</v>
      </c>
      <c r="J297" t="s">
        <v>44</v>
      </c>
      <c r="K297">
        <v>71.900000000000006</v>
      </c>
      <c r="L297" t="s">
        <v>84</v>
      </c>
      <c r="M297" t="s">
        <v>55</v>
      </c>
      <c r="N297" t="s">
        <v>65</v>
      </c>
      <c r="O297" t="s">
        <v>60</v>
      </c>
      <c r="P297" s="4">
        <v>557</v>
      </c>
      <c r="Q297" s="4">
        <v>400</v>
      </c>
      <c r="R297" s="4">
        <v>639</v>
      </c>
      <c r="S297" s="6">
        <v>425</v>
      </c>
      <c r="T297">
        <v>24.1</v>
      </c>
      <c r="U297" t="s">
        <v>62</v>
      </c>
      <c r="V297" s="4">
        <f>Table3[[#This Row],[Driver wage/trip]]+Table3[[#This Row],[Driver Salary]]</f>
        <v>1196</v>
      </c>
      <c r="W297" s="15">
        <f>Table3[[#This Row],[Buddy wage/trip]]*0.3</f>
        <v>120</v>
      </c>
    </row>
    <row r="298" spans="1:23" x14ac:dyDescent="0.25">
      <c r="A298">
        <v>19</v>
      </c>
      <c r="B298" s="22">
        <v>43981</v>
      </c>
      <c r="C298">
        <v>2020</v>
      </c>
      <c r="D298" t="s">
        <v>20</v>
      </c>
      <c r="E298" t="s">
        <v>36</v>
      </c>
      <c r="F298" t="s">
        <v>39</v>
      </c>
      <c r="G298" t="s">
        <v>41</v>
      </c>
      <c r="H298" t="s">
        <v>70</v>
      </c>
      <c r="I298">
        <v>69.400000000000006</v>
      </c>
      <c r="J298" t="s">
        <v>46</v>
      </c>
      <c r="K298">
        <v>78.7</v>
      </c>
      <c r="L298" t="s">
        <v>83</v>
      </c>
      <c r="M298" t="s">
        <v>53</v>
      </c>
      <c r="N298" t="s">
        <v>48</v>
      </c>
      <c r="O298" t="s">
        <v>59</v>
      </c>
      <c r="P298" s="4">
        <v>577</v>
      </c>
      <c r="Q298" s="4">
        <v>398</v>
      </c>
      <c r="R298" s="4">
        <v>736</v>
      </c>
      <c r="S298" s="6">
        <v>516</v>
      </c>
      <c r="T298">
        <v>23.9</v>
      </c>
      <c r="U298" t="s">
        <v>61</v>
      </c>
      <c r="V298" s="4">
        <f>Table3[[#This Row],[Driver wage/trip]]+Table3[[#This Row],[Driver Salary]]</f>
        <v>1313</v>
      </c>
      <c r="W298" s="15">
        <f>Table3[[#This Row],[Buddy wage/trip]]*0.3</f>
        <v>119.39999999999999</v>
      </c>
    </row>
    <row r="299" spans="1:23" x14ac:dyDescent="0.25">
      <c r="A299">
        <v>15</v>
      </c>
      <c r="B299" s="22">
        <v>45250</v>
      </c>
      <c r="C299">
        <v>2023</v>
      </c>
      <c r="D299" t="s">
        <v>30</v>
      </c>
      <c r="E299" t="s">
        <v>32</v>
      </c>
      <c r="F299" t="s">
        <v>39</v>
      </c>
      <c r="G299" t="s">
        <v>41</v>
      </c>
      <c r="H299" t="s">
        <v>43</v>
      </c>
      <c r="I299">
        <v>119.1</v>
      </c>
      <c r="J299" t="s">
        <v>45</v>
      </c>
      <c r="K299">
        <v>81.2</v>
      </c>
      <c r="L299" t="s">
        <v>84</v>
      </c>
      <c r="M299" t="s">
        <v>53</v>
      </c>
      <c r="N299" t="s">
        <v>57</v>
      </c>
      <c r="O299" t="s">
        <v>59</v>
      </c>
      <c r="P299" s="4">
        <v>267</v>
      </c>
      <c r="Q299" s="4">
        <v>402</v>
      </c>
      <c r="R299" s="4">
        <v>449</v>
      </c>
      <c r="S299" s="6">
        <v>369</v>
      </c>
      <c r="T299">
        <v>34.9</v>
      </c>
      <c r="U299" t="s">
        <v>62</v>
      </c>
      <c r="V299" s="4">
        <f>Table3[[#This Row],[Driver wage/trip]]+Table3[[#This Row],[Driver Salary]]</f>
        <v>716</v>
      </c>
      <c r="W299" s="15">
        <f>Table3[[#This Row],[Buddy wage/trip]]*0.3</f>
        <v>120.6</v>
      </c>
    </row>
    <row r="300" spans="1:23" x14ac:dyDescent="0.25">
      <c r="A300">
        <v>18</v>
      </c>
      <c r="B300" s="22">
        <v>44839</v>
      </c>
      <c r="C300">
        <v>2022</v>
      </c>
      <c r="D300" t="s">
        <v>22</v>
      </c>
      <c r="E300" t="s">
        <v>33</v>
      </c>
      <c r="F300" t="s">
        <v>38</v>
      </c>
      <c r="G300" t="s">
        <v>41</v>
      </c>
      <c r="H300" t="s">
        <v>43</v>
      </c>
      <c r="I300">
        <v>92</v>
      </c>
      <c r="J300" t="s">
        <v>45</v>
      </c>
      <c r="K300">
        <v>76.099999999999994</v>
      </c>
      <c r="L300" t="s">
        <v>83</v>
      </c>
      <c r="M300" t="s">
        <v>51</v>
      </c>
      <c r="N300" t="s">
        <v>52</v>
      </c>
      <c r="O300" t="s">
        <v>60</v>
      </c>
      <c r="P300" s="4">
        <v>442</v>
      </c>
      <c r="Q300" s="4">
        <v>401</v>
      </c>
      <c r="R300" s="4">
        <v>682</v>
      </c>
      <c r="S300" s="6">
        <v>209</v>
      </c>
      <c r="T300">
        <v>34.4</v>
      </c>
      <c r="U300" t="s">
        <v>62</v>
      </c>
      <c r="V300" s="4">
        <f>Table3[[#This Row],[Driver wage/trip]]+Table3[[#This Row],[Driver Salary]]</f>
        <v>1124</v>
      </c>
      <c r="W300" s="15">
        <f>Table3[[#This Row],[Buddy wage/trip]]*0.3</f>
        <v>120.3</v>
      </c>
    </row>
    <row r="301" spans="1:23" x14ac:dyDescent="0.25">
      <c r="A301">
        <v>17</v>
      </c>
      <c r="B301" s="22">
        <v>45151</v>
      </c>
      <c r="C301">
        <v>2023</v>
      </c>
      <c r="D301" t="s">
        <v>26</v>
      </c>
      <c r="E301" t="s">
        <v>34</v>
      </c>
      <c r="F301" t="s">
        <v>39</v>
      </c>
      <c r="G301" t="s">
        <v>41</v>
      </c>
      <c r="H301" t="s">
        <v>70</v>
      </c>
      <c r="I301">
        <v>9.1</v>
      </c>
      <c r="J301" t="s">
        <v>45</v>
      </c>
      <c r="K301">
        <v>81.400000000000006</v>
      </c>
      <c r="L301" t="s">
        <v>84</v>
      </c>
      <c r="M301" t="s">
        <v>53</v>
      </c>
      <c r="N301" t="s">
        <v>57</v>
      </c>
      <c r="O301" t="s">
        <v>60</v>
      </c>
      <c r="P301" s="4">
        <v>716</v>
      </c>
      <c r="Q301" s="4">
        <v>400</v>
      </c>
      <c r="R301" s="4">
        <v>497</v>
      </c>
      <c r="S301" s="6">
        <v>488</v>
      </c>
      <c r="T301">
        <v>33.6</v>
      </c>
      <c r="U301" t="s">
        <v>62</v>
      </c>
      <c r="V301" s="4">
        <f>Table3[[#This Row],[Driver wage/trip]]+Table3[[#This Row],[Driver Salary]]</f>
        <v>1213</v>
      </c>
      <c r="W301" s="15">
        <f>Table3[[#This Row],[Buddy wage/trip]]*0.3</f>
        <v>120</v>
      </c>
    </row>
    <row r="302" spans="1:23" x14ac:dyDescent="0.25">
      <c r="A302">
        <v>7</v>
      </c>
      <c r="B302" s="22">
        <v>44499</v>
      </c>
      <c r="C302">
        <v>2021</v>
      </c>
      <c r="D302" t="s">
        <v>22</v>
      </c>
      <c r="E302" t="s">
        <v>36</v>
      </c>
      <c r="F302" t="s">
        <v>38</v>
      </c>
      <c r="G302" t="s">
        <v>40</v>
      </c>
      <c r="H302" t="s">
        <v>43</v>
      </c>
      <c r="I302">
        <v>87</v>
      </c>
      <c r="J302" t="s">
        <v>46</v>
      </c>
      <c r="K302">
        <v>40.700000000000003</v>
      </c>
      <c r="L302" t="s">
        <v>84</v>
      </c>
      <c r="M302" t="s">
        <v>48</v>
      </c>
      <c r="N302" t="s">
        <v>66</v>
      </c>
      <c r="O302" t="s">
        <v>60</v>
      </c>
      <c r="P302" s="4">
        <v>701</v>
      </c>
      <c r="Q302" s="4">
        <v>402</v>
      </c>
      <c r="R302" s="4">
        <v>633</v>
      </c>
      <c r="S302" s="6">
        <v>278</v>
      </c>
      <c r="T302">
        <v>22.4</v>
      </c>
      <c r="U302" t="s">
        <v>62</v>
      </c>
      <c r="V302" s="4">
        <f>Table3[[#This Row],[Driver wage/trip]]+Table3[[#This Row],[Driver Salary]]</f>
        <v>1334</v>
      </c>
      <c r="W302" s="15">
        <f>Table3[[#This Row],[Buddy wage/trip]]*0.3</f>
        <v>120.6</v>
      </c>
    </row>
    <row r="303" spans="1:23" x14ac:dyDescent="0.25">
      <c r="A303">
        <v>9</v>
      </c>
      <c r="B303" s="22">
        <v>44237</v>
      </c>
      <c r="C303">
        <v>2021</v>
      </c>
      <c r="D303" t="s">
        <v>25</v>
      </c>
      <c r="E303" t="s">
        <v>33</v>
      </c>
      <c r="F303" t="s">
        <v>38</v>
      </c>
      <c r="G303" t="s">
        <v>41</v>
      </c>
      <c r="H303" t="s">
        <v>43</v>
      </c>
      <c r="I303">
        <v>99.8</v>
      </c>
      <c r="J303" t="s">
        <v>45</v>
      </c>
      <c r="K303">
        <v>56.3</v>
      </c>
      <c r="L303" t="s">
        <v>83</v>
      </c>
      <c r="M303" t="s">
        <v>51</v>
      </c>
      <c r="N303" t="s">
        <v>48</v>
      </c>
      <c r="O303" t="s">
        <v>59</v>
      </c>
      <c r="P303" s="4">
        <v>513</v>
      </c>
      <c r="Q303" s="4">
        <v>399</v>
      </c>
      <c r="R303" s="4">
        <v>725</v>
      </c>
      <c r="S303" s="6">
        <v>310</v>
      </c>
      <c r="T303">
        <v>26.4</v>
      </c>
      <c r="U303" t="s">
        <v>62</v>
      </c>
      <c r="V303" s="4">
        <f>Table3[[#This Row],[Driver wage/trip]]+Table3[[#This Row],[Driver Salary]]</f>
        <v>1238</v>
      </c>
      <c r="W303" s="15">
        <f>Table3[[#This Row],[Buddy wage/trip]]*0.3</f>
        <v>119.69999999999999</v>
      </c>
    </row>
    <row r="304" spans="1:23" x14ac:dyDescent="0.25">
      <c r="A304">
        <v>18</v>
      </c>
      <c r="B304" s="22">
        <v>44117</v>
      </c>
      <c r="C304">
        <v>2020</v>
      </c>
      <c r="D304" t="s">
        <v>22</v>
      </c>
      <c r="E304" t="s">
        <v>37</v>
      </c>
      <c r="F304" t="s">
        <v>38</v>
      </c>
      <c r="G304" t="s">
        <v>40</v>
      </c>
      <c r="H304" t="s">
        <v>43</v>
      </c>
      <c r="I304">
        <v>108</v>
      </c>
      <c r="J304" t="s">
        <v>45</v>
      </c>
      <c r="K304">
        <v>81.900000000000006</v>
      </c>
      <c r="L304" t="s">
        <v>84</v>
      </c>
      <c r="M304" t="s">
        <v>52</v>
      </c>
      <c r="N304" t="s">
        <v>55</v>
      </c>
      <c r="O304" t="s">
        <v>60</v>
      </c>
      <c r="P304" s="4">
        <v>742</v>
      </c>
      <c r="Q304" s="4">
        <v>402</v>
      </c>
      <c r="R304" s="4">
        <v>219</v>
      </c>
      <c r="S304" s="6">
        <v>488</v>
      </c>
      <c r="T304">
        <v>31.2</v>
      </c>
      <c r="U304" t="s">
        <v>62</v>
      </c>
      <c r="V304" s="4">
        <f>Table3[[#This Row],[Driver wage/trip]]+Table3[[#This Row],[Driver Salary]]</f>
        <v>961</v>
      </c>
      <c r="W304" s="15">
        <f>Table3[[#This Row],[Buddy wage/trip]]*0.3</f>
        <v>120.6</v>
      </c>
    </row>
    <row r="305" spans="1:23" x14ac:dyDescent="0.25">
      <c r="A305">
        <v>17</v>
      </c>
      <c r="B305" s="22">
        <v>44747</v>
      </c>
      <c r="C305">
        <v>2022</v>
      </c>
      <c r="D305" t="s">
        <v>27</v>
      </c>
      <c r="E305" t="s">
        <v>37</v>
      </c>
      <c r="F305" t="s">
        <v>38</v>
      </c>
      <c r="G305" t="s">
        <v>40</v>
      </c>
      <c r="H305" t="s">
        <v>42</v>
      </c>
      <c r="I305">
        <v>53.8</v>
      </c>
      <c r="J305" t="s">
        <v>44</v>
      </c>
      <c r="K305">
        <v>91.8</v>
      </c>
      <c r="L305" t="s">
        <v>83</v>
      </c>
      <c r="M305" t="s">
        <v>53</v>
      </c>
      <c r="N305" t="s">
        <v>52</v>
      </c>
      <c r="O305" t="s">
        <v>60</v>
      </c>
      <c r="P305" s="4">
        <v>286</v>
      </c>
      <c r="Q305" s="4">
        <v>399</v>
      </c>
      <c r="R305" s="4">
        <v>528</v>
      </c>
      <c r="S305" s="6">
        <v>720</v>
      </c>
      <c r="T305">
        <v>4.5999999999999996</v>
      </c>
      <c r="U305" t="s">
        <v>61</v>
      </c>
      <c r="V305" s="4">
        <f>Table3[[#This Row],[Driver wage/trip]]+Table3[[#This Row],[Driver Salary]]</f>
        <v>814</v>
      </c>
      <c r="W305" s="15">
        <f>Table3[[#This Row],[Buddy wage/trip]]*0.3</f>
        <v>119.69999999999999</v>
      </c>
    </row>
    <row r="306" spans="1:23" x14ac:dyDescent="0.25">
      <c r="A306">
        <v>12</v>
      </c>
      <c r="B306" s="22">
        <v>44322</v>
      </c>
      <c r="C306">
        <v>2021</v>
      </c>
      <c r="D306" t="s">
        <v>20</v>
      </c>
      <c r="E306" t="s">
        <v>35</v>
      </c>
      <c r="F306" t="s">
        <v>39</v>
      </c>
      <c r="G306" t="s">
        <v>41</v>
      </c>
      <c r="H306" t="s">
        <v>43</v>
      </c>
      <c r="I306">
        <v>41.1</v>
      </c>
      <c r="J306" t="s">
        <v>46</v>
      </c>
      <c r="K306">
        <v>54.9</v>
      </c>
      <c r="L306" t="s">
        <v>84</v>
      </c>
      <c r="M306" t="s">
        <v>53</v>
      </c>
      <c r="N306" t="s">
        <v>57</v>
      </c>
      <c r="O306" t="s">
        <v>59</v>
      </c>
      <c r="P306" s="4">
        <v>595</v>
      </c>
      <c r="Q306" s="4">
        <v>400</v>
      </c>
      <c r="R306" s="4">
        <v>794</v>
      </c>
      <c r="S306" s="6">
        <v>707</v>
      </c>
      <c r="T306">
        <v>12.7</v>
      </c>
      <c r="U306" t="s">
        <v>62</v>
      </c>
      <c r="V306" s="4">
        <f>Table3[[#This Row],[Driver wage/trip]]+Table3[[#This Row],[Driver Salary]]</f>
        <v>1389</v>
      </c>
      <c r="W306" s="15">
        <f>Table3[[#This Row],[Buddy wage/trip]]*0.3</f>
        <v>120</v>
      </c>
    </row>
    <row r="307" spans="1:23" x14ac:dyDescent="0.25">
      <c r="A307">
        <v>13</v>
      </c>
      <c r="B307" s="22">
        <v>44863</v>
      </c>
      <c r="C307">
        <v>2022</v>
      </c>
      <c r="D307" t="s">
        <v>22</v>
      </c>
      <c r="E307" t="s">
        <v>36</v>
      </c>
      <c r="F307" t="s">
        <v>39</v>
      </c>
      <c r="G307" t="s">
        <v>41</v>
      </c>
      <c r="H307" t="s">
        <v>70</v>
      </c>
      <c r="I307">
        <v>101.5</v>
      </c>
      <c r="J307" t="s">
        <v>45</v>
      </c>
      <c r="K307">
        <v>47</v>
      </c>
      <c r="L307" t="s">
        <v>83</v>
      </c>
      <c r="M307" t="s">
        <v>49</v>
      </c>
      <c r="N307" t="s">
        <v>55</v>
      </c>
      <c r="O307" t="s">
        <v>59</v>
      </c>
      <c r="P307" s="4">
        <v>349</v>
      </c>
      <c r="Q307" s="4">
        <v>399</v>
      </c>
      <c r="R307" s="4">
        <v>498</v>
      </c>
      <c r="S307" s="6">
        <v>779</v>
      </c>
      <c r="T307">
        <v>7.6</v>
      </c>
      <c r="U307" t="s">
        <v>61</v>
      </c>
      <c r="V307" s="4">
        <f>Table3[[#This Row],[Driver wage/trip]]+Table3[[#This Row],[Driver Salary]]</f>
        <v>847</v>
      </c>
      <c r="W307" s="15">
        <f>Table3[[#This Row],[Buddy wage/trip]]*0.3</f>
        <v>119.69999999999999</v>
      </c>
    </row>
    <row r="308" spans="1:23" x14ac:dyDescent="0.25">
      <c r="A308">
        <v>22</v>
      </c>
      <c r="B308" s="22">
        <v>44986</v>
      </c>
      <c r="C308">
        <v>2023</v>
      </c>
      <c r="D308" t="s">
        <v>24</v>
      </c>
      <c r="E308" t="s">
        <v>33</v>
      </c>
      <c r="F308" t="s">
        <v>38</v>
      </c>
      <c r="G308" t="s">
        <v>41</v>
      </c>
      <c r="H308" t="s">
        <v>43</v>
      </c>
      <c r="I308">
        <v>94.4</v>
      </c>
      <c r="J308" t="s">
        <v>45</v>
      </c>
      <c r="K308">
        <v>87.3</v>
      </c>
      <c r="L308" t="s">
        <v>84</v>
      </c>
      <c r="M308" t="s">
        <v>51</v>
      </c>
      <c r="N308" t="s">
        <v>55</v>
      </c>
      <c r="O308" t="s">
        <v>60</v>
      </c>
      <c r="P308" s="4">
        <v>587</v>
      </c>
      <c r="Q308" s="4">
        <v>400</v>
      </c>
      <c r="R308" s="4">
        <v>719</v>
      </c>
      <c r="S308" s="6">
        <v>490</v>
      </c>
      <c r="T308">
        <v>20.9</v>
      </c>
      <c r="U308" t="s">
        <v>61</v>
      </c>
      <c r="V308" s="4">
        <f>Table3[[#This Row],[Driver wage/trip]]+Table3[[#This Row],[Driver Salary]]</f>
        <v>1306</v>
      </c>
      <c r="W308" s="15">
        <f>Table3[[#This Row],[Buddy wage/trip]]*0.3</f>
        <v>120</v>
      </c>
    </row>
    <row r="309" spans="1:23" x14ac:dyDescent="0.25">
      <c r="A309">
        <v>8</v>
      </c>
      <c r="B309" s="22">
        <v>44931</v>
      </c>
      <c r="C309">
        <v>2023</v>
      </c>
      <c r="D309" t="s">
        <v>28</v>
      </c>
      <c r="E309" t="s">
        <v>35</v>
      </c>
      <c r="F309" t="s">
        <v>39</v>
      </c>
      <c r="G309" t="s">
        <v>41</v>
      </c>
      <c r="H309" t="s">
        <v>70</v>
      </c>
      <c r="I309">
        <v>66.599999999999994</v>
      </c>
      <c r="J309" t="s">
        <v>45</v>
      </c>
      <c r="K309">
        <v>30.5</v>
      </c>
      <c r="L309" t="s">
        <v>83</v>
      </c>
      <c r="M309" t="s">
        <v>51</v>
      </c>
      <c r="N309" t="s">
        <v>58</v>
      </c>
      <c r="O309" t="s">
        <v>60</v>
      </c>
      <c r="P309" s="4">
        <v>252</v>
      </c>
      <c r="Q309" s="4">
        <v>400</v>
      </c>
      <c r="R309" s="4">
        <v>312</v>
      </c>
      <c r="S309" s="6">
        <v>531</v>
      </c>
      <c r="T309">
        <v>33.700000000000003</v>
      </c>
      <c r="U309" t="s">
        <v>62</v>
      </c>
      <c r="V309" s="4">
        <f>Table3[[#This Row],[Driver wage/trip]]+Table3[[#This Row],[Driver Salary]]</f>
        <v>564</v>
      </c>
      <c r="W309" s="15">
        <f>Table3[[#This Row],[Buddy wage/trip]]*0.3</f>
        <v>120</v>
      </c>
    </row>
    <row r="310" spans="1:23" x14ac:dyDescent="0.25">
      <c r="A310">
        <v>16</v>
      </c>
      <c r="B310" s="22">
        <v>44568</v>
      </c>
      <c r="C310">
        <v>2022</v>
      </c>
      <c r="D310" t="s">
        <v>28</v>
      </c>
      <c r="E310" t="s">
        <v>31</v>
      </c>
      <c r="F310" t="s">
        <v>39</v>
      </c>
      <c r="G310" t="s">
        <v>40</v>
      </c>
      <c r="H310" t="s">
        <v>70</v>
      </c>
      <c r="I310">
        <v>18.600000000000001</v>
      </c>
      <c r="J310" t="s">
        <v>44</v>
      </c>
      <c r="K310">
        <v>6.1</v>
      </c>
      <c r="L310" t="s">
        <v>83</v>
      </c>
      <c r="M310" t="s">
        <v>53</v>
      </c>
      <c r="N310" t="s">
        <v>65</v>
      </c>
      <c r="O310" t="s">
        <v>60</v>
      </c>
      <c r="P310" s="4">
        <v>766</v>
      </c>
      <c r="Q310" s="4">
        <v>400</v>
      </c>
      <c r="R310" s="4">
        <v>563</v>
      </c>
      <c r="S310" s="6">
        <v>693</v>
      </c>
      <c r="T310">
        <v>10</v>
      </c>
      <c r="U310" t="s">
        <v>62</v>
      </c>
      <c r="V310" s="4">
        <f>Table3[[#This Row],[Driver wage/trip]]+Table3[[#This Row],[Driver Salary]]</f>
        <v>1329</v>
      </c>
      <c r="W310" s="15">
        <f>Table3[[#This Row],[Buddy wage/trip]]*0.3</f>
        <v>120</v>
      </c>
    </row>
    <row r="311" spans="1:23" x14ac:dyDescent="0.25">
      <c r="A311">
        <v>11</v>
      </c>
      <c r="B311" s="22">
        <v>43961</v>
      </c>
      <c r="C311">
        <v>2020</v>
      </c>
      <c r="D311" t="s">
        <v>20</v>
      </c>
      <c r="E311" t="s">
        <v>34</v>
      </c>
      <c r="F311" t="s">
        <v>39</v>
      </c>
      <c r="G311" t="s">
        <v>40</v>
      </c>
      <c r="H311" t="s">
        <v>43</v>
      </c>
      <c r="I311">
        <v>80</v>
      </c>
      <c r="J311" t="s">
        <v>46</v>
      </c>
      <c r="K311">
        <v>59.2</v>
      </c>
      <c r="L311" t="s">
        <v>83</v>
      </c>
      <c r="M311" t="s">
        <v>55</v>
      </c>
      <c r="N311" t="s">
        <v>52</v>
      </c>
      <c r="O311" t="s">
        <v>59</v>
      </c>
      <c r="P311" s="4">
        <v>672</v>
      </c>
      <c r="Q311" s="4">
        <v>401</v>
      </c>
      <c r="R311" s="4">
        <v>722</v>
      </c>
      <c r="S311" s="6">
        <v>620</v>
      </c>
      <c r="T311">
        <v>29.5</v>
      </c>
      <c r="U311" t="s">
        <v>62</v>
      </c>
      <c r="V311" s="4">
        <f>Table3[[#This Row],[Driver wage/trip]]+Table3[[#This Row],[Driver Salary]]</f>
        <v>1394</v>
      </c>
      <c r="W311" s="15">
        <f>Table3[[#This Row],[Buddy wage/trip]]*0.3</f>
        <v>120.3</v>
      </c>
    </row>
    <row r="312" spans="1:23" x14ac:dyDescent="0.25">
      <c r="A312">
        <v>11</v>
      </c>
      <c r="B312" s="22">
        <v>44827</v>
      </c>
      <c r="C312">
        <v>2022</v>
      </c>
      <c r="D312" t="s">
        <v>21</v>
      </c>
      <c r="E312" t="s">
        <v>31</v>
      </c>
      <c r="F312" t="s">
        <v>38</v>
      </c>
      <c r="G312" t="s">
        <v>41</v>
      </c>
      <c r="H312" t="s">
        <v>42</v>
      </c>
      <c r="I312">
        <v>12.6</v>
      </c>
      <c r="J312" t="s">
        <v>44</v>
      </c>
      <c r="K312">
        <v>24.9</v>
      </c>
      <c r="L312" t="s">
        <v>84</v>
      </c>
      <c r="M312" t="s">
        <v>55</v>
      </c>
      <c r="N312" t="s">
        <v>52</v>
      </c>
      <c r="O312" t="s">
        <v>59</v>
      </c>
      <c r="P312" s="4">
        <v>321</v>
      </c>
      <c r="Q312" s="4">
        <v>400</v>
      </c>
      <c r="R312" s="4">
        <v>459</v>
      </c>
      <c r="S312" s="6">
        <v>310</v>
      </c>
      <c r="T312">
        <v>16.8</v>
      </c>
      <c r="U312" t="s">
        <v>62</v>
      </c>
      <c r="V312" s="4">
        <f>Table3[[#This Row],[Driver wage/trip]]+Table3[[#This Row],[Driver Salary]]</f>
        <v>780</v>
      </c>
      <c r="W312" s="15">
        <f>Table3[[#This Row],[Buddy wage/trip]]*0.3</f>
        <v>120</v>
      </c>
    </row>
    <row r="313" spans="1:23" x14ac:dyDescent="0.25">
      <c r="A313">
        <v>20</v>
      </c>
      <c r="B313" s="22">
        <v>45266</v>
      </c>
      <c r="C313">
        <v>2023</v>
      </c>
      <c r="D313" t="s">
        <v>23</v>
      </c>
      <c r="E313" t="s">
        <v>33</v>
      </c>
      <c r="F313" t="s">
        <v>39</v>
      </c>
      <c r="G313" t="s">
        <v>41</v>
      </c>
      <c r="H313" t="s">
        <v>42</v>
      </c>
      <c r="I313">
        <v>16.5</v>
      </c>
      <c r="J313" t="s">
        <v>46</v>
      </c>
      <c r="K313">
        <v>48.5</v>
      </c>
      <c r="L313" t="s">
        <v>84</v>
      </c>
      <c r="M313" t="s">
        <v>53</v>
      </c>
      <c r="N313" t="s">
        <v>57</v>
      </c>
      <c r="O313" t="s">
        <v>59</v>
      </c>
      <c r="P313" s="4">
        <v>582</v>
      </c>
      <c r="Q313" s="4">
        <v>399</v>
      </c>
      <c r="R313" s="4">
        <v>492</v>
      </c>
      <c r="S313" s="6">
        <v>439</v>
      </c>
      <c r="T313">
        <v>36.200000000000003</v>
      </c>
      <c r="U313" t="s">
        <v>61</v>
      </c>
      <c r="V313" s="4">
        <f>Table3[[#This Row],[Driver wage/trip]]+Table3[[#This Row],[Driver Salary]]</f>
        <v>1074</v>
      </c>
      <c r="W313" s="15">
        <f>Table3[[#This Row],[Buddy wage/trip]]*0.3</f>
        <v>119.69999999999999</v>
      </c>
    </row>
    <row r="314" spans="1:23" x14ac:dyDescent="0.25">
      <c r="A314">
        <v>18</v>
      </c>
      <c r="B314" s="22">
        <v>44944</v>
      </c>
      <c r="C314">
        <v>2023</v>
      </c>
      <c r="D314" t="s">
        <v>28</v>
      </c>
      <c r="E314" t="s">
        <v>33</v>
      </c>
      <c r="F314" t="s">
        <v>38</v>
      </c>
      <c r="G314" t="s">
        <v>40</v>
      </c>
      <c r="H314" t="s">
        <v>43</v>
      </c>
      <c r="I314">
        <v>43.1</v>
      </c>
      <c r="J314" t="s">
        <v>46</v>
      </c>
      <c r="K314">
        <v>38.5</v>
      </c>
      <c r="L314" t="s">
        <v>83</v>
      </c>
      <c r="M314" t="s">
        <v>52</v>
      </c>
      <c r="N314" t="s">
        <v>52</v>
      </c>
      <c r="O314" t="s">
        <v>59</v>
      </c>
      <c r="P314" s="4">
        <v>655</v>
      </c>
      <c r="Q314" s="4">
        <v>399</v>
      </c>
      <c r="R314" s="4">
        <v>249</v>
      </c>
      <c r="S314" s="6">
        <v>757</v>
      </c>
      <c r="T314">
        <v>25.4</v>
      </c>
      <c r="U314" t="s">
        <v>62</v>
      </c>
      <c r="V314" s="4">
        <f>Table3[[#This Row],[Driver wage/trip]]+Table3[[#This Row],[Driver Salary]]</f>
        <v>904</v>
      </c>
      <c r="W314" s="15">
        <f>Table3[[#This Row],[Buddy wage/trip]]*0.3</f>
        <v>119.69999999999999</v>
      </c>
    </row>
    <row r="315" spans="1:23" x14ac:dyDescent="0.25">
      <c r="A315">
        <v>18</v>
      </c>
      <c r="B315" s="22">
        <v>44328</v>
      </c>
      <c r="C315">
        <v>2021</v>
      </c>
      <c r="D315" t="s">
        <v>20</v>
      </c>
      <c r="E315" t="s">
        <v>33</v>
      </c>
      <c r="F315" t="s">
        <v>39</v>
      </c>
      <c r="G315" t="s">
        <v>40</v>
      </c>
      <c r="H315" t="s">
        <v>43</v>
      </c>
      <c r="I315">
        <v>47.7</v>
      </c>
      <c r="J315" t="s">
        <v>45</v>
      </c>
      <c r="K315">
        <v>94.4</v>
      </c>
      <c r="L315" t="s">
        <v>83</v>
      </c>
      <c r="M315" t="s">
        <v>54</v>
      </c>
      <c r="N315" t="s">
        <v>57</v>
      </c>
      <c r="O315" t="s">
        <v>60</v>
      </c>
      <c r="P315" s="4">
        <v>326</v>
      </c>
      <c r="Q315" s="4">
        <v>401</v>
      </c>
      <c r="R315" s="4">
        <v>225</v>
      </c>
      <c r="S315" s="6">
        <v>288</v>
      </c>
      <c r="T315">
        <v>39.1</v>
      </c>
      <c r="U315" t="s">
        <v>61</v>
      </c>
      <c r="V315" s="4">
        <f>Table3[[#This Row],[Driver wage/trip]]+Table3[[#This Row],[Driver Salary]]</f>
        <v>551</v>
      </c>
      <c r="W315" s="15">
        <f>Table3[[#This Row],[Buddy wage/trip]]*0.3</f>
        <v>120.3</v>
      </c>
    </row>
    <row r="316" spans="1:23" x14ac:dyDescent="0.25">
      <c r="A316">
        <v>22</v>
      </c>
      <c r="B316" s="22">
        <v>44452</v>
      </c>
      <c r="C316">
        <v>2021</v>
      </c>
      <c r="D316" t="s">
        <v>21</v>
      </c>
      <c r="E316" t="s">
        <v>32</v>
      </c>
      <c r="F316" t="s">
        <v>39</v>
      </c>
      <c r="G316" t="s">
        <v>41</v>
      </c>
      <c r="H316" t="s">
        <v>42</v>
      </c>
      <c r="I316">
        <v>58.1</v>
      </c>
      <c r="J316" t="s">
        <v>44</v>
      </c>
      <c r="K316">
        <v>43.1</v>
      </c>
      <c r="L316" t="s">
        <v>84</v>
      </c>
      <c r="M316" t="s">
        <v>53</v>
      </c>
      <c r="N316" t="s">
        <v>55</v>
      </c>
      <c r="O316" t="s">
        <v>59</v>
      </c>
      <c r="P316" s="4">
        <v>256</v>
      </c>
      <c r="Q316" s="4">
        <v>399</v>
      </c>
      <c r="R316" s="4">
        <v>481</v>
      </c>
      <c r="S316" s="6">
        <v>326</v>
      </c>
      <c r="T316">
        <v>10.6</v>
      </c>
      <c r="U316" t="s">
        <v>62</v>
      </c>
      <c r="V316" s="4">
        <f>Table3[[#This Row],[Driver wage/trip]]+Table3[[#This Row],[Driver Salary]]</f>
        <v>737</v>
      </c>
      <c r="W316" s="15">
        <f>Table3[[#This Row],[Buddy wage/trip]]*0.3</f>
        <v>119.69999999999999</v>
      </c>
    </row>
    <row r="317" spans="1:23" x14ac:dyDescent="0.25">
      <c r="A317">
        <v>13</v>
      </c>
      <c r="B317" s="22">
        <v>44719</v>
      </c>
      <c r="C317">
        <v>2022</v>
      </c>
      <c r="D317" t="s">
        <v>29</v>
      </c>
      <c r="E317" t="s">
        <v>37</v>
      </c>
      <c r="F317" t="s">
        <v>38</v>
      </c>
      <c r="G317" t="s">
        <v>40</v>
      </c>
      <c r="H317" t="s">
        <v>70</v>
      </c>
      <c r="I317">
        <v>44</v>
      </c>
      <c r="J317" t="s">
        <v>46</v>
      </c>
      <c r="K317">
        <v>78.7</v>
      </c>
      <c r="L317" t="s">
        <v>83</v>
      </c>
      <c r="M317" t="s">
        <v>52</v>
      </c>
      <c r="N317" t="s">
        <v>57</v>
      </c>
      <c r="O317" t="s">
        <v>59</v>
      </c>
      <c r="P317" s="4">
        <v>411</v>
      </c>
      <c r="Q317" s="4">
        <v>401</v>
      </c>
      <c r="R317" s="4">
        <v>706</v>
      </c>
      <c r="S317" s="6">
        <v>440</v>
      </c>
      <c r="T317">
        <v>37</v>
      </c>
      <c r="U317" t="s">
        <v>61</v>
      </c>
      <c r="V317" s="4">
        <f>Table3[[#This Row],[Driver wage/trip]]+Table3[[#This Row],[Driver Salary]]</f>
        <v>1117</v>
      </c>
      <c r="W317" s="15">
        <f>Table3[[#This Row],[Buddy wage/trip]]*0.3</f>
        <v>120.3</v>
      </c>
    </row>
    <row r="318" spans="1:23" x14ac:dyDescent="0.25">
      <c r="A318">
        <v>17</v>
      </c>
      <c r="B318" s="22">
        <v>44184</v>
      </c>
      <c r="C318">
        <v>2020</v>
      </c>
      <c r="D318" t="s">
        <v>23</v>
      </c>
      <c r="E318" t="s">
        <v>36</v>
      </c>
      <c r="F318" t="s">
        <v>39</v>
      </c>
      <c r="G318" t="s">
        <v>41</v>
      </c>
      <c r="H318" t="s">
        <v>43</v>
      </c>
      <c r="I318">
        <v>8.9</v>
      </c>
      <c r="J318" t="s">
        <v>44</v>
      </c>
      <c r="K318">
        <v>82.5</v>
      </c>
      <c r="L318" t="s">
        <v>84</v>
      </c>
      <c r="M318" t="s">
        <v>52</v>
      </c>
      <c r="N318" t="s">
        <v>56</v>
      </c>
      <c r="O318" t="s">
        <v>60</v>
      </c>
      <c r="P318" s="4">
        <v>281</v>
      </c>
      <c r="Q318" s="4">
        <v>401</v>
      </c>
      <c r="R318" s="4">
        <v>759</v>
      </c>
      <c r="S318" s="6">
        <v>764</v>
      </c>
      <c r="T318">
        <v>14.9</v>
      </c>
      <c r="U318" t="s">
        <v>62</v>
      </c>
      <c r="V318" s="4">
        <f>Table3[[#This Row],[Driver wage/trip]]+Table3[[#This Row],[Driver Salary]]</f>
        <v>1040</v>
      </c>
      <c r="W318" s="15">
        <f>Table3[[#This Row],[Buddy wage/trip]]*0.3</f>
        <v>120.3</v>
      </c>
    </row>
    <row r="319" spans="1:23" x14ac:dyDescent="0.25">
      <c r="A319">
        <v>10</v>
      </c>
      <c r="B319" s="22">
        <v>44101</v>
      </c>
      <c r="C319">
        <v>2020</v>
      </c>
      <c r="D319" t="s">
        <v>21</v>
      </c>
      <c r="E319" t="s">
        <v>34</v>
      </c>
      <c r="F319" t="s">
        <v>39</v>
      </c>
      <c r="G319" t="s">
        <v>40</v>
      </c>
      <c r="H319" t="s">
        <v>43</v>
      </c>
      <c r="I319">
        <v>23.1</v>
      </c>
      <c r="J319" t="s">
        <v>46</v>
      </c>
      <c r="K319">
        <v>57.5</v>
      </c>
      <c r="L319" t="s">
        <v>83</v>
      </c>
      <c r="M319" t="s">
        <v>55</v>
      </c>
      <c r="N319" t="s">
        <v>66</v>
      </c>
      <c r="O319" t="s">
        <v>59</v>
      </c>
      <c r="P319" s="4">
        <v>539</v>
      </c>
      <c r="Q319" s="4">
        <v>398</v>
      </c>
      <c r="R319" s="4">
        <v>595</v>
      </c>
      <c r="S319" s="6">
        <v>268</v>
      </c>
      <c r="T319">
        <v>25.3</v>
      </c>
      <c r="U319" t="s">
        <v>61</v>
      </c>
      <c r="V319" s="4">
        <f>Table3[[#This Row],[Driver wage/trip]]+Table3[[#This Row],[Driver Salary]]</f>
        <v>1134</v>
      </c>
      <c r="W319" s="15">
        <f>Table3[[#This Row],[Buddy wage/trip]]*0.3</f>
        <v>119.39999999999999</v>
      </c>
    </row>
    <row r="320" spans="1:23" x14ac:dyDescent="0.25">
      <c r="A320">
        <v>15</v>
      </c>
      <c r="B320" s="22">
        <v>45246</v>
      </c>
      <c r="C320">
        <v>2023</v>
      </c>
      <c r="D320" t="s">
        <v>30</v>
      </c>
      <c r="E320" t="s">
        <v>35</v>
      </c>
      <c r="F320" t="s">
        <v>38</v>
      </c>
      <c r="G320" t="s">
        <v>41</v>
      </c>
      <c r="H320" t="s">
        <v>43</v>
      </c>
      <c r="I320">
        <v>18.2</v>
      </c>
      <c r="J320" t="s">
        <v>46</v>
      </c>
      <c r="K320">
        <v>14.3</v>
      </c>
      <c r="L320" t="s">
        <v>84</v>
      </c>
      <c r="M320" t="s">
        <v>51</v>
      </c>
      <c r="N320" t="s">
        <v>52</v>
      </c>
      <c r="O320" t="s">
        <v>59</v>
      </c>
      <c r="P320" s="4">
        <v>454</v>
      </c>
      <c r="Q320" s="4">
        <v>401</v>
      </c>
      <c r="R320" s="4">
        <v>696</v>
      </c>
      <c r="S320" s="6">
        <v>604</v>
      </c>
      <c r="T320">
        <v>7.8</v>
      </c>
      <c r="U320" t="s">
        <v>61</v>
      </c>
      <c r="V320" s="4">
        <f>Table3[[#This Row],[Driver wage/trip]]+Table3[[#This Row],[Driver Salary]]</f>
        <v>1150</v>
      </c>
      <c r="W320" s="15">
        <f>Table3[[#This Row],[Buddy wage/trip]]*0.3</f>
        <v>120.3</v>
      </c>
    </row>
    <row r="321" spans="1:23" x14ac:dyDescent="0.25">
      <c r="A321">
        <v>12</v>
      </c>
      <c r="B321" s="22">
        <v>44262</v>
      </c>
      <c r="C321">
        <v>2021</v>
      </c>
      <c r="D321" t="s">
        <v>24</v>
      </c>
      <c r="E321" t="s">
        <v>34</v>
      </c>
      <c r="F321" t="s">
        <v>38</v>
      </c>
      <c r="G321" t="s">
        <v>40</v>
      </c>
      <c r="H321" t="s">
        <v>70</v>
      </c>
      <c r="I321">
        <v>54.6</v>
      </c>
      <c r="J321" t="s">
        <v>45</v>
      </c>
      <c r="K321">
        <v>85.5</v>
      </c>
      <c r="L321" t="s">
        <v>83</v>
      </c>
      <c r="M321" t="s">
        <v>54</v>
      </c>
      <c r="N321" t="s">
        <v>48</v>
      </c>
      <c r="O321" t="s">
        <v>59</v>
      </c>
      <c r="P321" s="4">
        <v>477</v>
      </c>
      <c r="Q321" s="4">
        <v>402</v>
      </c>
      <c r="R321" s="4">
        <v>641</v>
      </c>
      <c r="S321" s="6">
        <v>279</v>
      </c>
      <c r="T321">
        <v>30.6</v>
      </c>
      <c r="U321" t="s">
        <v>61</v>
      </c>
      <c r="V321" s="4">
        <f>Table3[[#This Row],[Driver wage/trip]]+Table3[[#This Row],[Driver Salary]]</f>
        <v>1118</v>
      </c>
      <c r="W321" s="15">
        <f>Table3[[#This Row],[Buddy wage/trip]]*0.3</f>
        <v>120.6</v>
      </c>
    </row>
    <row r="322" spans="1:23" x14ac:dyDescent="0.25">
      <c r="A322">
        <v>13</v>
      </c>
      <c r="B322" s="22">
        <v>44569</v>
      </c>
      <c r="C322">
        <v>2022</v>
      </c>
      <c r="D322" t="s">
        <v>28</v>
      </c>
      <c r="E322" t="s">
        <v>36</v>
      </c>
      <c r="F322" t="s">
        <v>38</v>
      </c>
      <c r="G322" t="s">
        <v>40</v>
      </c>
      <c r="H322" t="s">
        <v>43</v>
      </c>
      <c r="I322">
        <v>29.4</v>
      </c>
      <c r="J322" t="s">
        <v>45</v>
      </c>
      <c r="K322">
        <v>13.6</v>
      </c>
      <c r="L322" t="s">
        <v>83</v>
      </c>
      <c r="M322" t="s">
        <v>51</v>
      </c>
      <c r="N322" t="s">
        <v>57</v>
      </c>
      <c r="O322" t="s">
        <v>59</v>
      </c>
      <c r="P322" s="4">
        <v>526</v>
      </c>
      <c r="Q322" s="4">
        <v>400</v>
      </c>
      <c r="R322" s="4">
        <v>621</v>
      </c>
      <c r="S322" s="6">
        <v>515</v>
      </c>
      <c r="T322">
        <v>39.200000000000003</v>
      </c>
      <c r="U322" t="s">
        <v>61</v>
      </c>
      <c r="V322" s="4">
        <f>Table3[[#This Row],[Driver wage/trip]]+Table3[[#This Row],[Driver Salary]]</f>
        <v>1147</v>
      </c>
      <c r="W322" s="15">
        <f>Table3[[#This Row],[Buddy wage/trip]]*0.3</f>
        <v>120</v>
      </c>
    </row>
    <row r="323" spans="1:23" x14ac:dyDescent="0.25">
      <c r="A323">
        <v>17</v>
      </c>
      <c r="B323" s="22">
        <v>44302</v>
      </c>
      <c r="C323">
        <v>2021</v>
      </c>
      <c r="D323" t="s">
        <v>19</v>
      </c>
      <c r="E323" t="s">
        <v>31</v>
      </c>
      <c r="F323" t="s">
        <v>38</v>
      </c>
      <c r="G323" t="s">
        <v>40</v>
      </c>
      <c r="H323" t="s">
        <v>42</v>
      </c>
      <c r="I323">
        <v>38.799999999999997</v>
      </c>
      <c r="J323" t="s">
        <v>44</v>
      </c>
      <c r="K323">
        <v>16.399999999999999</v>
      </c>
      <c r="L323" t="s">
        <v>84</v>
      </c>
      <c r="M323" t="s">
        <v>55</v>
      </c>
      <c r="N323" t="s">
        <v>58</v>
      </c>
      <c r="O323" t="s">
        <v>59</v>
      </c>
      <c r="P323" s="4">
        <v>789</v>
      </c>
      <c r="Q323" s="4">
        <v>401</v>
      </c>
      <c r="R323" s="4">
        <v>661</v>
      </c>
      <c r="S323" s="6">
        <v>522</v>
      </c>
      <c r="T323">
        <v>31.7</v>
      </c>
      <c r="U323" t="s">
        <v>62</v>
      </c>
      <c r="V323" s="4">
        <f>Table3[[#This Row],[Driver wage/trip]]+Table3[[#This Row],[Driver Salary]]</f>
        <v>1450</v>
      </c>
      <c r="W323" s="15">
        <f>Table3[[#This Row],[Buddy wage/trip]]*0.3</f>
        <v>120.3</v>
      </c>
    </row>
    <row r="324" spans="1:23" x14ac:dyDescent="0.25">
      <c r="A324">
        <v>7</v>
      </c>
      <c r="B324" s="22">
        <v>45162</v>
      </c>
      <c r="C324">
        <v>2023</v>
      </c>
      <c r="D324" t="s">
        <v>26</v>
      </c>
      <c r="E324" t="s">
        <v>35</v>
      </c>
      <c r="F324" t="s">
        <v>39</v>
      </c>
      <c r="G324" t="s">
        <v>41</v>
      </c>
      <c r="H324" t="s">
        <v>70</v>
      </c>
      <c r="I324">
        <v>59.2</v>
      </c>
      <c r="J324" t="s">
        <v>46</v>
      </c>
      <c r="K324">
        <v>27.5</v>
      </c>
      <c r="L324" t="s">
        <v>83</v>
      </c>
      <c r="M324" t="s">
        <v>51</v>
      </c>
      <c r="N324" t="s">
        <v>65</v>
      </c>
      <c r="O324" t="s">
        <v>59</v>
      </c>
      <c r="P324" s="4">
        <v>676</v>
      </c>
      <c r="Q324" s="4">
        <v>401</v>
      </c>
      <c r="R324" s="4">
        <v>503</v>
      </c>
      <c r="S324" s="6">
        <v>226</v>
      </c>
      <c r="T324">
        <v>25</v>
      </c>
      <c r="U324" t="s">
        <v>62</v>
      </c>
      <c r="V324" s="4">
        <f>Table3[[#This Row],[Driver wage/trip]]+Table3[[#This Row],[Driver Salary]]</f>
        <v>1179</v>
      </c>
      <c r="W324" s="15">
        <f>Table3[[#This Row],[Buddy wage/trip]]*0.3</f>
        <v>120.3</v>
      </c>
    </row>
    <row r="325" spans="1:23" x14ac:dyDescent="0.25">
      <c r="A325">
        <v>27</v>
      </c>
      <c r="B325" s="22">
        <v>44338</v>
      </c>
      <c r="C325">
        <v>2021</v>
      </c>
      <c r="D325" t="s">
        <v>20</v>
      </c>
      <c r="E325" t="s">
        <v>36</v>
      </c>
      <c r="F325" t="s">
        <v>39</v>
      </c>
      <c r="G325" t="s">
        <v>41</v>
      </c>
      <c r="H325" t="s">
        <v>43</v>
      </c>
      <c r="I325">
        <v>32.1</v>
      </c>
      <c r="J325" t="s">
        <v>46</v>
      </c>
      <c r="K325">
        <v>37.200000000000003</v>
      </c>
      <c r="L325" t="s">
        <v>83</v>
      </c>
      <c r="M325" t="s">
        <v>55</v>
      </c>
      <c r="N325" t="s">
        <v>48</v>
      </c>
      <c r="O325" t="s">
        <v>59</v>
      </c>
      <c r="P325" s="4">
        <v>578</v>
      </c>
      <c r="Q325" s="4">
        <v>400</v>
      </c>
      <c r="R325" s="4">
        <v>475</v>
      </c>
      <c r="S325" s="6">
        <v>772</v>
      </c>
      <c r="T325">
        <v>18.5</v>
      </c>
      <c r="U325" t="s">
        <v>61</v>
      </c>
      <c r="V325" s="4">
        <f>Table3[[#This Row],[Driver wage/trip]]+Table3[[#This Row],[Driver Salary]]</f>
        <v>1053</v>
      </c>
      <c r="W325" s="15">
        <f>Table3[[#This Row],[Buddy wage/trip]]*0.3</f>
        <v>120</v>
      </c>
    </row>
    <row r="326" spans="1:23" x14ac:dyDescent="0.25">
      <c r="A326">
        <v>5</v>
      </c>
      <c r="B326" s="22">
        <v>43885</v>
      </c>
      <c r="C326">
        <v>2020</v>
      </c>
      <c r="D326" t="s">
        <v>25</v>
      </c>
      <c r="E326" t="s">
        <v>32</v>
      </c>
      <c r="F326" t="s">
        <v>39</v>
      </c>
      <c r="G326" t="s">
        <v>40</v>
      </c>
      <c r="H326" t="s">
        <v>70</v>
      </c>
      <c r="I326">
        <v>33.299999999999997</v>
      </c>
      <c r="J326" t="s">
        <v>44</v>
      </c>
      <c r="K326">
        <v>102.3</v>
      </c>
      <c r="L326" t="s">
        <v>84</v>
      </c>
      <c r="M326" t="s">
        <v>51</v>
      </c>
      <c r="N326" t="s">
        <v>66</v>
      </c>
      <c r="O326" t="s">
        <v>59</v>
      </c>
      <c r="P326" s="4">
        <v>418</v>
      </c>
      <c r="Q326" s="4">
        <v>400</v>
      </c>
      <c r="R326" s="4">
        <v>295</v>
      </c>
      <c r="S326" s="6">
        <v>684</v>
      </c>
      <c r="T326">
        <v>14.5</v>
      </c>
      <c r="U326" t="s">
        <v>61</v>
      </c>
      <c r="V326" s="4">
        <f>Table3[[#This Row],[Driver wage/trip]]+Table3[[#This Row],[Driver Salary]]</f>
        <v>713</v>
      </c>
      <c r="W326" s="15">
        <f>Table3[[#This Row],[Buddy wage/trip]]*0.3</f>
        <v>120</v>
      </c>
    </row>
    <row r="327" spans="1:23" x14ac:dyDescent="0.25">
      <c r="A327">
        <v>4</v>
      </c>
      <c r="B327" s="22">
        <v>43867</v>
      </c>
      <c r="C327">
        <v>2020</v>
      </c>
      <c r="D327" t="s">
        <v>25</v>
      </c>
      <c r="E327" t="s">
        <v>35</v>
      </c>
      <c r="F327" t="s">
        <v>38</v>
      </c>
      <c r="G327" t="s">
        <v>41</v>
      </c>
      <c r="H327" t="s">
        <v>70</v>
      </c>
      <c r="I327">
        <v>100.8</v>
      </c>
      <c r="J327" t="s">
        <v>46</v>
      </c>
      <c r="K327">
        <v>82.6</v>
      </c>
      <c r="L327" t="s">
        <v>83</v>
      </c>
      <c r="M327" t="s">
        <v>48</v>
      </c>
      <c r="N327" t="s">
        <v>57</v>
      </c>
      <c r="O327" t="s">
        <v>60</v>
      </c>
      <c r="P327" s="4">
        <v>216</v>
      </c>
      <c r="Q327" s="4">
        <v>399</v>
      </c>
      <c r="R327" s="4">
        <v>706</v>
      </c>
      <c r="S327" s="6">
        <v>382</v>
      </c>
      <c r="T327">
        <v>17.3</v>
      </c>
      <c r="U327" t="s">
        <v>62</v>
      </c>
      <c r="V327" s="4">
        <f>Table3[[#This Row],[Driver wage/trip]]+Table3[[#This Row],[Driver Salary]]</f>
        <v>922</v>
      </c>
      <c r="W327" s="15">
        <f>Table3[[#This Row],[Buddy wage/trip]]*0.3</f>
        <v>119.69999999999999</v>
      </c>
    </row>
    <row r="328" spans="1:23" x14ac:dyDescent="0.25">
      <c r="A328">
        <v>21</v>
      </c>
      <c r="B328" s="22">
        <v>44730</v>
      </c>
      <c r="C328">
        <v>2022</v>
      </c>
      <c r="D328" t="s">
        <v>29</v>
      </c>
      <c r="E328" t="s">
        <v>36</v>
      </c>
      <c r="F328" t="s">
        <v>38</v>
      </c>
      <c r="G328" t="s">
        <v>41</v>
      </c>
      <c r="H328" t="s">
        <v>70</v>
      </c>
      <c r="I328">
        <v>68</v>
      </c>
      <c r="J328" t="s">
        <v>46</v>
      </c>
      <c r="K328">
        <v>49.5</v>
      </c>
      <c r="L328" t="s">
        <v>83</v>
      </c>
      <c r="M328" t="s">
        <v>48</v>
      </c>
      <c r="N328" t="s">
        <v>57</v>
      </c>
      <c r="O328" t="s">
        <v>59</v>
      </c>
      <c r="P328" s="4">
        <v>270</v>
      </c>
      <c r="Q328" s="4">
        <v>400</v>
      </c>
      <c r="R328" s="4">
        <v>227</v>
      </c>
      <c r="S328" s="6">
        <v>278</v>
      </c>
      <c r="T328">
        <v>13.8</v>
      </c>
      <c r="U328" t="s">
        <v>62</v>
      </c>
      <c r="V328" s="4">
        <f>Table3[[#This Row],[Driver wage/trip]]+Table3[[#This Row],[Driver Salary]]</f>
        <v>497</v>
      </c>
      <c r="W328" s="15">
        <f>Table3[[#This Row],[Buddy wage/trip]]*0.3</f>
        <v>120</v>
      </c>
    </row>
    <row r="329" spans="1:23" x14ac:dyDescent="0.25">
      <c r="A329">
        <v>18</v>
      </c>
      <c r="B329" s="22">
        <v>43885</v>
      </c>
      <c r="C329">
        <v>2020</v>
      </c>
      <c r="D329" t="s">
        <v>25</v>
      </c>
      <c r="E329" t="s">
        <v>32</v>
      </c>
      <c r="F329" t="s">
        <v>38</v>
      </c>
      <c r="G329" t="s">
        <v>40</v>
      </c>
      <c r="H329" t="s">
        <v>43</v>
      </c>
      <c r="I329">
        <v>103.5</v>
      </c>
      <c r="J329" t="s">
        <v>44</v>
      </c>
      <c r="K329">
        <v>117.5</v>
      </c>
      <c r="L329" t="s">
        <v>83</v>
      </c>
      <c r="M329" t="s">
        <v>50</v>
      </c>
      <c r="N329" t="s">
        <v>52</v>
      </c>
      <c r="O329" t="s">
        <v>59</v>
      </c>
      <c r="P329" s="4">
        <v>639</v>
      </c>
      <c r="Q329" s="4">
        <v>400</v>
      </c>
      <c r="R329" s="4">
        <v>360</v>
      </c>
      <c r="S329" s="6">
        <v>407</v>
      </c>
      <c r="T329">
        <v>33.5</v>
      </c>
      <c r="U329" t="s">
        <v>61</v>
      </c>
      <c r="V329" s="4">
        <f>Table3[[#This Row],[Driver wage/trip]]+Table3[[#This Row],[Driver Salary]]</f>
        <v>999</v>
      </c>
      <c r="W329" s="15">
        <f>Table3[[#This Row],[Buddy wage/trip]]*0.3</f>
        <v>120</v>
      </c>
    </row>
    <row r="330" spans="1:23" x14ac:dyDescent="0.25">
      <c r="A330">
        <v>17</v>
      </c>
      <c r="B330" s="22">
        <v>44354</v>
      </c>
      <c r="C330">
        <v>2021</v>
      </c>
      <c r="D330" t="s">
        <v>29</v>
      </c>
      <c r="E330" t="s">
        <v>32</v>
      </c>
      <c r="F330" t="s">
        <v>38</v>
      </c>
      <c r="G330" t="s">
        <v>40</v>
      </c>
      <c r="H330" t="s">
        <v>43</v>
      </c>
      <c r="I330">
        <v>64.2</v>
      </c>
      <c r="J330" t="s">
        <v>45</v>
      </c>
      <c r="K330">
        <v>33</v>
      </c>
      <c r="L330" t="s">
        <v>83</v>
      </c>
      <c r="M330" t="s">
        <v>55</v>
      </c>
      <c r="N330" t="s">
        <v>57</v>
      </c>
      <c r="O330" t="s">
        <v>59</v>
      </c>
      <c r="P330" s="4">
        <v>422</v>
      </c>
      <c r="Q330" s="4">
        <v>401</v>
      </c>
      <c r="R330" s="4">
        <v>512</v>
      </c>
      <c r="S330" s="6">
        <v>737</v>
      </c>
      <c r="T330">
        <v>35.799999999999997</v>
      </c>
      <c r="U330" t="s">
        <v>61</v>
      </c>
      <c r="V330" s="4">
        <f>Table3[[#This Row],[Driver wage/trip]]+Table3[[#This Row],[Driver Salary]]</f>
        <v>934</v>
      </c>
      <c r="W330" s="15">
        <f>Table3[[#This Row],[Buddy wage/trip]]*0.3</f>
        <v>120.3</v>
      </c>
    </row>
    <row r="331" spans="1:23" x14ac:dyDescent="0.25">
      <c r="A331">
        <v>17</v>
      </c>
      <c r="B331" s="22">
        <v>44745</v>
      </c>
      <c r="C331">
        <v>2022</v>
      </c>
      <c r="D331" t="s">
        <v>27</v>
      </c>
      <c r="E331" t="s">
        <v>34</v>
      </c>
      <c r="F331" t="s">
        <v>38</v>
      </c>
      <c r="G331" t="s">
        <v>40</v>
      </c>
      <c r="H331" t="s">
        <v>43</v>
      </c>
      <c r="I331">
        <v>109.6</v>
      </c>
      <c r="J331" t="s">
        <v>45</v>
      </c>
      <c r="K331">
        <v>75.099999999999994</v>
      </c>
      <c r="L331" t="s">
        <v>84</v>
      </c>
      <c r="M331" t="s">
        <v>52</v>
      </c>
      <c r="N331" t="s">
        <v>52</v>
      </c>
      <c r="O331" t="s">
        <v>60</v>
      </c>
      <c r="P331" s="4">
        <v>401</v>
      </c>
      <c r="Q331" s="4">
        <v>401</v>
      </c>
      <c r="R331" s="4">
        <v>783</v>
      </c>
      <c r="S331" s="6">
        <v>280</v>
      </c>
      <c r="T331">
        <v>38</v>
      </c>
      <c r="U331" t="s">
        <v>61</v>
      </c>
      <c r="V331" s="4">
        <f>Table3[[#This Row],[Driver wage/trip]]+Table3[[#This Row],[Driver Salary]]</f>
        <v>1184</v>
      </c>
      <c r="W331" s="15">
        <f>Table3[[#This Row],[Buddy wage/trip]]*0.3</f>
        <v>120.3</v>
      </c>
    </row>
    <row r="332" spans="1:23" x14ac:dyDescent="0.25">
      <c r="A332">
        <v>12</v>
      </c>
      <c r="B332" s="22">
        <v>44293</v>
      </c>
      <c r="C332">
        <v>2021</v>
      </c>
      <c r="D332" t="s">
        <v>19</v>
      </c>
      <c r="E332" t="s">
        <v>33</v>
      </c>
      <c r="F332" t="s">
        <v>39</v>
      </c>
      <c r="G332" t="s">
        <v>41</v>
      </c>
      <c r="H332" t="s">
        <v>42</v>
      </c>
      <c r="I332">
        <v>34.299999999999997</v>
      </c>
      <c r="J332" t="s">
        <v>45</v>
      </c>
      <c r="K332">
        <v>102.4</v>
      </c>
      <c r="L332" t="s">
        <v>83</v>
      </c>
      <c r="M332" t="s">
        <v>55</v>
      </c>
      <c r="N332" t="s">
        <v>52</v>
      </c>
      <c r="O332" t="s">
        <v>60</v>
      </c>
      <c r="P332" s="4">
        <v>733</v>
      </c>
      <c r="Q332" s="4">
        <v>399</v>
      </c>
      <c r="R332" s="4">
        <v>672</v>
      </c>
      <c r="S332" s="6">
        <v>410</v>
      </c>
      <c r="T332">
        <v>17.3</v>
      </c>
      <c r="U332" t="s">
        <v>62</v>
      </c>
      <c r="V332" s="4">
        <f>Table3[[#This Row],[Driver wage/trip]]+Table3[[#This Row],[Driver Salary]]</f>
        <v>1405</v>
      </c>
      <c r="W332" s="15">
        <f>Table3[[#This Row],[Buddy wage/trip]]*0.3</f>
        <v>119.69999999999999</v>
      </c>
    </row>
    <row r="333" spans="1:23" x14ac:dyDescent="0.25">
      <c r="A333">
        <v>6</v>
      </c>
      <c r="B333" s="22">
        <v>44527</v>
      </c>
      <c r="C333">
        <v>2021</v>
      </c>
      <c r="D333" t="s">
        <v>30</v>
      </c>
      <c r="E333" t="s">
        <v>36</v>
      </c>
      <c r="F333" t="s">
        <v>39</v>
      </c>
      <c r="G333" t="s">
        <v>40</v>
      </c>
      <c r="H333" t="s">
        <v>70</v>
      </c>
      <c r="I333">
        <v>75.900000000000006</v>
      </c>
      <c r="J333" t="s">
        <v>46</v>
      </c>
      <c r="K333">
        <v>97.2</v>
      </c>
      <c r="L333" t="s">
        <v>84</v>
      </c>
      <c r="M333" t="s">
        <v>55</v>
      </c>
      <c r="N333" t="s">
        <v>52</v>
      </c>
      <c r="O333" t="s">
        <v>60</v>
      </c>
      <c r="P333" s="4">
        <v>491</v>
      </c>
      <c r="Q333" s="4">
        <v>399</v>
      </c>
      <c r="R333" s="4">
        <v>421</v>
      </c>
      <c r="S333" s="6">
        <v>497</v>
      </c>
      <c r="T333">
        <v>22.3</v>
      </c>
      <c r="U333" t="s">
        <v>61</v>
      </c>
      <c r="V333" s="4">
        <f>Table3[[#This Row],[Driver wage/trip]]+Table3[[#This Row],[Driver Salary]]</f>
        <v>912</v>
      </c>
      <c r="W333" s="15">
        <f>Table3[[#This Row],[Buddy wage/trip]]*0.3</f>
        <v>119.69999999999999</v>
      </c>
    </row>
    <row r="334" spans="1:23" x14ac:dyDescent="0.25">
      <c r="A334">
        <v>13</v>
      </c>
      <c r="B334" s="22">
        <v>44546</v>
      </c>
      <c r="C334">
        <v>2021</v>
      </c>
      <c r="D334" t="s">
        <v>23</v>
      </c>
      <c r="E334" t="s">
        <v>35</v>
      </c>
      <c r="F334" t="s">
        <v>38</v>
      </c>
      <c r="G334" t="s">
        <v>40</v>
      </c>
      <c r="H334" t="s">
        <v>43</v>
      </c>
      <c r="I334">
        <v>62.9</v>
      </c>
      <c r="J334" t="s">
        <v>44</v>
      </c>
      <c r="K334">
        <v>15.4</v>
      </c>
      <c r="L334" t="s">
        <v>83</v>
      </c>
      <c r="M334" t="s">
        <v>48</v>
      </c>
      <c r="N334" t="s">
        <v>65</v>
      </c>
      <c r="O334" t="s">
        <v>60</v>
      </c>
      <c r="P334" s="4">
        <v>740</v>
      </c>
      <c r="Q334" s="4">
        <v>402</v>
      </c>
      <c r="R334" s="4">
        <v>628</v>
      </c>
      <c r="S334" s="6">
        <v>220</v>
      </c>
      <c r="T334">
        <v>23.5</v>
      </c>
      <c r="U334" t="s">
        <v>61</v>
      </c>
      <c r="V334" s="4">
        <f>Table3[[#This Row],[Driver wage/trip]]+Table3[[#This Row],[Driver Salary]]</f>
        <v>1368</v>
      </c>
      <c r="W334" s="15">
        <f>Table3[[#This Row],[Buddy wage/trip]]*0.3</f>
        <v>120.6</v>
      </c>
    </row>
    <row r="335" spans="1:23" x14ac:dyDescent="0.25">
      <c r="A335">
        <v>8</v>
      </c>
      <c r="B335" s="22">
        <v>45065</v>
      </c>
      <c r="C335">
        <v>2023</v>
      </c>
      <c r="D335" t="s">
        <v>20</v>
      </c>
      <c r="E335" t="s">
        <v>31</v>
      </c>
      <c r="F335" t="s">
        <v>39</v>
      </c>
      <c r="G335" t="s">
        <v>40</v>
      </c>
      <c r="H335" t="s">
        <v>42</v>
      </c>
      <c r="I335">
        <v>110.6</v>
      </c>
      <c r="J335" t="s">
        <v>44</v>
      </c>
      <c r="K335">
        <v>85.2</v>
      </c>
      <c r="L335" t="s">
        <v>84</v>
      </c>
      <c r="M335" t="s">
        <v>55</v>
      </c>
      <c r="N335" t="s">
        <v>57</v>
      </c>
      <c r="O335" t="s">
        <v>60</v>
      </c>
      <c r="P335" s="4">
        <v>732</v>
      </c>
      <c r="Q335" s="4">
        <v>400</v>
      </c>
      <c r="R335" s="4">
        <v>759</v>
      </c>
      <c r="S335" s="6">
        <v>361</v>
      </c>
      <c r="T335">
        <v>26.4</v>
      </c>
      <c r="U335" t="s">
        <v>62</v>
      </c>
      <c r="V335" s="4">
        <f>Table3[[#This Row],[Driver wage/trip]]+Table3[[#This Row],[Driver Salary]]</f>
        <v>1491</v>
      </c>
      <c r="W335" s="15">
        <f>Table3[[#This Row],[Buddy wage/trip]]*0.3</f>
        <v>120</v>
      </c>
    </row>
    <row r="336" spans="1:23" x14ac:dyDescent="0.25">
      <c r="A336">
        <v>19</v>
      </c>
      <c r="B336" s="22">
        <v>45080</v>
      </c>
      <c r="C336">
        <v>2023</v>
      </c>
      <c r="D336" t="s">
        <v>29</v>
      </c>
      <c r="E336" t="s">
        <v>36</v>
      </c>
      <c r="F336" t="s">
        <v>39</v>
      </c>
      <c r="G336" t="s">
        <v>41</v>
      </c>
      <c r="H336" t="s">
        <v>43</v>
      </c>
      <c r="I336">
        <v>53.1</v>
      </c>
      <c r="J336" t="s">
        <v>45</v>
      </c>
      <c r="K336">
        <v>34.700000000000003</v>
      </c>
      <c r="L336" t="s">
        <v>83</v>
      </c>
      <c r="M336" t="s">
        <v>52</v>
      </c>
      <c r="N336" t="s">
        <v>52</v>
      </c>
      <c r="O336" t="s">
        <v>59</v>
      </c>
      <c r="P336" s="4">
        <v>248</v>
      </c>
      <c r="Q336" s="4">
        <v>400</v>
      </c>
      <c r="R336" s="4">
        <v>523</v>
      </c>
      <c r="S336" s="6">
        <v>557</v>
      </c>
      <c r="T336">
        <v>1.1000000000000001</v>
      </c>
      <c r="U336" t="s">
        <v>61</v>
      </c>
      <c r="V336" s="4">
        <f>Table3[[#This Row],[Driver wage/trip]]+Table3[[#This Row],[Driver Salary]]</f>
        <v>771</v>
      </c>
      <c r="W336" s="15">
        <f>Table3[[#This Row],[Buddy wage/trip]]*0.3</f>
        <v>120</v>
      </c>
    </row>
    <row r="337" spans="1:23" x14ac:dyDescent="0.25">
      <c r="A337">
        <v>11</v>
      </c>
      <c r="B337" s="22">
        <v>44861</v>
      </c>
      <c r="C337">
        <v>2022</v>
      </c>
      <c r="D337" t="s">
        <v>22</v>
      </c>
      <c r="E337" t="s">
        <v>35</v>
      </c>
      <c r="F337" t="s">
        <v>38</v>
      </c>
      <c r="G337" t="s">
        <v>41</v>
      </c>
      <c r="H337" t="s">
        <v>70</v>
      </c>
      <c r="I337">
        <v>103.3</v>
      </c>
      <c r="J337" t="s">
        <v>44</v>
      </c>
      <c r="K337">
        <v>45.9</v>
      </c>
      <c r="L337" t="s">
        <v>84</v>
      </c>
      <c r="M337" t="s">
        <v>52</v>
      </c>
      <c r="N337" t="s">
        <v>65</v>
      </c>
      <c r="O337" t="s">
        <v>60</v>
      </c>
      <c r="P337" s="4">
        <v>767</v>
      </c>
      <c r="Q337" s="4">
        <v>400</v>
      </c>
      <c r="R337" s="4">
        <v>477</v>
      </c>
      <c r="S337" s="6">
        <v>394</v>
      </c>
      <c r="T337">
        <v>33.9</v>
      </c>
      <c r="U337" t="s">
        <v>62</v>
      </c>
      <c r="V337" s="4">
        <f>Table3[[#This Row],[Driver wage/trip]]+Table3[[#This Row],[Driver Salary]]</f>
        <v>1244</v>
      </c>
      <c r="W337" s="15">
        <f>Table3[[#This Row],[Buddy wage/trip]]*0.3</f>
        <v>120</v>
      </c>
    </row>
    <row r="338" spans="1:23" x14ac:dyDescent="0.25">
      <c r="A338">
        <v>7</v>
      </c>
      <c r="B338" s="22">
        <v>44562</v>
      </c>
      <c r="C338">
        <v>2022</v>
      </c>
      <c r="D338" t="s">
        <v>28</v>
      </c>
      <c r="E338" t="s">
        <v>36</v>
      </c>
      <c r="F338" t="s">
        <v>39</v>
      </c>
      <c r="G338" t="s">
        <v>41</v>
      </c>
      <c r="H338" t="s">
        <v>43</v>
      </c>
      <c r="I338">
        <v>69.8</v>
      </c>
      <c r="J338" t="s">
        <v>46</v>
      </c>
      <c r="K338">
        <v>61.2</v>
      </c>
      <c r="L338" t="s">
        <v>83</v>
      </c>
      <c r="M338" t="s">
        <v>51</v>
      </c>
      <c r="N338" t="s">
        <v>58</v>
      </c>
      <c r="O338" t="s">
        <v>60</v>
      </c>
      <c r="P338" s="4">
        <v>246</v>
      </c>
      <c r="Q338" s="4">
        <v>399</v>
      </c>
      <c r="R338" s="4">
        <v>532</v>
      </c>
      <c r="S338" s="6">
        <v>722</v>
      </c>
      <c r="T338">
        <v>11.5</v>
      </c>
      <c r="U338" t="s">
        <v>61</v>
      </c>
      <c r="V338" s="4">
        <f>Table3[[#This Row],[Driver wage/trip]]+Table3[[#This Row],[Driver Salary]]</f>
        <v>778</v>
      </c>
      <c r="W338" s="15">
        <f>Table3[[#This Row],[Buddy wage/trip]]*0.3</f>
        <v>119.69999999999999</v>
      </c>
    </row>
    <row r="339" spans="1:23" x14ac:dyDescent="0.25">
      <c r="A339">
        <v>10</v>
      </c>
      <c r="B339" s="22">
        <v>44819</v>
      </c>
      <c r="C339">
        <v>2022</v>
      </c>
      <c r="D339" t="s">
        <v>21</v>
      </c>
      <c r="E339" t="s">
        <v>35</v>
      </c>
      <c r="F339" t="s">
        <v>39</v>
      </c>
      <c r="G339" t="s">
        <v>40</v>
      </c>
      <c r="H339" t="s">
        <v>70</v>
      </c>
      <c r="I339">
        <v>86.5</v>
      </c>
      <c r="J339" t="s">
        <v>45</v>
      </c>
      <c r="K339">
        <v>95.9</v>
      </c>
      <c r="L339" t="s">
        <v>83</v>
      </c>
      <c r="M339" t="s">
        <v>52</v>
      </c>
      <c r="N339" t="s">
        <v>48</v>
      </c>
      <c r="O339" t="s">
        <v>59</v>
      </c>
      <c r="P339" s="4">
        <v>778</v>
      </c>
      <c r="Q339" s="4">
        <v>402</v>
      </c>
      <c r="R339" s="4">
        <v>387</v>
      </c>
      <c r="S339" s="6">
        <v>762</v>
      </c>
      <c r="T339">
        <v>19.399999999999999</v>
      </c>
      <c r="U339" t="s">
        <v>61</v>
      </c>
      <c r="V339" s="4">
        <f>Table3[[#This Row],[Driver wage/trip]]+Table3[[#This Row],[Driver Salary]]</f>
        <v>1165</v>
      </c>
      <c r="W339" s="15">
        <f>Table3[[#This Row],[Buddy wage/trip]]*0.3</f>
        <v>120.6</v>
      </c>
    </row>
    <row r="340" spans="1:23" x14ac:dyDescent="0.25">
      <c r="A340">
        <v>15</v>
      </c>
      <c r="B340" s="22">
        <v>44042</v>
      </c>
      <c r="C340">
        <v>2020</v>
      </c>
      <c r="D340" t="s">
        <v>27</v>
      </c>
      <c r="E340" t="s">
        <v>35</v>
      </c>
      <c r="F340" t="s">
        <v>39</v>
      </c>
      <c r="G340" t="s">
        <v>41</v>
      </c>
      <c r="H340" t="s">
        <v>70</v>
      </c>
      <c r="I340">
        <v>107</v>
      </c>
      <c r="J340" t="s">
        <v>45</v>
      </c>
      <c r="K340">
        <v>24.1</v>
      </c>
      <c r="L340" t="s">
        <v>83</v>
      </c>
      <c r="M340" t="s">
        <v>52</v>
      </c>
      <c r="N340" t="s">
        <v>57</v>
      </c>
      <c r="O340" t="s">
        <v>60</v>
      </c>
      <c r="P340" s="4">
        <v>472</v>
      </c>
      <c r="Q340" s="4">
        <v>399</v>
      </c>
      <c r="R340" s="4">
        <v>744</v>
      </c>
      <c r="S340" s="6">
        <v>465</v>
      </c>
      <c r="T340">
        <v>33.799999999999997</v>
      </c>
      <c r="U340" t="s">
        <v>61</v>
      </c>
      <c r="V340" s="4">
        <f>Table3[[#This Row],[Driver wage/trip]]+Table3[[#This Row],[Driver Salary]]</f>
        <v>1216</v>
      </c>
      <c r="W340" s="15">
        <f>Table3[[#This Row],[Buddy wage/trip]]*0.3</f>
        <v>119.69999999999999</v>
      </c>
    </row>
    <row r="341" spans="1:23" x14ac:dyDescent="0.25">
      <c r="A341">
        <v>9</v>
      </c>
      <c r="B341" s="22">
        <v>45043</v>
      </c>
      <c r="C341">
        <v>2023</v>
      </c>
      <c r="D341" t="s">
        <v>19</v>
      </c>
      <c r="E341" t="s">
        <v>35</v>
      </c>
      <c r="F341" t="s">
        <v>39</v>
      </c>
      <c r="G341" t="s">
        <v>40</v>
      </c>
      <c r="H341" t="s">
        <v>43</v>
      </c>
      <c r="I341">
        <v>119.6</v>
      </c>
      <c r="J341" t="s">
        <v>45</v>
      </c>
      <c r="K341">
        <v>17.5</v>
      </c>
      <c r="L341" t="s">
        <v>83</v>
      </c>
      <c r="M341" t="s">
        <v>52</v>
      </c>
      <c r="N341" t="s">
        <v>66</v>
      </c>
      <c r="O341" t="s">
        <v>60</v>
      </c>
      <c r="P341" s="4">
        <v>657</v>
      </c>
      <c r="Q341" s="4">
        <v>399</v>
      </c>
      <c r="R341" s="4">
        <v>678</v>
      </c>
      <c r="S341" s="6">
        <v>519</v>
      </c>
      <c r="T341">
        <v>39.9</v>
      </c>
      <c r="U341" t="s">
        <v>62</v>
      </c>
      <c r="V341" s="4">
        <f>Table3[[#This Row],[Driver wage/trip]]+Table3[[#This Row],[Driver Salary]]</f>
        <v>1335</v>
      </c>
      <c r="W341" s="15">
        <f>Table3[[#This Row],[Buddy wage/trip]]*0.3</f>
        <v>119.69999999999999</v>
      </c>
    </row>
    <row r="342" spans="1:23" x14ac:dyDescent="0.25">
      <c r="A342">
        <v>7</v>
      </c>
      <c r="B342" s="22">
        <v>44929</v>
      </c>
      <c r="C342">
        <v>2023</v>
      </c>
      <c r="D342" t="s">
        <v>28</v>
      </c>
      <c r="E342" t="s">
        <v>37</v>
      </c>
      <c r="F342" t="s">
        <v>38</v>
      </c>
      <c r="G342" t="s">
        <v>41</v>
      </c>
      <c r="H342" t="s">
        <v>70</v>
      </c>
      <c r="I342">
        <v>89.1</v>
      </c>
      <c r="J342" t="s">
        <v>46</v>
      </c>
      <c r="K342">
        <v>22.6</v>
      </c>
      <c r="L342" t="s">
        <v>83</v>
      </c>
      <c r="M342" t="s">
        <v>48</v>
      </c>
      <c r="N342" t="s">
        <v>48</v>
      </c>
      <c r="O342" t="s">
        <v>59</v>
      </c>
      <c r="P342" s="4">
        <v>624</v>
      </c>
      <c r="Q342" s="4">
        <v>400</v>
      </c>
      <c r="R342" s="4">
        <v>623</v>
      </c>
      <c r="S342" s="6">
        <v>578</v>
      </c>
      <c r="T342">
        <v>32</v>
      </c>
      <c r="U342" t="s">
        <v>61</v>
      </c>
      <c r="V342" s="4">
        <f>Table3[[#This Row],[Driver wage/trip]]+Table3[[#This Row],[Driver Salary]]</f>
        <v>1247</v>
      </c>
      <c r="W342" s="15">
        <f>Table3[[#This Row],[Buddy wage/trip]]*0.3</f>
        <v>120</v>
      </c>
    </row>
    <row r="343" spans="1:23" x14ac:dyDescent="0.25">
      <c r="A343">
        <v>14</v>
      </c>
      <c r="B343" s="22">
        <v>44584</v>
      </c>
      <c r="C343">
        <v>2022</v>
      </c>
      <c r="D343" t="s">
        <v>28</v>
      </c>
      <c r="E343" t="s">
        <v>34</v>
      </c>
      <c r="F343" t="s">
        <v>39</v>
      </c>
      <c r="G343" t="s">
        <v>41</v>
      </c>
      <c r="H343" t="s">
        <v>43</v>
      </c>
      <c r="I343">
        <v>41.2</v>
      </c>
      <c r="J343" t="s">
        <v>44</v>
      </c>
      <c r="K343">
        <v>30.1</v>
      </c>
      <c r="L343" t="s">
        <v>83</v>
      </c>
      <c r="M343" t="s">
        <v>53</v>
      </c>
      <c r="N343" t="s">
        <v>66</v>
      </c>
      <c r="O343" t="s">
        <v>60</v>
      </c>
      <c r="P343" s="4">
        <v>511</v>
      </c>
      <c r="Q343" s="4">
        <v>398</v>
      </c>
      <c r="R343" s="4">
        <v>553</v>
      </c>
      <c r="S343" s="6">
        <v>599</v>
      </c>
      <c r="T343">
        <v>2</v>
      </c>
      <c r="U343" t="s">
        <v>62</v>
      </c>
      <c r="V343" s="4">
        <f>Table3[[#This Row],[Driver wage/trip]]+Table3[[#This Row],[Driver Salary]]</f>
        <v>1064</v>
      </c>
      <c r="W343" s="15">
        <f>Table3[[#This Row],[Buddy wage/trip]]*0.3</f>
        <v>119.39999999999999</v>
      </c>
    </row>
    <row r="344" spans="1:23" x14ac:dyDescent="0.25">
      <c r="A344">
        <v>14</v>
      </c>
      <c r="B344" s="22">
        <v>44968</v>
      </c>
      <c r="C344">
        <v>2023</v>
      </c>
      <c r="D344" t="s">
        <v>25</v>
      </c>
      <c r="E344" t="s">
        <v>36</v>
      </c>
      <c r="F344" t="s">
        <v>38</v>
      </c>
      <c r="G344" t="s">
        <v>40</v>
      </c>
      <c r="H344" t="s">
        <v>43</v>
      </c>
      <c r="I344">
        <v>39.4</v>
      </c>
      <c r="J344" t="s">
        <v>45</v>
      </c>
      <c r="K344">
        <v>11.8</v>
      </c>
      <c r="L344" t="s">
        <v>83</v>
      </c>
      <c r="M344" t="s">
        <v>47</v>
      </c>
      <c r="N344" t="s">
        <v>48</v>
      </c>
      <c r="O344" t="s">
        <v>60</v>
      </c>
      <c r="P344" s="4">
        <v>572</v>
      </c>
      <c r="Q344" s="4">
        <v>399</v>
      </c>
      <c r="R344" s="4">
        <v>782</v>
      </c>
      <c r="S344" s="6">
        <v>238</v>
      </c>
      <c r="T344">
        <v>15.4</v>
      </c>
      <c r="U344" t="s">
        <v>61</v>
      </c>
      <c r="V344" s="4">
        <f>Table3[[#This Row],[Driver wage/trip]]+Table3[[#This Row],[Driver Salary]]</f>
        <v>1354</v>
      </c>
      <c r="W344" s="15">
        <f>Table3[[#This Row],[Buddy wage/trip]]*0.3</f>
        <v>119.69999999999999</v>
      </c>
    </row>
    <row r="345" spans="1:23" x14ac:dyDescent="0.25">
      <c r="A345">
        <v>9</v>
      </c>
      <c r="B345" s="22">
        <v>45005</v>
      </c>
      <c r="C345">
        <v>2023</v>
      </c>
      <c r="D345" t="s">
        <v>24</v>
      </c>
      <c r="E345" t="s">
        <v>32</v>
      </c>
      <c r="F345" t="s">
        <v>38</v>
      </c>
      <c r="G345" t="s">
        <v>40</v>
      </c>
      <c r="H345" t="s">
        <v>70</v>
      </c>
      <c r="I345">
        <v>40.5</v>
      </c>
      <c r="J345" t="s">
        <v>46</v>
      </c>
      <c r="K345">
        <v>111.5</v>
      </c>
      <c r="L345" t="s">
        <v>83</v>
      </c>
      <c r="M345" t="s">
        <v>54</v>
      </c>
      <c r="N345" t="s">
        <v>57</v>
      </c>
      <c r="O345" t="s">
        <v>60</v>
      </c>
      <c r="P345" s="4">
        <v>770</v>
      </c>
      <c r="Q345" s="4">
        <v>399</v>
      </c>
      <c r="R345" s="4">
        <v>379</v>
      </c>
      <c r="S345" s="6">
        <v>232</v>
      </c>
      <c r="T345">
        <v>10.6</v>
      </c>
      <c r="U345" t="s">
        <v>61</v>
      </c>
      <c r="V345" s="4">
        <f>Table3[[#This Row],[Driver wage/trip]]+Table3[[#This Row],[Driver Salary]]</f>
        <v>1149</v>
      </c>
      <c r="W345" s="15">
        <f>Table3[[#This Row],[Buddy wage/trip]]*0.3</f>
        <v>119.69999999999999</v>
      </c>
    </row>
    <row r="346" spans="1:23" x14ac:dyDescent="0.25">
      <c r="A346">
        <v>9</v>
      </c>
      <c r="B346" s="22">
        <v>44266</v>
      </c>
      <c r="C346">
        <v>2021</v>
      </c>
      <c r="D346" t="s">
        <v>24</v>
      </c>
      <c r="E346" t="s">
        <v>35</v>
      </c>
      <c r="F346" t="s">
        <v>39</v>
      </c>
      <c r="G346" t="s">
        <v>41</v>
      </c>
      <c r="H346" t="s">
        <v>43</v>
      </c>
      <c r="I346">
        <v>16.3</v>
      </c>
      <c r="J346" t="s">
        <v>45</v>
      </c>
      <c r="K346">
        <v>41.7</v>
      </c>
      <c r="L346" t="s">
        <v>84</v>
      </c>
      <c r="M346" t="s">
        <v>55</v>
      </c>
      <c r="N346" t="s">
        <v>52</v>
      </c>
      <c r="O346" t="s">
        <v>59</v>
      </c>
      <c r="P346" s="4">
        <v>756</v>
      </c>
      <c r="Q346" s="4">
        <v>401</v>
      </c>
      <c r="R346" s="4">
        <v>370</v>
      </c>
      <c r="S346" s="6">
        <v>719</v>
      </c>
      <c r="T346">
        <v>38.6</v>
      </c>
      <c r="U346" t="s">
        <v>61</v>
      </c>
      <c r="V346" s="4">
        <f>Table3[[#This Row],[Driver wage/trip]]+Table3[[#This Row],[Driver Salary]]</f>
        <v>1126</v>
      </c>
      <c r="W346" s="15">
        <f>Table3[[#This Row],[Buddy wage/trip]]*0.3</f>
        <v>120.3</v>
      </c>
    </row>
    <row r="347" spans="1:23" x14ac:dyDescent="0.25">
      <c r="A347">
        <v>14</v>
      </c>
      <c r="B347" s="22">
        <v>43914</v>
      </c>
      <c r="C347">
        <v>2020</v>
      </c>
      <c r="D347" t="s">
        <v>24</v>
      </c>
      <c r="E347" t="s">
        <v>37</v>
      </c>
      <c r="F347" t="s">
        <v>39</v>
      </c>
      <c r="G347" t="s">
        <v>40</v>
      </c>
      <c r="H347" t="s">
        <v>70</v>
      </c>
      <c r="I347">
        <v>11.2</v>
      </c>
      <c r="J347" t="s">
        <v>45</v>
      </c>
      <c r="K347">
        <v>25.4</v>
      </c>
      <c r="L347" t="s">
        <v>83</v>
      </c>
      <c r="M347" t="s">
        <v>53</v>
      </c>
      <c r="N347" t="s">
        <v>57</v>
      </c>
      <c r="O347" t="s">
        <v>59</v>
      </c>
      <c r="P347" s="4">
        <v>593</v>
      </c>
      <c r="Q347" s="4">
        <v>399</v>
      </c>
      <c r="R347" s="4">
        <v>345</v>
      </c>
      <c r="S347" s="6">
        <v>332</v>
      </c>
      <c r="T347">
        <v>11.3</v>
      </c>
      <c r="U347" t="s">
        <v>62</v>
      </c>
      <c r="V347" s="4">
        <f>Table3[[#This Row],[Driver wage/trip]]+Table3[[#This Row],[Driver Salary]]</f>
        <v>938</v>
      </c>
      <c r="W347" s="15">
        <f>Table3[[#This Row],[Buddy wage/trip]]*0.3</f>
        <v>119.69999999999999</v>
      </c>
    </row>
    <row r="348" spans="1:23" x14ac:dyDescent="0.25">
      <c r="A348">
        <v>2</v>
      </c>
      <c r="B348" s="22">
        <v>45066</v>
      </c>
      <c r="C348">
        <v>2023</v>
      </c>
      <c r="D348" t="s">
        <v>20</v>
      </c>
      <c r="E348" t="s">
        <v>36</v>
      </c>
      <c r="F348" t="s">
        <v>38</v>
      </c>
      <c r="G348" t="s">
        <v>40</v>
      </c>
      <c r="H348" t="s">
        <v>43</v>
      </c>
      <c r="I348">
        <v>71.8</v>
      </c>
      <c r="J348" t="s">
        <v>44</v>
      </c>
      <c r="K348">
        <v>78.400000000000006</v>
      </c>
      <c r="L348" t="s">
        <v>83</v>
      </c>
      <c r="M348" t="s">
        <v>50</v>
      </c>
      <c r="N348" t="s">
        <v>66</v>
      </c>
      <c r="O348" t="s">
        <v>59</v>
      </c>
      <c r="P348" s="4">
        <v>595</v>
      </c>
      <c r="Q348" s="4">
        <v>401</v>
      </c>
      <c r="R348" s="4">
        <v>645</v>
      </c>
      <c r="S348" s="6">
        <v>550</v>
      </c>
      <c r="T348">
        <v>37.799999999999997</v>
      </c>
      <c r="U348" t="s">
        <v>61</v>
      </c>
      <c r="V348" s="4">
        <f>Table3[[#This Row],[Driver wage/trip]]+Table3[[#This Row],[Driver Salary]]</f>
        <v>1240</v>
      </c>
      <c r="W348" s="15">
        <f>Table3[[#This Row],[Buddy wage/trip]]*0.3</f>
        <v>120.3</v>
      </c>
    </row>
    <row r="349" spans="1:23" x14ac:dyDescent="0.25">
      <c r="A349">
        <v>3</v>
      </c>
      <c r="B349" s="22">
        <v>44609</v>
      </c>
      <c r="C349">
        <v>2022</v>
      </c>
      <c r="D349" t="s">
        <v>25</v>
      </c>
      <c r="E349" t="s">
        <v>35</v>
      </c>
      <c r="F349" t="s">
        <v>39</v>
      </c>
      <c r="G349" t="s">
        <v>41</v>
      </c>
      <c r="H349" t="s">
        <v>43</v>
      </c>
      <c r="I349">
        <v>98.2</v>
      </c>
      <c r="J349" t="s">
        <v>46</v>
      </c>
      <c r="K349">
        <v>95.5</v>
      </c>
      <c r="L349" t="s">
        <v>83</v>
      </c>
      <c r="M349" t="s">
        <v>53</v>
      </c>
      <c r="N349" t="s">
        <v>57</v>
      </c>
      <c r="O349" t="s">
        <v>59</v>
      </c>
      <c r="P349" s="4">
        <v>348</v>
      </c>
      <c r="Q349" s="4">
        <v>401</v>
      </c>
      <c r="R349" s="4">
        <v>678</v>
      </c>
      <c r="S349" s="6">
        <v>575</v>
      </c>
      <c r="T349">
        <v>37.6</v>
      </c>
      <c r="U349" t="s">
        <v>62</v>
      </c>
      <c r="V349" s="4">
        <f>Table3[[#This Row],[Driver wage/trip]]+Table3[[#This Row],[Driver Salary]]</f>
        <v>1026</v>
      </c>
      <c r="W349" s="15">
        <f>Table3[[#This Row],[Buddy wage/trip]]*0.3</f>
        <v>120.3</v>
      </c>
    </row>
    <row r="350" spans="1:23" x14ac:dyDescent="0.25">
      <c r="A350">
        <v>7</v>
      </c>
      <c r="B350" s="22">
        <v>44664</v>
      </c>
      <c r="C350">
        <v>2022</v>
      </c>
      <c r="D350" t="s">
        <v>19</v>
      </c>
      <c r="E350" t="s">
        <v>33</v>
      </c>
      <c r="F350" t="s">
        <v>39</v>
      </c>
      <c r="G350" t="s">
        <v>41</v>
      </c>
      <c r="H350" t="s">
        <v>43</v>
      </c>
      <c r="I350">
        <v>9.1999999999999993</v>
      </c>
      <c r="J350" t="s">
        <v>44</v>
      </c>
      <c r="K350">
        <v>91.6</v>
      </c>
      <c r="L350" t="s">
        <v>84</v>
      </c>
      <c r="M350" t="s">
        <v>50</v>
      </c>
      <c r="N350" t="s">
        <v>57</v>
      </c>
      <c r="O350" t="s">
        <v>59</v>
      </c>
      <c r="P350" s="4">
        <v>697</v>
      </c>
      <c r="Q350" s="4">
        <v>401</v>
      </c>
      <c r="R350" s="4">
        <v>558</v>
      </c>
      <c r="S350" s="6">
        <v>299</v>
      </c>
      <c r="T350">
        <v>33.700000000000003</v>
      </c>
      <c r="U350" t="s">
        <v>61</v>
      </c>
      <c r="V350" s="4">
        <f>Table3[[#This Row],[Driver wage/trip]]+Table3[[#This Row],[Driver Salary]]</f>
        <v>1255</v>
      </c>
      <c r="W350" s="15">
        <f>Table3[[#This Row],[Buddy wage/trip]]*0.3</f>
        <v>120.3</v>
      </c>
    </row>
    <row r="351" spans="1:23" x14ac:dyDescent="0.25">
      <c r="A351">
        <v>11</v>
      </c>
      <c r="B351" s="22">
        <v>44291</v>
      </c>
      <c r="C351">
        <v>2021</v>
      </c>
      <c r="D351" t="s">
        <v>19</v>
      </c>
      <c r="E351" t="s">
        <v>32</v>
      </c>
      <c r="F351" t="s">
        <v>38</v>
      </c>
      <c r="G351" t="s">
        <v>41</v>
      </c>
      <c r="H351" t="s">
        <v>43</v>
      </c>
      <c r="I351">
        <v>70.2</v>
      </c>
      <c r="J351" t="s">
        <v>44</v>
      </c>
      <c r="K351">
        <v>87.7</v>
      </c>
      <c r="L351" t="s">
        <v>83</v>
      </c>
      <c r="M351" t="s">
        <v>51</v>
      </c>
      <c r="N351" t="s">
        <v>52</v>
      </c>
      <c r="O351" t="s">
        <v>60</v>
      </c>
      <c r="P351" s="4">
        <v>580</v>
      </c>
      <c r="Q351" s="4">
        <v>400</v>
      </c>
      <c r="R351" s="4">
        <v>591</v>
      </c>
      <c r="S351" s="6">
        <v>657</v>
      </c>
      <c r="T351">
        <v>4.8</v>
      </c>
      <c r="U351" t="s">
        <v>61</v>
      </c>
      <c r="V351" s="4">
        <f>Table3[[#This Row],[Driver wage/trip]]+Table3[[#This Row],[Driver Salary]]</f>
        <v>1171</v>
      </c>
      <c r="W351" s="15">
        <f>Table3[[#This Row],[Buddy wage/trip]]*0.3</f>
        <v>120</v>
      </c>
    </row>
    <row r="352" spans="1:23" x14ac:dyDescent="0.25">
      <c r="A352">
        <v>15</v>
      </c>
      <c r="B352" s="22">
        <v>44007</v>
      </c>
      <c r="C352">
        <v>2020</v>
      </c>
      <c r="D352" t="s">
        <v>29</v>
      </c>
      <c r="E352" t="s">
        <v>35</v>
      </c>
      <c r="F352" t="s">
        <v>38</v>
      </c>
      <c r="G352" t="s">
        <v>40</v>
      </c>
      <c r="H352" t="s">
        <v>70</v>
      </c>
      <c r="I352">
        <v>47.8</v>
      </c>
      <c r="J352" t="s">
        <v>44</v>
      </c>
      <c r="K352">
        <v>10.8</v>
      </c>
      <c r="L352" t="s">
        <v>84</v>
      </c>
      <c r="M352" t="s">
        <v>50</v>
      </c>
      <c r="N352" t="s">
        <v>57</v>
      </c>
      <c r="O352" t="s">
        <v>59</v>
      </c>
      <c r="P352" s="4">
        <v>696</v>
      </c>
      <c r="Q352" s="4">
        <v>400</v>
      </c>
      <c r="R352" s="4">
        <v>409</v>
      </c>
      <c r="S352" s="6">
        <v>720</v>
      </c>
      <c r="T352">
        <v>1.1000000000000001</v>
      </c>
      <c r="U352" t="s">
        <v>61</v>
      </c>
      <c r="V352" s="4">
        <f>Table3[[#This Row],[Driver wage/trip]]+Table3[[#This Row],[Driver Salary]]</f>
        <v>1105</v>
      </c>
      <c r="W352" s="15">
        <f>Table3[[#This Row],[Buddy wage/trip]]*0.3</f>
        <v>120</v>
      </c>
    </row>
    <row r="353" spans="1:23" x14ac:dyDescent="0.25">
      <c r="A353">
        <v>23</v>
      </c>
      <c r="B353" s="22">
        <v>44142</v>
      </c>
      <c r="C353">
        <v>2020</v>
      </c>
      <c r="D353" t="s">
        <v>30</v>
      </c>
      <c r="E353" t="s">
        <v>36</v>
      </c>
      <c r="F353" t="s">
        <v>38</v>
      </c>
      <c r="G353" t="s">
        <v>41</v>
      </c>
      <c r="H353" t="s">
        <v>70</v>
      </c>
      <c r="I353">
        <v>107.6</v>
      </c>
      <c r="J353" t="s">
        <v>46</v>
      </c>
      <c r="K353">
        <v>94.9</v>
      </c>
      <c r="L353" t="s">
        <v>83</v>
      </c>
      <c r="M353" t="s">
        <v>48</v>
      </c>
      <c r="N353" t="s">
        <v>57</v>
      </c>
      <c r="O353" t="s">
        <v>60</v>
      </c>
      <c r="P353" s="4">
        <v>595</v>
      </c>
      <c r="Q353" s="4">
        <v>398</v>
      </c>
      <c r="R353" s="4">
        <v>224</v>
      </c>
      <c r="S353" s="6">
        <v>371</v>
      </c>
      <c r="T353">
        <v>32</v>
      </c>
      <c r="U353" t="s">
        <v>62</v>
      </c>
      <c r="V353" s="4">
        <f>Table3[[#This Row],[Driver wage/trip]]+Table3[[#This Row],[Driver Salary]]</f>
        <v>819</v>
      </c>
      <c r="W353" s="15">
        <f>Table3[[#This Row],[Buddy wage/trip]]*0.3</f>
        <v>119.39999999999999</v>
      </c>
    </row>
    <row r="354" spans="1:23" x14ac:dyDescent="0.25">
      <c r="A354">
        <v>19</v>
      </c>
      <c r="B354" s="22">
        <v>45013</v>
      </c>
      <c r="C354">
        <v>2023</v>
      </c>
      <c r="D354" t="s">
        <v>24</v>
      </c>
      <c r="E354" t="s">
        <v>37</v>
      </c>
      <c r="F354" t="s">
        <v>38</v>
      </c>
      <c r="G354" t="s">
        <v>40</v>
      </c>
      <c r="H354" t="s">
        <v>70</v>
      </c>
      <c r="I354">
        <v>21.7</v>
      </c>
      <c r="J354" t="s">
        <v>46</v>
      </c>
      <c r="K354">
        <v>62.7</v>
      </c>
      <c r="L354" t="s">
        <v>83</v>
      </c>
      <c r="M354" t="s">
        <v>53</v>
      </c>
      <c r="N354" t="s">
        <v>57</v>
      </c>
      <c r="O354" t="s">
        <v>59</v>
      </c>
      <c r="P354" s="4">
        <v>380</v>
      </c>
      <c r="Q354" s="4">
        <v>400</v>
      </c>
      <c r="R354" s="4">
        <v>352</v>
      </c>
      <c r="S354" s="6">
        <v>727</v>
      </c>
      <c r="T354">
        <v>33.9</v>
      </c>
      <c r="U354" t="s">
        <v>61</v>
      </c>
      <c r="V354" s="4">
        <f>Table3[[#This Row],[Driver wage/trip]]+Table3[[#This Row],[Driver Salary]]</f>
        <v>732</v>
      </c>
      <c r="W354" s="15">
        <f>Table3[[#This Row],[Buddy wage/trip]]*0.3</f>
        <v>120</v>
      </c>
    </row>
    <row r="355" spans="1:23" x14ac:dyDescent="0.25">
      <c r="A355">
        <v>11</v>
      </c>
      <c r="B355" s="22">
        <v>44016</v>
      </c>
      <c r="C355">
        <v>2020</v>
      </c>
      <c r="D355" t="s">
        <v>27</v>
      </c>
      <c r="E355" t="s">
        <v>36</v>
      </c>
      <c r="F355" t="s">
        <v>38</v>
      </c>
      <c r="G355" t="s">
        <v>41</v>
      </c>
      <c r="H355" t="s">
        <v>70</v>
      </c>
      <c r="I355">
        <v>69.8</v>
      </c>
      <c r="J355" t="s">
        <v>46</v>
      </c>
      <c r="K355">
        <v>79.599999999999994</v>
      </c>
      <c r="L355" t="s">
        <v>83</v>
      </c>
      <c r="M355" t="s">
        <v>52</v>
      </c>
      <c r="N355" t="s">
        <v>57</v>
      </c>
      <c r="O355" t="s">
        <v>59</v>
      </c>
      <c r="P355" s="4">
        <v>314</v>
      </c>
      <c r="Q355" s="4">
        <v>399</v>
      </c>
      <c r="R355" s="4">
        <v>551</v>
      </c>
      <c r="S355" s="6">
        <v>249</v>
      </c>
      <c r="T355">
        <v>38.5</v>
      </c>
      <c r="U355" t="s">
        <v>61</v>
      </c>
      <c r="V355" s="4">
        <f>Table3[[#This Row],[Driver wage/trip]]+Table3[[#This Row],[Driver Salary]]</f>
        <v>865</v>
      </c>
      <c r="W355" s="15">
        <f>Table3[[#This Row],[Buddy wage/trip]]*0.3</f>
        <v>119.69999999999999</v>
      </c>
    </row>
    <row r="356" spans="1:23" x14ac:dyDescent="0.25">
      <c r="A356">
        <v>12</v>
      </c>
      <c r="B356" s="22">
        <v>45163</v>
      </c>
      <c r="C356">
        <v>2023</v>
      </c>
      <c r="D356" t="s">
        <v>26</v>
      </c>
      <c r="E356" t="s">
        <v>31</v>
      </c>
      <c r="F356" t="s">
        <v>39</v>
      </c>
      <c r="G356" t="s">
        <v>41</v>
      </c>
      <c r="H356" t="s">
        <v>42</v>
      </c>
      <c r="I356">
        <v>116.7</v>
      </c>
      <c r="J356" t="s">
        <v>46</v>
      </c>
      <c r="K356">
        <v>115</v>
      </c>
      <c r="L356" t="s">
        <v>83</v>
      </c>
      <c r="M356" t="s">
        <v>50</v>
      </c>
      <c r="N356" t="s">
        <v>48</v>
      </c>
      <c r="O356" t="s">
        <v>59</v>
      </c>
      <c r="P356" s="4">
        <v>246</v>
      </c>
      <c r="Q356" s="4">
        <v>401</v>
      </c>
      <c r="R356" s="4">
        <v>688</v>
      </c>
      <c r="S356" s="6">
        <v>680</v>
      </c>
      <c r="T356">
        <v>9.5</v>
      </c>
      <c r="U356" t="s">
        <v>61</v>
      </c>
      <c r="V356" s="4">
        <f>Table3[[#This Row],[Driver wage/trip]]+Table3[[#This Row],[Driver Salary]]</f>
        <v>934</v>
      </c>
      <c r="W356" s="15">
        <f>Table3[[#This Row],[Buddy wage/trip]]*0.3</f>
        <v>120.3</v>
      </c>
    </row>
    <row r="357" spans="1:23" x14ac:dyDescent="0.25">
      <c r="A357">
        <v>5</v>
      </c>
      <c r="B357" s="22">
        <v>44076</v>
      </c>
      <c r="C357">
        <v>2020</v>
      </c>
      <c r="D357" t="s">
        <v>21</v>
      </c>
      <c r="E357" t="s">
        <v>33</v>
      </c>
      <c r="F357" t="s">
        <v>39</v>
      </c>
      <c r="G357" t="s">
        <v>40</v>
      </c>
      <c r="H357" t="s">
        <v>70</v>
      </c>
      <c r="I357">
        <v>44.7</v>
      </c>
      <c r="J357" t="s">
        <v>44</v>
      </c>
      <c r="K357">
        <v>98.2</v>
      </c>
      <c r="L357" t="s">
        <v>83</v>
      </c>
      <c r="M357" t="s">
        <v>48</v>
      </c>
      <c r="N357" t="s">
        <v>65</v>
      </c>
      <c r="O357" t="s">
        <v>60</v>
      </c>
      <c r="P357" s="4">
        <v>552</v>
      </c>
      <c r="Q357" s="4">
        <v>403</v>
      </c>
      <c r="R357" s="4">
        <v>666</v>
      </c>
      <c r="S357" s="6">
        <v>584</v>
      </c>
      <c r="T357">
        <v>29.6</v>
      </c>
      <c r="U357" t="s">
        <v>61</v>
      </c>
      <c r="V357" s="4">
        <f>Table3[[#This Row],[Driver wage/trip]]+Table3[[#This Row],[Driver Salary]]</f>
        <v>1218</v>
      </c>
      <c r="W357" s="15">
        <f>Table3[[#This Row],[Buddy wage/trip]]*0.3</f>
        <v>120.89999999999999</v>
      </c>
    </row>
    <row r="358" spans="1:23" x14ac:dyDescent="0.25">
      <c r="A358">
        <v>12</v>
      </c>
      <c r="B358" s="22">
        <v>44847</v>
      </c>
      <c r="C358">
        <v>2022</v>
      </c>
      <c r="D358" t="s">
        <v>22</v>
      </c>
      <c r="E358" t="s">
        <v>35</v>
      </c>
      <c r="F358" t="s">
        <v>39</v>
      </c>
      <c r="G358" t="s">
        <v>41</v>
      </c>
      <c r="H358" t="s">
        <v>43</v>
      </c>
      <c r="I358">
        <v>90.3</v>
      </c>
      <c r="J358" t="s">
        <v>45</v>
      </c>
      <c r="K358">
        <v>99.9</v>
      </c>
      <c r="L358" t="s">
        <v>84</v>
      </c>
      <c r="M358" t="s">
        <v>48</v>
      </c>
      <c r="N358" t="s">
        <v>57</v>
      </c>
      <c r="O358" t="s">
        <v>60</v>
      </c>
      <c r="P358" s="4">
        <v>370</v>
      </c>
      <c r="Q358" s="4">
        <v>400</v>
      </c>
      <c r="R358" s="4">
        <v>308</v>
      </c>
      <c r="S358" s="6">
        <v>550</v>
      </c>
      <c r="T358">
        <v>21.2</v>
      </c>
      <c r="U358" t="s">
        <v>62</v>
      </c>
      <c r="V358" s="4">
        <f>Table3[[#This Row],[Driver wage/trip]]+Table3[[#This Row],[Driver Salary]]</f>
        <v>678</v>
      </c>
      <c r="W358" s="15">
        <f>Table3[[#This Row],[Buddy wage/trip]]*0.3</f>
        <v>120</v>
      </c>
    </row>
    <row r="359" spans="1:23" x14ac:dyDescent="0.25">
      <c r="A359">
        <v>10</v>
      </c>
      <c r="B359" s="22">
        <v>44214</v>
      </c>
      <c r="C359">
        <v>2021</v>
      </c>
      <c r="D359" t="s">
        <v>28</v>
      </c>
      <c r="E359" t="s">
        <v>32</v>
      </c>
      <c r="F359" t="s">
        <v>39</v>
      </c>
      <c r="G359" t="s">
        <v>41</v>
      </c>
      <c r="H359" t="s">
        <v>70</v>
      </c>
      <c r="I359">
        <v>106.5</v>
      </c>
      <c r="J359" t="s">
        <v>46</v>
      </c>
      <c r="K359">
        <v>25.9</v>
      </c>
      <c r="L359" t="s">
        <v>83</v>
      </c>
      <c r="M359" t="s">
        <v>51</v>
      </c>
      <c r="N359" t="s">
        <v>57</v>
      </c>
      <c r="O359" t="s">
        <v>59</v>
      </c>
      <c r="P359" s="4">
        <v>578</v>
      </c>
      <c r="Q359" s="4">
        <v>398</v>
      </c>
      <c r="R359" s="4">
        <v>231</v>
      </c>
      <c r="S359" s="6">
        <v>338</v>
      </c>
      <c r="T359">
        <v>13.8</v>
      </c>
      <c r="U359" t="s">
        <v>62</v>
      </c>
      <c r="V359" s="4">
        <f>Table3[[#This Row],[Driver wage/trip]]+Table3[[#This Row],[Driver Salary]]</f>
        <v>809</v>
      </c>
      <c r="W359" s="15">
        <f>Table3[[#This Row],[Buddy wage/trip]]*0.3</f>
        <v>119.39999999999999</v>
      </c>
    </row>
    <row r="360" spans="1:23" x14ac:dyDescent="0.25">
      <c r="A360">
        <v>15</v>
      </c>
      <c r="B360" s="22">
        <v>44896</v>
      </c>
      <c r="C360">
        <v>2022</v>
      </c>
      <c r="D360" t="s">
        <v>23</v>
      </c>
      <c r="E360" t="s">
        <v>35</v>
      </c>
      <c r="F360" t="s">
        <v>38</v>
      </c>
      <c r="G360" t="s">
        <v>40</v>
      </c>
      <c r="H360" t="s">
        <v>43</v>
      </c>
      <c r="I360">
        <v>26.4</v>
      </c>
      <c r="J360" t="s">
        <v>44</v>
      </c>
      <c r="K360">
        <v>59.8</v>
      </c>
      <c r="L360" t="s">
        <v>83</v>
      </c>
      <c r="M360" t="s">
        <v>48</v>
      </c>
      <c r="N360" t="s">
        <v>52</v>
      </c>
      <c r="O360" t="s">
        <v>60</v>
      </c>
      <c r="P360" s="4">
        <v>235</v>
      </c>
      <c r="Q360" s="4">
        <v>400</v>
      </c>
      <c r="R360" s="4">
        <v>710</v>
      </c>
      <c r="S360" s="6">
        <v>417</v>
      </c>
      <c r="T360">
        <v>24.6</v>
      </c>
      <c r="U360" t="s">
        <v>62</v>
      </c>
      <c r="V360" s="4">
        <f>Table3[[#This Row],[Driver wage/trip]]+Table3[[#This Row],[Driver Salary]]</f>
        <v>945</v>
      </c>
      <c r="W360" s="15">
        <f>Table3[[#This Row],[Buddy wage/trip]]*0.3</f>
        <v>120</v>
      </c>
    </row>
    <row r="361" spans="1:23" x14ac:dyDescent="0.25">
      <c r="A361">
        <v>7</v>
      </c>
      <c r="B361" s="22">
        <v>44115</v>
      </c>
      <c r="C361">
        <v>2020</v>
      </c>
      <c r="D361" t="s">
        <v>22</v>
      </c>
      <c r="E361" t="s">
        <v>34</v>
      </c>
      <c r="F361" t="s">
        <v>38</v>
      </c>
      <c r="G361" t="s">
        <v>40</v>
      </c>
      <c r="H361" t="s">
        <v>70</v>
      </c>
      <c r="I361">
        <v>119.1</v>
      </c>
      <c r="J361" t="s">
        <v>46</v>
      </c>
      <c r="K361">
        <v>114.2</v>
      </c>
      <c r="L361" t="s">
        <v>84</v>
      </c>
      <c r="M361" t="s">
        <v>51</v>
      </c>
      <c r="N361" t="s">
        <v>65</v>
      </c>
      <c r="O361" t="s">
        <v>60</v>
      </c>
      <c r="P361" s="4">
        <v>425</v>
      </c>
      <c r="Q361" s="4">
        <v>400</v>
      </c>
      <c r="R361" s="4">
        <v>245</v>
      </c>
      <c r="S361" s="6">
        <v>746</v>
      </c>
      <c r="T361">
        <v>22.4</v>
      </c>
      <c r="U361" t="s">
        <v>62</v>
      </c>
      <c r="V361" s="4">
        <f>Table3[[#This Row],[Driver wage/trip]]+Table3[[#This Row],[Driver Salary]]</f>
        <v>670</v>
      </c>
      <c r="W361" s="15">
        <f>Table3[[#This Row],[Buddy wage/trip]]*0.3</f>
        <v>120</v>
      </c>
    </row>
    <row r="362" spans="1:23" x14ac:dyDescent="0.25">
      <c r="A362">
        <v>16</v>
      </c>
      <c r="B362" s="22">
        <v>44810</v>
      </c>
      <c r="C362">
        <v>2022</v>
      </c>
      <c r="D362" t="s">
        <v>21</v>
      </c>
      <c r="E362" t="s">
        <v>37</v>
      </c>
      <c r="F362" t="s">
        <v>39</v>
      </c>
      <c r="G362" t="s">
        <v>41</v>
      </c>
      <c r="H362" t="s">
        <v>43</v>
      </c>
      <c r="I362">
        <v>98.1</v>
      </c>
      <c r="J362" t="s">
        <v>44</v>
      </c>
      <c r="K362">
        <v>72</v>
      </c>
      <c r="L362" t="s">
        <v>84</v>
      </c>
      <c r="M362" t="s">
        <v>55</v>
      </c>
      <c r="N362" t="s">
        <v>55</v>
      </c>
      <c r="O362" t="s">
        <v>59</v>
      </c>
      <c r="P362" s="4">
        <v>356</v>
      </c>
      <c r="Q362" s="4">
        <v>400</v>
      </c>
      <c r="R362" s="4">
        <v>436</v>
      </c>
      <c r="S362" s="6">
        <v>479</v>
      </c>
      <c r="T362">
        <v>12.4</v>
      </c>
      <c r="U362" t="s">
        <v>61</v>
      </c>
      <c r="V362" s="4">
        <f>Table3[[#This Row],[Driver wage/trip]]+Table3[[#This Row],[Driver Salary]]</f>
        <v>792</v>
      </c>
      <c r="W362" s="15">
        <f>Table3[[#This Row],[Buddy wage/trip]]*0.3</f>
        <v>120</v>
      </c>
    </row>
    <row r="363" spans="1:23" x14ac:dyDescent="0.25">
      <c r="A363">
        <v>23</v>
      </c>
      <c r="B363" s="22">
        <v>44818</v>
      </c>
      <c r="C363">
        <v>2022</v>
      </c>
      <c r="D363" t="s">
        <v>21</v>
      </c>
      <c r="E363" t="s">
        <v>33</v>
      </c>
      <c r="F363" t="s">
        <v>38</v>
      </c>
      <c r="G363" t="s">
        <v>40</v>
      </c>
      <c r="H363" t="s">
        <v>70</v>
      </c>
      <c r="I363">
        <v>20.8</v>
      </c>
      <c r="J363" t="s">
        <v>44</v>
      </c>
      <c r="K363">
        <v>16.8</v>
      </c>
      <c r="L363" t="s">
        <v>83</v>
      </c>
      <c r="M363" t="s">
        <v>52</v>
      </c>
      <c r="N363" t="s">
        <v>55</v>
      </c>
      <c r="O363" t="s">
        <v>60</v>
      </c>
      <c r="P363" s="4">
        <v>422</v>
      </c>
      <c r="Q363" s="4">
        <v>399</v>
      </c>
      <c r="R363" s="4">
        <v>257</v>
      </c>
      <c r="S363" s="6">
        <v>557</v>
      </c>
      <c r="T363">
        <v>11.5</v>
      </c>
      <c r="U363" t="s">
        <v>61</v>
      </c>
      <c r="V363" s="4">
        <f>Table3[[#This Row],[Driver wage/trip]]+Table3[[#This Row],[Driver Salary]]</f>
        <v>679</v>
      </c>
      <c r="W363" s="15">
        <f>Table3[[#This Row],[Buddy wage/trip]]*0.3</f>
        <v>119.69999999999999</v>
      </c>
    </row>
    <row r="364" spans="1:23" x14ac:dyDescent="0.25">
      <c r="A364">
        <v>12</v>
      </c>
      <c r="B364" s="22">
        <v>44130</v>
      </c>
      <c r="C364">
        <v>2020</v>
      </c>
      <c r="D364" t="s">
        <v>22</v>
      </c>
      <c r="E364" t="s">
        <v>32</v>
      </c>
      <c r="F364" t="s">
        <v>39</v>
      </c>
      <c r="G364" t="s">
        <v>40</v>
      </c>
      <c r="H364" t="s">
        <v>70</v>
      </c>
      <c r="I364">
        <v>40.799999999999997</v>
      </c>
      <c r="J364" t="s">
        <v>45</v>
      </c>
      <c r="K364">
        <v>89.2</v>
      </c>
      <c r="L364" t="s">
        <v>83</v>
      </c>
      <c r="M364" t="s">
        <v>48</v>
      </c>
      <c r="N364" t="s">
        <v>52</v>
      </c>
      <c r="O364" t="s">
        <v>60</v>
      </c>
      <c r="P364" s="4">
        <v>233</v>
      </c>
      <c r="Q364" s="4">
        <v>400</v>
      </c>
      <c r="R364" s="4">
        <v>538</v>
      </c>
      <c r="S364" s="6">
        <v>762</v>
      </c>
      <c r="T364">
        <v>20</v>
      </c>
      <c r="U364" t="s">
        <v>62</v>
      </c>
      <c r="V364" s="4">
        <f>Table3[[#This Row],[Driver wage/trip]]+Table3[[#This Row],[Driver Salary]]</f>
        <v>771</v>
      </c>
      <c r="W364" s="15">
        <f>Table3[[#This Row],[Buddy wage/trip]]*0.3</f>
        <v>120</v>
      </c>
    </row>
    <row r="365" spans="1:23" x14ac:dyDescent="0.25">
      <c r="A365">
        <v>15</v>
      </c>
      <c r="B365" s="22">
        <v>44731</v>
      </c>
      <c r="C365">
        <v>2022</v>
      </c>
      <c r="D365" t="s">
        <v>29</v>
      </c>
      <c r="E365" t="s">
        <v>34</v>
      </c>
      <c r="F365" t="s">
        <v>39</v>
      </c>
      <c r="G365" t="s">
        <v>40</v>
      </c>
      <c r="H365" t="s">
        <v>43</v>
      </c>
      <c r="I365">
        <v>76.900000000000006</v>
      </c>
      <c r="J365" t="s">
        <v>45</v>
      </c>
      <c r="K365">
        <v>9.9</v>
      </c>
      <c r="L365" t="s">
        <v>83</v>
      </c>
      <c r="M365" t="s">
        <v>51</v>
      </c>
      <c r="N365" t="s">
        <v>57</v>
      </c>
      <c r="O365" t="s">
        <v>60</v>
      </c>
      <c r="P365" s="4">
        <v>635</v>
      </c>
      <c r="Q365" s="4">
        <v>399</v>
      </c>
      <c r="R365" s="4">
        <v>418</v>
      </c>
      <c r="S365" s="6">
        <v>480</v>
      </c>
      <c r="T365">
        <v>19.5</v>
      </c>
      <c r="U365" t="s">
        <v>61</v>
      </c>
      <c r="V365" s="4">
        <f>Table3[[#This Row],[Driver wage/trip]]+Table3[[#This Row],[Driver Salary]]</f>
        <v>1053</v>
      </c>
      <c r="W365" s="15">
        <f>Table3[[#This Row],[Buddy wage/trip]]*0.3</f>
        <v>119.69999999999999</v>
      </c>
    </row>
    <row r="366" spans="1:23" x14ac:dyDescent="0.25">
      <c r="A366">
        <v>17</v>
      </c>
      <c r="B366" s="22">
        <v>45290</v>
      </c>
      <c r="C366">
        <v>2023</v>
      </c>
      <c r="D366" t="s">
        <v>23</v>
      </c>
      <c r="E366" t="s">
        <v>36</v>
      </c>
      <c r="F366" t="s">
        <v>39</v>
      </c>
      <c r="G366" t="s">
        <v>41</v>
      </c>
      <c r="H366" t="s">
        <v>43</v>
      </c>
      <c r="I366">
        <v>106.8</v>
      </c>
      <c r="J366" t="s">
        <v>45</v>
      </c>
      <c r="K366">
        <v>90.4</v>
      </c>
      <c r="L366" t="s">
        <v>83</v>
      </c>
      <c r="M366" t="s">
        <v>52</v>
      </c>
      <c r="N366" t="s">
        <v>57</v>
      </c>
      <c r="O366" t="s">
        <v>59</v>
      </c>
      <c r="P366" s="4">
        <v>270</v>
      </c>
      <c r="Q366" s="4">
        <v>399</v>
      </c>
      <c r="R366" s="4">
        <v>321</v>
      </c>
      <c r="S366" s="6">
        <v>433</v>
      </c>
      <c r="T366">
        <v>12.8</v>
      </c>
      <c r="U366" t="s">
        <v>62</v>
      </c>
      <c r="V366" s="4">
        <f>Table3[[#This Row],[Driver wage/trip]]+Table3[[#This Row],[Driver Salary]]</f>
        <v>591</v>
      </c>
      <c r="W366" s="15">
        <f>Table3[[#This Row],[Buddy wage/trip]]*0.3</f>
        <v>119.69999999999999</v>
      </c>
    </row>
    <row r="367" spans="1:23" x14ac:dyDescent="0.25">
      <c r="A367">
        <v>10</v>
      </c>
      <c r="B367" s="22">
        <v>45223</v>
      </c>
      <c r="C367">
        <v>2023</v>
      </c>
      <c r="D367" t="s">
        <v>22</v>
      </c>
      <c r="E367" t="s">
        <v>37</v>
      </c>
      <c r="F367" t="s">
        <v>39</v>
      </c>
      <c r="G367" t="s">
        <v>41</v>
      </c>
      <c r="H367" t="s">
        <v>43</v>
      </c>
      <c r="I367">
        <v>27.4</v>
      </c>
      <c r="J367" t="s">
        <v>46</v>
      </c>
      <c r="K367">
        <v>106.2</v>
      </c>
      <c r="L367" t="s">
        <v>83</v>
      </c>
      <c r="M367" t="s">
        <v>50</v>
      </c>
      <c r="N367" t="s">
        <v>48</v>
      </c>
      <c r="O367" t="s">
        <v>59</v>
      </c>
      <c r="P367" s="4">
        <v>209</v>
      </c>
      <c r="Q367" s="4">
        <v>401</v>
      </c>
      <c r="R367" s="4">
        <v>557</v>
      </c>
      <c r="S367" s="6">
        <v>736</v>
      </c>
      <c r="T367">
        <v>11.3</v>
      </c>
      <c r="U367" t="s">
        <v>62</v>
      </c>
      <c r="V367" s="4">
        <f>Table3[[#This Row],[Driver wage/trip]]+Table3[[#This Row],[Driver Salary]]</f>
        <v>766</v>
      </c>
      <c r="W367" s="15">
        <f>Table3[[#This Row],[Buddy wage/trip]]*0.3</f>
        <v>120.3</v>
      </c>
    </row>
    <row r="368" spans="1:23" x14ac:dyDescent="0.25">
      <c r="A368">
        <v>14</v>
      </c>
      <c r="B368" s="22">
        <v>44704</v>
      </c>
      <c r="C368">
        <v>2022</v>
      </c>
      <c r="D368" t="s">
        <v>20</v>
      </c>
      <c r="E368" t="s">
        <v>32</v>
      </c>
      <c r="F368" t="s">
        <v>39</v>
      </c>
      <c r="G368" t="s">
        <v>40</v>
      </c>
      <c r="H368" t="s">
        <v>43</v>
      </c>
      <c r="I368">
        <v>89.1</v>
      </c>
      <c r="J368" t="s">
        <v>45</v>
      </c>
      <c r="K368">
        <v>53.9</v>
      </c>
      <c r="L368" t="s">
        <v>83</v>
      </c>
      <c r="M368" t="s">
        <v>48</v>
      </c>
      <c r="N368" t="s">
        <v>48</v>
      </c>
      <c r="O368" t="s">
        <v>59</v>
      </c>
      <c r="P368" s="4">
        <v>768</v>
      </c>
      <c r="Q368" s="4">
        <v>399</v>
      </c>
      <c r="R368" s="4">
        <v>418</v>
      </c>
      <c r="S368" s="6">
        <v>747</v>
      </c>
      <c r="T368">
        <v>38.200000000000003</v>
      </c>
      <c r="U368" t="s">
        <v>61</v>
      </c>
      <c r="V368" s="4">
        <f>Table3[[#This Row],[Driver wage/trip]]+Table3[[#This Row],[Driver Salary]]</f>
        <v>1186</v>
      </c>
      <c r="W368" s="15">
        <f>Table3[[#This Row],[Buddy wage/trip]]*0.3</f>
        <v>119.69999999999999</v>
      </c>
    </row>
    <row r="369" spans="1:23" x14ac:dyDescent="0.25">
      <c r="A369">
        <v>13</v>
      </c>
      <c r="B369" s="22">
        <v>44316</v>
      </c>
      <c r="C369">
        <v>2021</v>
      </c>
      <c r="D369" t="s">
        <v>19</v>
      </c>
      <c r="E369" t="s">
        <v>31</v>
      </c>
      <c r="F369" t="s">
        <v>39</v>
      </c>
      <c r="G369" t="s">
        <v>40</v>
      </c>
      <c r="H369" t="s">
        <v>43</v>
      </c>
      <c r="I369">
        <v>36.1</v>
      </c>
      <c r="J369" t="s">
        <v>46</v>
      </c>
      <c r="K369">
        <v>52.6</v>
      </c>
      <c r="L369" t="s">
        <v>83</v>
      </c>
      <c r="M369" t="s">
        <v>48</v>
      </c>
      <c r="N369" t="s">
        <v>56</v>
      </c>
      <c r="O369" t="s">
        <v>60</v>
      </c>
      <c r="P369" s="4">
        <v>316</v>
      </c>
      <c r="Q369" s="4">
        <v>401</v>
      </c>
      <c r="R369" s="4">
        <v>300</v>
      </c>
      <c r="S369" s="6">
        <v>413</v>
      </c>
      <c r="T369">
        <v>34.6</v>
      </c>
      <c r="U369" t="s">
        <v>61</v>
      </c>
      <c r="V369" s="4">
        <f>Table3[[#This Row],[Driver wage/trip]]+Table3[[#This Row],[Driver Salary]]</f>
        <v>616</v>
      </c>
      <c r="W369" s="15">
        <f>Table3[[#This Row],[Buddy wage/trip]]*0.3</f>
        <v>120.3</v>
      </c>
    </row>
    <row r="370" spans="1:23" x14ac:dyDescent="0.25">
      <c r="A370">
        <v>13</v>
      </c>
      <c r="B370" s="22">
        <v>44266</v>
      </c>
      <c r="C370">
        <v>2021</v>
      </c>
      <c r="D370" t="s">
        <v>24</v>
      </c>
      <c r="E370" t="s">
        <v>35</v>
      </c>
      <c r="F370" t="s">
        <v>39</v>
      </c>
      <c r="G370" t="s">
        <v>41</v>
      </c>
      <c r="H370" t="s">
        <v>43</v>
      </c>
      <c r="I370">
        <v>97.6</v>
      </c>
      <c r="J370" t="s">
        <v>44</v>
      </c>
      <c r="K370">
        <v>40</v>
      </c>
      <c r="L370" t="s">
        <v>83</v>
      </c>
      <c r="M370" t="s">
        <v>50</v>
      </c>
      <c r="N370" t="s">
        <v>48</v>
      </c>
      <c r="O370" t="s">
        <v>59</v>
      </c>
      <c r="P370" s="4">
        <v>697</v>
      </c>
      <c r="Q370" s="4">
        <v>399</v>
      </c>
      <c r="R370" s="4">
        <v>620</v>
      </c>
      <c r="S370" s="6">
        <v>555</v>
      </c>
      <c r="T370">
        <v>32.9</v>
      </c>
      <c r="U370" t="s">
        <v>61</v>
      </c>
      <c r="V370" s="4">
        <f>Table3[[#This Row],[Driver wage/trip]]+Table3[[#This Row],[Driver Salary]]</f>
        <v>1317</v>
      </c>
      <c r="W370" s="15">
        <f>Table3[[#This Row],[Buddy wage/trip]]*0.3</f>
        <v>119.69999999999999</v>
      </c>
    </row>
    <row r="371" spans="1:23" x14ac:dyDescent="0.25">
      <c r="A371">
        <v>7</v>
      </c>
      <c r="B371" s="22">
        <v>44636</v>
      </c>
      <c r="C371">
        <v>2022</v>
      </c>
      <c r="D371" t="s">
        <v>24</v>
      </c>
      <c r="E371" t="s">
        <v>33</v>
      </c>
      <c r="F371" t="s">
        <v>39</v>
      </c>
      <c r="G371" t="s">
        <v>41</v>
      </c>
      <c r="H371" t="s">
        <v>70</v>
      </c>
      <c r="I371">
        <v>83.6</v>
      </c>
      <c r="J371" t="s">
        <v>45</v>
      </c>
      <c r="K371">
        <v>105.8</v>
      </c>
      <c r="L371" t="s">
        <v>84</v>
      </c>
      <c r="M371" t="s">
        <v>55</v>
      </c>
      <c r="N371" t="s">
        <v>65</v>
      </c>
      <c r="O371" t="s">
        <v>60</v>
      </c>
      <c r="P371" s="4">
        <v>779</v>
      </c>
      <c r="Q371" s="4">
        <v>402</v>
      </c>
      <c r="R371" s="4">
        <v>702</v>
      </c>
      <c r="S371" s="6">
        <v>778</v>
      </c>
      <c r="T371">
        <v>9.4</v>
      </c>
      <c r="U371" t="s">
        <v>61</v>
      </c>
      <c r="V371" s="4">
        <f>Table3[[#This Row],[Driver wage/trip]]+Table3[[#This Row],[Driver Salary]]</f>
        <v>1481</v>
      </c>
      <c r="W371" s="15">
        <f>Table3[[#This Row],[Buddy wage/trip]]*0.3</f>
        <v>120.6</v>
      </c>
    </row>
    <row r="372" spans="1:23" x14ac:dyDescent="0.25">
      <c r="A372">
        <v>13</v>
      </c>
      <c r="B372" s="22">
        <v>45282</v>
      </c>
      <c r="C372">
        <v>2023</v>
      </c>
      <c r="D372" t="s">
        <v>23</v>
      </c>
      <c r="E372" t="s">
        <v>31</v>
      </c>
      <c r="F372" t="s">
        <v>39</v>
      </c>
      <c r="G372" t="s">
        <v>40</v>
      </c>
      <c r="H372" t="s">
        <v>43</v>
      </c>
      <c r="I372">
        <v>65.099999999999994</v>
      </c>
      <c r="J372" t="s">
        <v>44</v>
      </c>
      <c r="K372">
        <v>68</v>
      </c>
      <c r="L372" t="s">
        <v>83</v>
      </c>
      <c r="M372" t="s">
        <v>55</v>
      </c>
      <c r="N372" t="s">
        <v>57</v>
      </c>
      <c r="O372" t="s">
        <v>60</v>
      </c>
      <c r="P372" s="4">
        <v>520</v>
      </c>
      <c r="Q372" s="4">
        <v>399</v>
      </c>
      <c r="R372" s="4">
        <v>364</v>
      </c>
      <c r="S372" s="6">
        <v>233</v>
      </c>
      <c r="T372">
        <v>8.4</v>
      </c>
      <c r="U372" t="s">
        <v>61</v>
      </c>
      <c r="V372" s="4">
        <f>Table3[[#This Row],[Driver wage/trip]]+Table3[[#This Row],[Driver Salary]]</f>
        <v>884</v>
      </c>
      <c r="W372" s="15">
        <f>Table3[[#This Row],[Buddy wage/trip]]*0.3</f>
        <v>119.69999999999999</v>
      </c>
    </row>
    <row r="373" spans="1:23" x14ac:dyDescent="0.25">
      <c r="A373">
        <v>16</v>
      </c>
      <c r="B373" s="22">
        <v>44011</v>
      </c>
      <c r="C373">
        <v>2020</v>
      </c>
      <c r="D373" t="s">
        <v>29</v>
      </c>
      <c r="E373" t="s">
        <v>32</v>
      </c>
      <c r="F373" t="s">
        <v>38</v>
      </c>
      <c r="G373" t="s">
        <v>40</v>
      </c>
      <c r="H373" t="s">
        <v>43</v>
      </c>
      <c r="I373">
        <v>79.7</v>
      </c>
      <c r="J373" t="s">
        <v>44</v>
      </c>
      <c r="K373">
        <v>71.599999999999994</v>
      </c>
      <c r="L373" t="s">
        <v>83</v>
      </c>
      <c r="M373" t="s">
        <v>55</v>
      </c>
      <c r="N373" t="s">
        <v>52</v>
      </c>
      <c r="O373" t="s">
        <v>60</v>
      </c>
      <c r="P373" s="4">
        <v>516</v>
      </c>
      <c r="Q373" s="4">
        <v>400</v>
      </c>
      <c r="R373" s="4">
        <v>312</v>
      </c>
      <c r="S373" s="6">
        <v>224</v>
      </c>
      <c r="T373">
        <v>32.6</v>
      </c>
      <c r="U373" t="s">
        <v>62</v>
      </c>
      <c r="V373" s="4">
        <f>Table3[[#This Row],[Driver wage/trip]]+Table3[[#This Row],[Driver Salary]]</f>
        <v>828</v>
      </c>
      <c r="W373" s="15">
        <f>Table3[[#This Row],[Buddy wage/trip]]*0.3</f>
        <v>120</v>
      </c>
    </row>
    <row r="374" spans="1:23" x14ac:dyDescent="0.25">
      <c r="A374">
        <v>23</v>
      </c>
      <c r="B374" s="22">
        <v>44713</v>
      </c>
      <c r="C374">
        <v>2022</v>
      </c>
      <c r="D374" t="s">
        <v>29</v>
      </c>
      <c r="E374" t="s">
        <v>33</v>
      </c>
      <c r="F374" t="s">
        <v>38</v>
      </c>
      <c r="G374" t="s">
        <v>41</v>
      </c>
      <c r="H374" t="s">
        <v>43</v>
      </c>
      <c r="I374">
        <v>105.8</v>
      </c>
      <c r="J374" t="s">
        <v>46</v>
      </c>
      <c r="K374">
        <v>81.099999999999994</v>
      </c>
      <c r="L374" t="s">
        <v>84</v>
      </c>
      <c r="M374" t="s">
        <v>50</v>
      </c>
      <c r="N374" t="s">
        <v>57</v>
      </c>
      <c r="O374" t="s">
        <v>60</v>
      </c>
      <c r="P374" s="4">
        <v>420</v>
      </c>
      <c r="Q374" s="4">
        <v>400</v>
      </c>
      <c r="R374" s="4">
        <v>245</v>
      </c>
      <c r="S374" s="6">
        <v>510</v>
      </c>
      <c r="T374">
        <v>8.1999999999999993</v>
      </c>
      <c r="U374" t="s">
        <v>62</v>
      </c>
      <c r="V374" s="4">
        <f>Table3[[#This Row],[Driver wage/trip]]+Table3[[#This Row],[Driver Salary]]</f>
        <v>665</v>
      </c>
      <c r="W374" s="15">
        <f>Table3[[#This Row],[Buddy wage/trip]]*0.3</f>
        <v>120</v>
      </c>
    </row>
    <row r="375" spans="1:23" x14ac:dyDescent="0.25">
      <c r="A375">
        <v>19</v>
      </c>
      <c r="B375" s="22">
        <v>44707</v>
      </c>
      <c r="C375">
        <v>2022</v>
      </c>
      <c r="D375" t="s">
        <v>20</v>
      </c>
      <c r="E375" t="s">
        <v>35</v>
      </c>
      <c r="F375" t="s">
        <v>39</v>
      </c>
      <c r="G375" t="s">
        <v>40</v>
      </c>
      <c r="H375" t="s">
        <v>42</v>
      </c>
      <c r="I375">
        <v>49.4</v>
      </c>
      <c r="J375" t="s">
        <v>46</v>
      </c>
      <c r="K375">
        <v>39.5</v>
      </c>
      <c r="L375" t="s">
        <v>83</v>
      </c>
      <c r="M375" t="s">
        <v>48</v>
      </c>
      <c r="N375" t="s">
        <v>48</v>
      </c>
      <c r="O375" t="s">
        <v>60</v>
      </c>
      <c r="P375" s="4">
        <v>455</v>
      </c>
      <c r="Q375" s="4">
        <v>399</v>
      </c>
      <c r="R375" s="4">
        <v>517</v>
      </c>
      <c r="S375" s="6">
        <v>375</v>
      </c>
      <c r="T375">
        <v>20.6</v>
      </c>
      <c r="U375" t="s">
        <v>61</v>
      </c>
      <c r="V375" s="4">
        <f>Table3[[#This Row],[Driver wage/trip]]+Table3[[#This Row],[Driver Salary]]</f>
        <v>972</v>
      </c>
      <c r="W375" s="15">
        <f>Table3[[#This Row],[Buddy wage/trip]]*0.3</f>
        <v>119.69999999999999</v>
      </c>
    </row>
    <row r="376" spans="1:23" x14ac:dyDescent="0.25">
      <c r="A376">
        <v>28</v>
      </c>
      <c r="B376" s="22">
        <v>44524</v>
      </c>
      <c r="C376">
        <v>2021</v>
      </c>
      <c r="D376" t="s">
        <v>30</v>
      </c>
      <c r="E376" t="s">
        <v>33</v>
      </c>
      <c r="F376" t="s">
        <v>38</v>
      </c>
      <c r="G376" t="s">
        <v>41</v>
      </c>
      <c r="H376" t="s">
        <v>70</v>
      </c>
      <c r="I376">
        <v>93.5</v>
      </c>
      <c r="J376" t="s">
        <v>45</v>
      </c>
      <c r="K376">
        <v>54.8</v>
      </c>
      <c r="L376" t="s">
        <v>84</v>
      </c>
      <c r="M376" t="s">
        <v>55</v>
      </c>
      <c r="N376" t="s">
        <v>55</v>
      </c>
      <c r="O376" t="s">
        <v>60</v>
      </c>
      <c r="P376" s="4">
        <v>489</v>
      </c>
      <c r="Q376" s="4">
        <v>400</v>
      </c>
      <c r="R376" s="4">
        <v>699</v>
      </c>
      <c r="S376" s="6">
        <v>549</v>
      </c>
      <c r="T376">
        <v>9.6</v>
      </c>
      <c r="U376" t="s">
        <v>62</v>
      </c>
      <c r="V376" s="4">
        <f>Table3[[#This Row],[Driver wage/trip]]+Table3[[#This Row],[Driver Salary]]</f>
        <v>1188</v>
      </c>
      <c r="W376" s="15">
        <f>Table3[[#This Row],[Buddy wage/trip]]*0.3</f>
        <v>120</v>
      </c>
    </row>
    <row r="377" spans="1:23" x14ac:dyDescent="0.25">
      <c r="A377">
        <v>7</v>
      </c>
      <c r="B377" s="22">
        <v>44170</v>
      </c>
      <c r="C377">
        <v>2020</v>
      </c>
      <c r="D377" t="s">
        <v>23</v>
      </c>
      <c r="E377" t="s">
        <v>36</v>
      </c>
      <c r="F377" t="s">
        <v>38</v>
      </c>
      <c r="G377" t="s">
        <v>41</v>
      </c>
      <c r="H377" t="s">
        <v>70</v>
      </c>
      <c r="I377">
        <v>23.3</v>
      </c>
      <c r="J377" t="s">
        <v>44</v>
      </c>
      <c r="K377">
        <v>90.3</v>
      </c>
      <c r="L377" t="s">
        <v>83</v>
      </c>
      <c r="M377" t="s">
        <v>55</v>
      </c>
      <c r="N377" t="s">
        <v>52</v>
      </c>
      <c r="O377" t="s">
        <v>59</v>
      </c>
      <c r="P377" s="4">
        <v>291</v>
      </c>
      <c r="Q377" s="4">
        <v>401</v>
      </c>
      <c r="R377" s="4">
        <v>350</v>
      </c>
      <c r="S377" s="6">
        <v>635</v>
      </c>
      <c r="T377">
        <v>15.7</v>
      </c>
      <c r="U377" t="s">
        <v>62</v>
      </c>
      <c r="V377" s="4">
        <f>Table3[[#This Row],[Driver wage/trip]]+Table3[[#This Row],[Driver Salary]]</f>
        <v>641</v>
      </c>
      <c r="W377" s="15">
        <f>Table3[[#This Row],[Buddy wage/trip]]*0.3</f>
        <v>120.3</v>
      </c>
    </row>
    <row r="378" spans="1:23" x14ac:dyDescent="0.25">
      <c r="A378">
        <v>19</v>
      </c>
      <c r="B378" s="22">
        <v>44321</v>
      </c>
      <c r="C378">
        <v>2021</v>
      </c>
      <c r="D378" t="s">
        <v>20</v>
      </c>
      <c r="E378" t="s">
        <v>33</v>
      </c>
      <c r="F378" t="s">
        <v>39</v>
      </c>
      <c r="G378" t="s">
        <v>41</v>
      </c>
      <c r="H378" t="s">
        <v>70</v>
      </c>
      <c r="I378">
        <v>85.6</v>
      </c>
      <c r="J378" t="s">
        <v>45</v>
      </c>
      <c r="K378">
        <v>118.3</v>
      </c>
      <c r="L378" t="s">
        <v>83</v>
      </c>
      <c r="M378" t="s">
        <v>47</v>
      </c>
      <c r="N378" t="s">
        <v>65</v>
      </c>
      <c r="O378" t="s">
        <v>60</v>
      </c>
      <c r="P378" s="4">
        <v>419</v>
      </c>
      <c r="Q378" s="4">
        <v>401</v>
      </c>
      <c r="R378" s="4">
        <v>476</v>
      </c>
      <c r="S378" s="6">
        <v>241</v>
      </c>
      <c r="T378">
        <v>34.299999999999997</v>
      </c>
      <c r="U378" t="s">
        <v>62</v>
      </c>
      <c r="V378" s="4">
        <f>Table3[[#This Row],[Driver wage/trip]]+Table3[[#This Row],[Driver Salary]]</f>
        <v>895</v>
      </c>
      <c r="W378" s="15">
        <f>Table3[[#This Row],[Buddy wage/trip]]*0.3</f>
        <v>120.3</v>
      </c>
    </row>
    <row r="379" spans="1:23" x14ac:dyDescent="0.25">
      <c r="A379">
        <v>14</v>
      </c>
      <c r="B379" s="22">
        <v>44325</v>
      </c>
      <c r="C379">
        <v>2021</v>
      </c>
      <c r="D379" t="s">
        <v>20</v>
      </c>
      <c r="E379" t="s">
        <v>34</v>
      </c>
      <c r="F379" t="s">
        <v>38</v>
      </c>
      <c r="G379" t="s">
        <v>40</v>
      </c>
      <c r="H379" t="s">
        <v>43</v>
      </c>
      <c r="I379">
        <v>91.3</v>
      </c>
      <c r="J379" t="s">
        <v>46</v>
      </c>
      <c r="K379">
        <v>8.9</v>
      </c>
      <c r="L379" t="s">
        <v>83</v>
      </c>
      <c r="M379" t="s">
        <v>53</v>
      </c>
      <c r="N379" t="s">
        <v>65</v>
      </c>
      <c r="O379" t="s">
        <v>60</v>
      </c>
      <c r="P379" s="4">
        <v>690</v>
      </c>
      <c r="Q379" s="4">
        <v>401</v>
      </c>
      <c r="R379" s="4">
        <v>296</v>
      </c>
      <c r="S379" s="6">
        <v>729</v>
      </c>
      <c r="T379">
        <v>35.799999999999997</v>
      </c>
      <c r="U379" t="s">
        <v>61</v>
      </c>
      <c r="V379" s="4">
        <f>Table3[[#This Row],[Driver wage/trip]]+Table3[[#This Row],[Driver Salary]]</f>
        <v>986</v>
      </c>
      <c r="W379" s="15">
        <f>Table3[[#This Row],[Buddy wage/trip]]*0.3</f>
        <v>120.3</v>
      </c>
    </row>
    <row r="380" spans="1:23" x14ac:dyDescent="0.25">
      <c r="A380">
        <v>28</v>
      </c>
      <c r="B380" s="22">
        <v>44560</v>
      </c>
      <c r="C380">
        <v>2021</v>
      </c>
      <c r="D380" t="s">
        <v>23</v>
      </c>
      <c r="E380" t="s">
        <v>35</v>
      </c>
      <c r="F380" t="s">
        <v>39</v>
      </c>
      <c r="G380" t="s">
        <v>40</v>
      </c>
      <c r="H380" t="s">
        <v>70</v>
      </c>
      <c r="I380">
        <v>55.9</v>
      </c>
      <c r="J380" t="s">
        <v>45</v>
      </c>
      <c r="K380">
        <v>9.9</v>
      </c>
      <c r="L380" t="s">
        <v>83</v>
      </c>
      <c r="M380" t="s">
        <v>53</v>
      </c>
      <c r="N380" t="s">
        <v>65</v>
      </c>
      <c r="O380" t="s">
        <v>60</v>
      </c>
      <c r="P380" s="4">
        <v>309</v>
      </c>
      <c r="Q380" s="4">
        <v>400</v>
      </c>
      <c r="R380" s="4">
        <v>443</v>
      </c>
      <c r="S380" s="6">
        <v>366</v>
      </c>
      <c r="T380">
        <v>39.9</v>
      </c>
      <c r="U380" t="s">
        <v>62</v>
      </c>
      <c r="V380" s="4">
        <f>Table3[[#This Row],[Driver wage/trip]]+Table3[[#This Row],[Driver Salary]]</f>
        <v>752</v>
      </c>
      <c r="W380" s="15">
        <f>Table3[[#This Row],[Buddy wage/trip]]*0.3</f>
        <v>120</v>
      </c>
    </row>
    <row r="381" spans="1:23" x14ac:dyDescent="0.25">
      <c r="A381">
        <v>7</v>
      </c>
      <c r="B381" s="22">
        <v>45017</v>
      </c>
      <c r="C381">
        <v>2023</v>
      </c>
      <c r="D381" t="s">
        <v>19</v>
      </c>
      <c r="E381" t="s">
        <v>36</v>
      </c>
      <c r="F381" t="s">
        <v>39</v>
      </c>
      <c r="G381" t="s">
        <v>40</v>
      </c>
      <c r="H381" t="s">
        <v>70</v>
      </c>
      <c r="I381">
        <v>96.3</v>
      </c>
      <c r="J381" t="s">
        <v>46</v>
      </c>
      <c r="K381">
        <v>54.2</v>
      </c>
      <c r="L381" t="s">
        <v>84</v>
      </c>
      <c r="M381" t="s">
        <v>53</v>
      </c>
      <c r="N381" t="s">
        <v>48</v>
      </c>
      <c r="O381" t="s">
        <v>60</v>
      </c>
      <c r="P381" s="4">
        <v>638</v>
      </c>
      <c r="Q381" s="4">
        <v>400</v>
      </c>
      <c r="R381" s="4">
        <v>209</v>
      </c>
      <c r="S381" s="6">
        <v>429</v>
      </c>
      <c r="T381">
        <v>37.799999999999997</v>
      </c>
      <c r="U381" t="s">
        <v>62</v>
      </c>
      <c r="V381" s="4">
        <f>Table3[[#This Row],[Driver wage/trip]]+Table3[[#This Row],[Driver Salary]]</f>
        <v>847</v>
      </c>
      <c r="W381" s="15">
        <f>Table3[[#This Row],[Buddy wage/trip]]*0.3</f>
        <v>120</v>
      </c>
    </row>
    <row r="382" spans="1:23" x14ac:dyDescent="0.25">
      <c r="A382">
        <v>7</v>
      </c>
      <c r="B382" s="22">
        <v>44286</v>
      </c>
      <c r="C382">
        <v>2021</v>
      </c>
      <c r="D382" t="s">
        <v>24</v>
      </c>
      <c r="E382" t="s">
        <v>33</v>
      </c>
      <c r="F382" t="s">
        <v>39</v>
      </c>
      <c r="G382" t="s">
        <v>40</v>
      </c>
      <c r="H382" t="s">
        <v>42</v>
      </c>
      <c r="I382">
        <v>69.099999999999994</v>
      </c>
      <c r="J382" t="s">
        <v>44</v>
      </c>
      <c r="K382">
        <v>80.900000000000006</v>
      </c>
      <c r="L382" t="s">
        <v>83</v>
      </c>
      <c r="M382" t="s">
        <v>52</v>
      </c>
      <c r="N382" t="s">
        <v>52</v>
      </c>
      <c r="O382" t="s">
        <v>60</v>
      </c>
      <c r="P382" s="4">
        <v>591</v>
      </c>
      <c r="Q382" s="4">
        <v>402</v>
      </c>
      <c r="R382" s="4">
        <v>746</v>
      </c>
      <c r="S382" s="6">
        <v>402</v>
      </c>
      <c r="T382">
        <v>27.2</v>
      </c>
      <c r="U382" t="s">
        <v>62</v>
      </c>
      <c r="V382" s="4">
        <f>Table3[[#This Row],[Driver wage/trip]]+Table3[[#This Row],[Driver Salary]]</f>
        <v>1337</v>
      </c>
      <c r="W382" s="15">
        <f>Table3[[#This Row],[Buddy wage/trip]]*0.3</f>
        <v>120.6</v>
      </c>
    </row>
    <row r="383" spans="1:23" x14ac:dyDescent="0.25">
      <c r="A383">
        <v>8</v>
      </c>
      <c r="B383" s="22">
        <v>44946</v>
      </c>
      <c r="C383">
        <v>2023</v>
      </c>
      <c r="D383" t="s">
        <v>28</v>
      </c>
      <c r="E383" t="s">
        <v>31</v>
      </c>
      <c r="F383" t="s">
        <v>38</v>
      </c>
      <c r="G383" t="s">
        <v>41</v>
      </c>
      <c r="H383" t="s">
        <v>42</v>
      </c>
      <c r="I383">
        <v>112.7</v>
      </c>
      <c r="J383" t="s">
        <v>46</v>
      </c>
      <c r="K383">
        <v>49.4</v>
      </c>
      <c r="L383" t="s">
        <v>83</v>
      </c>
      <c r="M383" t="s">
        <v>48</v>
      </c>
      <c r="N383" t="s">
        <v>55</v>
      </c>
      <c r="O383" t="s">
        <v>60</v>
      </c>
      <c r="P383" s="4">
        <v>234</v>
      </c>
      <c r="Q383" s="4">
        <v>401</v>
      </c>
      <c r="R383" s="4">
        <v>606</v>
      </c>
      <c r="S383" s="6">
        <v>704</v>
      </c>
      <c r="T383">
        <v>17.8</v>
      </c>
      <c r="U383" t="s">
        <v>61</v>
      </c>
      <c r="V383" s="4">
        <f>Table3[[#This Row],[Driver wage/trip]]+Table3[[#This Row],[Driver Salary]]</f>
        <v>840</v>
      </c>
      <c r="W383" s="15">
        <f>Table3[[#This Row],[Buddy wage/trip]]*0.3</f>
        <v>120.3</v>
      </c>
    </row>
    <row r="384" spans="1:23" x14ac:dyDescent="0.25">
      <c r="A384">
        <v>3</v>
      </c>
      <c r="B384" s="22">
        <v>43935</v>
      </c>
      <c r="C384">
        <v>2020</v>
      </c>
      <c r="D384" t="s">
        <v>19</v>
      </c>
      <c r="E384" t="s">
        <v>37</v>
      </c>
      <c r="F384" t="s">
        <v>39</v>
      </c>
      <c r="G384" t="s">
        <v>40</v>
      </c>
      <c r="H384" t="s">
        <v>43</v>
      </c>
      <c r="I384">
        <v>17.899999999999999</v>
      </c>
      <c r="J384" t="s">
        <v>44</v>
      </c>
      <c r="K384">
        <v>120</v>
      </c>
      <c r="L384" t="s">
        <v>83</v>
      </c>
      <c r="M384" t="s">
        <v>48</v>
      </c>
      <c r="N384" t="s">
        <v>52</v>
      </c>
      <c r="O384" t="s">
        <v>60</v>
      </c>
      <c r="P384" s="4">
        <v>213</v>
      </c>
      <c r="Q384" s="4">
        <v>399</v>
      </c>
      <c r="R384" s="4">
        <v>400</v>
      </c>
      <c r="S384" s="6">
        <v>302</v>
      </c>
      <c r="T384">
        <v>3.3</v>
      </c>
      <c r="U384" t="s">
        <v>62</v>
      </c>
      <c r="V384" s="4">
        <f>Table3[[#This Row],[Driver wage/trip]]+Table3[[#This Row],[Driver Salary]]</f>
        <v>613</v>
      </c>
      <c r="W384" s="15">
        <f>Table3[[#This Row],[Buddy wage/trip]]*0.3</f>
        <v>119.69999999999999</v>
      </c>
    </row>
    <row r="385" spans="1:23" x14ac:dyDescent="0.25">
      <c r="A385">
        <v>9</v>
      </c>
      <c r="B385" s="22">
        <v>44549</v>
      </c>
      <c r="C385">
        <v>2021</v>
      </c>
      <c r="D385" t="s">
        <v>23</v>
      </c>
      <c r="E385" t="s">
        <v>34</v>
      </c>
      <c r="F385" t="s">
        <v>38</v>
      </c>
      <c r="G385" t="s">
        <v>41</v>
      </c>
      <c r="H385" t="s">
        <v>42</v>
      </c>
      <c r="I385">
        <v>20</v>
      </c>
      <c r="J385" t="s">
        <v>46</v>
      </c>
      <c r="K385">
        <v>27.5</v>
      </c>
      <c r="L385" t="s">
        <v>84</v>
      </c>
      <c r="M385" t="s">
        <v>48</v>
      </c>
      <c r="N385" t="s">
        <v>65</v>
      </c>
      <c r="O385" t="s">
        <v>59</v>
      </c>
      <c r="P385" s="4">
        <v>412</v>
      </c>
      <c r="Q385" s="4">
        <v>400</v>
      </c>
      <c r="R385" s="4">
        <v>729</v>
      </c>
      <c r="S385" s="6">
        <v>217</v>
      </c>
      <c r="T385">
        <v>24.7</v>
      </c>
      <c r="U385" t="s">
        <v>61</v>
      </c>
      <c r="V385" s="4">
        <f>Table3[[#This Row],[Driver wage/trip]]+Table3[[#This Row],[Driver Salary]]</f>
        <v>1141</v>
      </c>
      <c r="W385" s="15">
        <f>Table3[[#This Row],[Buddy wage/trip]]*0.3</f>
        <v>120</v>
      </c>
    </row>
    <row r="386" spans="1:23" x14ac:dyDescent="0.25">
      <c r="A386">
        <v>7</v>
      </c>
      <c r="B386" s="22">
        <v>44269</v>
      </c>
      <c r="C386">
        <v>2021</v>
      </c>
      <c r="D386" t="s">
        <v>24</v>
      </c>
      <c r="E386" t="s">
        <v>34</v>
      </c>
      <c r="F386" t="s">
        <v>38</v>
      </c>
      <c r="G386" t="s">
        <v>40</v>
      </c>
      <c r="H386" t="s">
        <v>70</v>
      </c>
      <c r="I386">
        <v>101.9</v>
      </c>
      <c r="J386" t="s">
        <v>44</v>
      </c>
      <c r="K386">
        <v>5.9</v>
      </c>
      <c r="L386" t="s">
        <v>84</v>
      </c>
      <c r="M386" t="s">
        <v>52</v>
      </c>
      <c r="N386" t="s">
        <v>55</v>
      </c>
      <c r="O386" t="s">
        <v>60</v>
      </c>
      <c r="P386" s="4">
        <v>615</v>
      </c>
      <c r="Q386" s="4">
        <v>400</v>
      </c>
      <c r="R386" s="4">
        <v>310</v>
      </c>
      <c r="S386" s="6">
        <v>783</v>
      </c>
      <c r="T386">
        <v>9.1999999999999993</v>
      </c>
      <c r="U386" t="s">
        <v>61</v>
      </c>
      <c r="V386" s="4">
        <f>Table3[[#This Row],[Driver wage/trip]]+Table3[[#This Row],[Driver Salary]]</f>
        <v>925</v>
      </c>
      <c r="W386" s="15">
        <f>Table3[[#This Row],[Buddy wage/trip]]*0.3</f>
        <v>120</v>
      </c>
    </row>
    <row r="387" spans="1:23" x14ac:dyDescent="0.25">
      <c r="A387">
        <v>14</v>
      </c>
      <c r="B387" s="22">
        <v>45182</v>
      </c>
      <c r="C387">
        <v>2023</v>
      </c>
      <c r="D387" t="s">
        <v>21</v>
      </c>
      <c r="E387" t="s">
        <v>33</v>
      </c>
      <c r="F387" t="s">
        <v>39</v>
      </c>
      <c r="G387" t="s">
        <v>41</v>
      </c>
      <c r="H387" t="s">
        <v>43</v>
      </c>
      <c r="I387">
        <v>101.9</v>
      </c>
      <c r="J387" t="s">
        <v>44</v>
      </c>
      <c r="K387">
        <v>26.9</v>
      </c>
      <c r="L387" t="s">
        <v>84</v>
      </c>
      <c r="M387" t="s">
        <v>55</v>
      </c>
      <c r="N387" t="s">
        <v>52</v>
      </c>
      <c r="O387" t="s">
        <v>60</v>
      </c>
      <c r="P387" s="4">
        <v>398</v>
      </c>
      <c r="Q387" s="4">
        <v>400</v>
      </c>
      <c r="R387" s="4">
        <v>247</v>
      </c>
      <c r="S387" s="6">
        <v>788</v>
      </c>
      <c r="T387">
        <v>34.200000000000003</v>
      </c>
      <c r="U387" t="s">
        <v>62</v>
      </c>
      <c r="V387" s="4">
        <f>Table3[[#This Row],[Driver wage/trip]]+Table3[[#This Row],[Driver Salary]]</f>
        <v>645</v>
      </c>
      <c r="W387" s="15">
        <f>Table3[[#This Row],[Buddy wage/trip]]*0.3</f>
        <v>120</v>
      </c>
    </row>
    <row r="388" spans="1:23" x14ac:dyDescent="0.25">
      <c r="A388">
        <v>15</v>
      </c>
      <c r="B388" s="22">
        <v>44481</v>
      </c>
      <c r="C388">
        <v>2021</v>
      </c>
      <c r="D388" t="s">
        <v>22</v>
      </c>
      <c r="E388" t="s">
        <v>37</v>
      </c>
      <c r="F388" t="s">
        <v>38</v>
      </c>
      <c r="G388" t="s">
        <v>40</v>
      </c>
      <c r="H388" t="s">
        <v>70</v>
      </c>
      <c r="I388">
        <v>59.2</v>
      </c>
      <c r="J388" t="s">
        <v>46</v>
      </c>
      <c r="K388">
        <v>107</v>
      </c>
      <c r="L388" t="s">
        <v>84</v>
      </c>
      <c r="M388" t="s">
        <v>55</v>
      </c>
      <c r="N388" t="s">
        <v>56</v>
      </c>
      <c r="O388" t="s">
        <v>60</v>
      </c>
      <c r="P388" s="4">
        <v>601</v>
      </c>
      <c r="Q388" s="4">
        <v>399</v>
      </c>
      <c r="R388" s="4">
        <v>766</v>
      </c>
      <c r="S388" s="6">
        <v>355</v>
      </c>
      <c r="T388">
        <v>22.4</v>
      </c>
      <c r="U388" t="s">
        <v>62</v>
      </c>
      <c r="V388" s="4">
        <f>Table3[[#This Row],[Driver wage/trip]]+Table3[[#This Row],[Driver Salary]]</f>
        <v>1367</v>
      </c>
      <c r="W388" s="15">
        <f>Table3[[#This Row],[Buddy wage/trip]]*0.3</f>
        <v>119.69999999999999</v>
      </c>
    </row>
    <row r="389" spans="1:23" x14ac:dyDescent="0.25">
      <c r="A389">
        <v>26</v>
      </c>
      <c r="B389" s="22">
        <v>44339</v>
      </c>
      <c r="C389">
        <v>2021</v>
      </c>
      <c r="D389" t="s">
        <v>20</v>
      </c>
      <c r="E389" t="s">
        <v>34</v>
      </c>
      <c r="F389" t="s">
        <v>39</v>
      </c>
      <c r="G389" t="s">
        <v>40</v>
      </c>
      <c r="H389" t="s">
        <v>43</v>
      </c>
      <c r="I389">
        <v>115.9</v>
      </c>
      <c r="J389" t="s">
        <v>45</v>
      </c>
      <c r="K389">
        <v>21.7</v>
      </c>
      <c r="L389" t="s">
        <v>83</v>
      </c>
      <c r="M389" t="s">
        <v>52</v>
      </c>
      <c r="N389" t="s">
        <v>48</v>
      </c>
      <c r="O389" t="s">
        <v>59</v>
      </c>
      <c r="P389" s="4">
        <v>599</v>
      </c>
      <c r="Q389" s="4">
        <v>400</v>
      </c>
      <c r="R389" s="4">
        <v>385</v>
      </c>
      <c r="S389" s="6">
        <v>206</v>
      </c>
      <c r="T389">
        <v>29.6</v>
      </c>
      <c r="U389" t="s">
        <v>62</v>
      </c>
      <c r="V389" s="4">
        <f>Table3[[#This Row],[Driver wage/trip]]+Table3[[#This Row],[Driver Salary]]</f>
        <v>984</v>
      </c>
      <c r="W389" s="15">
        <f>Table3[[#This Row],[Buddy wage/trip]]*0.3</f>
        <v>120</v>
      </c>
    </row>
    <row r="390" spans="1:23" x14ac:dyDescent="0.25">
      <c r="A390">
        <v>19</v>
      </c>
      <c r="B390" s="22">
        <v>44081</v>
      </c>
      <c r="C390">
        <v>2020</v>
      </c>
      <c r="D390" t="s">
        <v>21</v>
      </c>
      <c r="E390" t="s">
        <v>32</v>
      </c>
      <c r="F390" t="s">
        <v>38</v>
      </c>
      <c r="G390" t="s">
        <v>41</v>
      </c>
      <c r="H390" t="s">
        <v>70</v>
      </c>
      <c r="I390">
        <v>83.1</v>
      </c>
      <c r="J390" t="s">
        <v>44</v>
      </c>
      <c r="K390">
        <v>60.1</v>
      </c>
      <c r="L390" t="s">
        <v>83</v>
      </c>
      <c r="M390" t="s">
        <v>54</v>
      </c>
      <c r="N390" t="s">
        <v>65</v>
      </c>
      <c r="O390" t="s">
        <v>59</v>
      </c>
      <c r="P390" s="4">
        <v>684</v>
      </c>
      <c r="Q390" s="4">
        <v>402</v>
      </c>
      <c r="R390" s="4">
        <v>762</v>
      </c>
      <c r="S390" s="6">
        <v>588</v>
      </c>
      <c r="T390">
        <v>27.3</v>
      </c>
      <c r="U390" t="s">
        <v>62</v>
      </c>
      <c r="V390" s="4">
        <f>Table3[[#This Row],[Driver wage/trip]]+Table3[[#This Row],[Driver Salary]]</f>
        <v>1446</v>
      </c>
      <c r="W390" s="15">
        <f>Table3[[#This Row],[Buddy wage/trip]]*0.3</f>
        <v>120.6</v>
      </c>
    </row>
    <row r="391" spans="1:23" x14ac:dyDescent="0.25">
      <c r="A391">
        <v>8</v>
      </c>
      <c r="B391" s="22">
        <v>44795</v>
      </c>
      <c r="C391">
        <v>2022</v>
      </c>
      <c r="D391" t="s">
        <v>26</v>
      </c>
      <c r="E391" t="s">
        <v>32</v>
      </c>
      <c r="F391" t="s">
        <v>39</v>
      </c>
      <c r="G391" t="s">
        <v>41</v>
      </c>
      <c r="H391" t="s">
        <v>70</v>
      </c>
      <c r="I391">
        <v>118</v>
      </c>
      <c r="J391" t="s">
        <v>45</v>
      </c>
      <c r="K391">
        <v>53.2</v>
      </c>
      <c r="L391" t="s">
        <v>83</v>
      </c>
      <c r="M391" t="s">
        <v>49</v>
      </c>
      <c r="N391" t="s">
        <v>57</v>
      </c>
      <c r="O391" t="s">
        <v>60</v>
      </c>
      <c r="P391" s="4">
        <v>260</v>
      </c>
      <c r="Q391" s="4">
        <v>401</v>
      </c>
      <c r="R391" s="4">
        <v>583</v>
      </c>
      <c r="S391" s="6">
        <v>589</v>
      </c>
      <c r="T391">
        <v>14.5</v>
      </c>
      <c r="U391" t="s">
        <v>61</v>
      </c>
      <c r="V391" s="4">
        <f>Table3[[#This Row],[Driver wage/trip]]+Table3[[#This Row],[Driver Salary]]</f>
        <v>843</v>
      </c>
      <c r="W391" s="15">
        <f>Table3[[#This Row],[Buddy wage/trip]]*0.3</f>
        <v>120.3</v>
      </c>
    </row>
    <row r="392" spans="1:23" x14ac:dyDescent="0.25">
      <c r="A392">
        <v>6</v>
      </c>
      <c r="B392" s="22">
        <v>45045</v>
      </c>
      <c r="C392">
        <v>2023</v>
      </c>
      <c r="D392" t="s">
        <v>19</v>
      </c>
      <c r="E392" t="s">
        <v>36</v>
      </c>
      <c r="F392" t="s">
        <v>38</v>
      </c>
      <c r="G392" t="s">
        <v>40</v>
      </c>
      <c r="H392" t="s">
        <v>70</v>
      </c>
      <c r="I392">
        <v>66.2</v>
      </c>
      <c r="J392" t="s">
        <v>45</v>
      </c>
      <c r="K392">
        <v>81.599999999999994</v>
      </c>
      <c r="L392" t="s">
        <v>84</v>
      </c>
      <c r="M392" t="s">
        <v>48</v>
      </c>
      <c r="N392" t="s">
        <v>65</v>
      </c>
      <c r="O392" t="s">
        <v>60</v>
      </c>
      <c r="P392" s="4">
        <v>546</v>
      </c>
      <c r="Q392" s="4">
        <v>398</v>
      </c>
      <c r="R392" s="4">
        <v>788</v>
      </c>
      <c r="S392" s="6">
        <v>764</v>
      </c>
      <c r="T392">
        <v>30.6</v>
      </c>
      <c r="U392" t="s">
        <v>61</v>
      </c>
      <c r="V392" s="4">
        <f>Table3[[#This Row],[Driver wage/trip]]+Table3[[#This Row],[Driver Salary]]</f>
        <v>1334</v>
      </c>
      <c r="W392" s="15">
        <f>Table3[[#This Row],[Buddy wage/trip]]*0.3</f>
        <v>119.39999999999999</v>
      </c>
    </row>
    <row r="393" spans="1:23" x14ac:dyDescent="0.25">
      <c r="A393">
        <v>16</v>
      </c>
      <c r="B393" s="22">
        <v>43877</v>
      </c>
      <c r="C393">
        <v>2020</v>
      </c>
      <c r="D393" t="s">
        <v>25</v>
      </c>
      <c r="E393" t="s">
        <v>34</v>
      </c>
      <c r="F393" t="s">
        <v>39</v>
      </c>
      <c r="G393" t="s">
        <v>40</v>
      </c>
      <c r="H393" t="s">
        <v>42</v>
      </c>
      <c r="I393">
        <v>28.2</v>
      </c>
      <c r="J393" t="s">
        <v>46</v>
      </c>
      <c r="K393">
        <v>11.3</v>
      </c>
      <c r="L393" t="s">
        <v>84</v>
      </c>
      <c r="M393" t="s">
        <v>53</v>
      </c>
      <c r="N393" t="s">
        <v>56</v>
      </c>
      <c r="O393" t="s">
        <v>59</v>
      </c>
      <c r="P393" s="4">
        <v>237</v>
      </c>
      <c r="Q393" s="4">
        <v>401</v>
      </c>
      <c r="R393" s="4">
        <v>652</v>
      </c>
      <c r="S393" s="6">
        <v>379</v>
      </c>
      <c r="T393">
        <v>33.9</v>
      </c>
      <c r="U393" t="s">
        <v>62</v>
      </c>
      <c r="V393" s="4">
        <f>Table3[[#This Row],[Driver wage/trip]]+Table3[[#This Row],[Driver Salary]]</f>
        <v>889</v>
      </c>
      <c r="W393" s="15">
        <f>Table3[[#This Row],[Buddy wage/trip]]*0.3</f>
        <v>120.3</v>
      </c>
    </row>
    <row r="394" spans="1:23" x14ac:dyDescent="0.25">
      <c r="A394">
        <v>3</v>
      </c>
      <c r="B394" s="22">
        <v>44709</v>
      </c>
      <c r="C394">
        <v>2022</v>
      </c>
      <c r="D394" t="s">
        <v>20</v>
      </c>
      <c r="E394" t="s">
        <v>36</v>
      </c>
      <c r="F394" t="s">
        <v>38</v>
      </c>
      <c r="G394" t="s">
        <v>41</v>
      </c>
      <c r="H394" t="s">
        <v>70</v>
      </c>
      <c r="I394">
        <v>56.1</v>
      </c>
      <c r="J394" t="s">
        <v>45</v>
      </c>
      <c r="K394">
        <v>80.8</v>
      </c>
      <c r="L394" t="s">
        <v>83</v>
      </c>
      <c r="M394" t="s">
        <v>49</v>
      </c>
      <c r="N394" t="s">
        <v>66</v>
      </c>
      <c r="O394" t="s">
        <v>60</v>
      </c>
      <c r="P394" s="4">
        <v>306</v>
      </c>
      <c r="Q394" s="4">
        <v>401</v>
      </c>
      <c r="R394" s="4">
        <v>263</v>
      </c>
      <c r="S394" s="6">
        <v>314</v>
      </c>
      <c r="T394">
        <v>30</v>
      </c>
      <c r="U394" t="s">
        <v>61</v>
      </c>
      <c r="V394" s="4">
        <f>Table3[[#This Row],[Driver wage/trip]]+Table3[[#This Row],[Driver Salary]]</f>
        <v>569</v>
      </c>
      <c r="W394" s="15">
        <f>Table3[[#This Row],[Buddy wage/trip]]*0.3</f>
        <v>120.3</v>
      </c>
    </row>
    <row r="395" spans="1:23" x14ac:dyDescent="0.25">
      <c r="A395">
        <v>25</v>
      </c>
      <c r="B395" s="22">
        <v>45105</v>
      </c>
      <c r="C395">
        <v>2023</v>
      </c>
      <c r="D395" t="s">
        <v>29</v>
      </c>
      <c r="E395" t="s">
        <v>33</v>
      </c>
      <c r="F395" t="s">
        <v>39</v>
      </c>
      <c r="G395" t="s">
        <v>40</v>
      </c>
      <c r="H395" t="s">
        <v>42</v>
      </c>
      <c r="I395">
        <v>117.8</v>
      </c>
      <c r="J395" t="s">
        <v>44</v>
      </c>
      <c r="K395">
        <v>45.8</v>
      </c>
      <c r="L395" t="s">
        <v>83</v>
      </c>
      <c r="M395" t="s">
        <v>52</v>
      </c>
      <c r="N395" t="s">
        <v>58</v>
      </c>
      <c r="O395" t="s">
        <v>59</v>
      </c>
      <c r="P395" s="4">
        <v>395</v>
      </c>
      <c r="Q395" s="4">
        <v>400</v>
      </c>
      <c r="R395" s="4">
        <v>711</v>
      </c>
      <c r="S395" s="6">
        <v>570</v>
      </c>
      <c r="T395">
        <v>31.3</v>
      </c>
      <c r="U395" t="s">
        <v>61</v>
      </c>
      <c r="V395" s="4">
        <f>Table3[[#This Row],[Driver wage/trip]]+Table3[[#This Row],[Driver Salary]]</f>
        <v>1106</v>
      </c>
      <c r="W395" s="15">
        <f>Table3[[#This Row],[Buddy wage/trip]]*0.3</f>
        <v>120</v>
      </c>
    </row>
    <row r="396" spans="1:23" x14ac:dyDescent="0.25">
      <c r="A396">
        <v>21</v>
      </c>
      <c r="B396" s="22">
        <v>44848</v>
      </c>
      <c r="C396">
        <v>2022</v>
      </c>
      <c r="D396" t="s">
        <v>22</v>
      </c>
      <c r="E396" t="s">
        <v>31</v>
      </c>
      <c r="F396" t="s">
        <v>39</v>
      </c>
      <c r="G396" t="s">
        <v>41</v>
      </c>
      <c r="H396" t="s">
        <v>43</v>
      </c>
      <c r="I396">
        <v>47.6</v>
      </c>
      <c r="J396" t="s">
        <v>45</v>
      </c>
      <c r="K396">
        <v>111.5</v>
      </c>
      <c r="L396" t="s">
        <v>83</v>
      </c>
      <c r="M396" t="s">
        <v>48</v>
      </c>
      <c r="N396" t="s">
        <v>65</v>
      </c>
      <c r="O396" t="s">
        <v>59</v>
      </c>
      <c r="P396" s="4">
        <v>624</v>
      </c>
      <c r="Q396" s="4">
        <v>401</v>
      </c>
      <c r="R396" s="4">
        <v>289</v>
      </c>
      <c r="S396" s="6">
        <v>538</v>
      </c>
      <c r="T396">
        <v>15</v>
      </c>
      <c r="U396" t="s">
        <v>61</v>
      </c>
      <c r="V396" s="4">
        <f>Table3[[#This Row],[Driver wage/trip]]+Table3[[#This Row],[Driver Salary]]</f>
        <v>913</v>
      </c>
      <c r="W396" s="15">
        <f>Table3[[#This Row],[Buddy wage/trip]]*0.3</f>
        <v>120.3</v>
      </c>
    </row>
    <row r="397" spans="1:23" x14ac:dyDescent="0.25">
      <c r="A397">
        <v>9</v>
      </c>
      <c r="B397" s="22">
        <v>44605</v>
      </c>
      <c r="C397">
        <v>2022</v>
      </c>
      <c r="D397" t="s">
        <v>25</v>
      </c>
      <c r="E397" t="s">
        <v>34</v>
      </c>
      <c r="F397" t="s">
        <v>38</v>
      </c>
      <c r="G397" t="s">
        <v>41</v>
      </c>
      <c r="H397" t="s">
        <v>43</v>
      </c>
      <c r="I397">
        <v>115.1</v>
      </c>
      <c r="J397" t="s">
        <v>45</v>
      </c>
      <c r="K397">
        <v>102.6</v>
      </c>
      <c r="L397" t="s">
        <v>84</v>
      </c>
      <c r="M397" t="s">
        <v>47</v>
      </c>
      <c r="N397" t="s">
        <v>65</v>
      </c>
      <c r="O397" t="s">
        <v>59</v>
      </c>
      <c r="P397" s="4">
        <v>784</v>
      </c>
      <c r="Q397" s="4">
        <v>399</v>
      </c>
      <c r="R397" s="4">
        <v>615</v>
      </c>
      <c r="S397" s="6">
        <v>631</v>
      </c>
      <c r="T397">
        <v>37.799999999999997</v>
      </c>
      <c r="U397" t="s">
        <v>61</v>
      </c>
      <c r="V397" s="4">
        <f>Table3[[#This Row],[Driver wage/trip]]+Table3[[#This Row],[Driver Salary]]</f>
        <v>1399</v>
      </c>
      <c r="W397" s="15">
        <f>Table3[[#This Row],[Buddy wage/trip]]*0.3</f>
        <v>119.69999999999999</v>
      </c>
    </row>
    <row r="398" spans="1:23" x14ac:dyDescent="0.25">
      <c r="A398">
        <v>0</v>
      </c>
      <c r="B398" s="22">
        <v>44715</v>
      </c>
      <c r="C398">
        <v>2022</v>
      </c>
      <c r="D398" t="s">
        <v>29</v>
      </c>
      <c r="E398" t="s">
        <v>31</v>
      </c>
      <c r="F398" t="s">
        <v>38</v>
      </c>
      <c r="G398" t="s">
        <v>40</v>
      </c>
      <c r="H398" t="s">
        <v>43</v>
      </c>
      <c r="I398">
        <v>96.7</v>
      </c>
      <c r="J398" t="s">
        <v>44</v>
      </c>
      <c r="K398">
        <v>50.9</v>
      </c>
      <c r="L398" t="s">
        <v>83</v>
      </c>
      <c r="M398" t="s">
        <v>55</v>
      </c>
      <c r="N398" t="s">
        <v>48</v>
      </c>
      <c r="O398" t="s">
        <v>60</v>
      </c>
      <c r="P398" s="4">
        <v>406</v>
      </c>
      <c r="Q398" s="4">
        <v>400</v>
      </c>
      <c r="R398" s="4">
        <v>500</v>
      </c>
      <c r="S398" s="6">
        <v>731</v>
      </c>
      <c r="T398">
        <v>17.600000000000001</v>
      </c>
      <c r="U398" t="s">
        <v>61</v>
      </c>
      <c r="V398" s="4">
        <f>Table3[[#This Row],[Driver wage/trip]]+Table3[[#This Row],[Driver Salary]]</f>
        <v>906</v>
      </c>
      <c r="W398" s="15">
        <f>Table3[[#This Row],[Buddy wage/trip]]*0.3</f>
        <v>120</v>
      </c>
    </row>
    <row r="399" spans="1:23" x14ac:dyDescent="0.25">
      <c r="A399">
        <v>22</v>
      </c>
      <c r="B399" s="22">
        <v>43894</v>
      </c>
      <c r="C399">
        <v>2020</v>
      </c>
      <c r="D399" t="s">
        <v>24</v>
      </c>
      <c r="E399" t="s">
        <v>33</v>
      </c>
      <c r="F399" t="s">
        <v>39</v>
      </c>
      <c r="G399" t="s">
        <v>40</v>
      </c>
      <c r="H399" t="s">
        <v>70</v>
      </c>
      <c r="I399">
        <v>55.8</v>
      </c>
      <c r="J399" t="s">
        <v>46</v>
      </c>
      <c r="K399">
        <v>119.2</v>
      </c>
      <c r="L399" t="s">
        <v>84</v>
      </c>
      <c r="M399" t="s">
        <v>52</v>
      </c>
      <c r="N399" t="s">
        <v>65</v>
      </c>
      <c r="O399" t="s">
        <v>59</v>
      </c>
      <c r="P399" s="4">
        <v>513</v>
      </c>
      <c r="Q399" s="4">
        <v>401</v>
      </c>
      <c r="R399" s="4">
        <v>625</v>
      </c>
      <c r="S399" s="6">
        <v>536</v>
      </c>
      <c r="T399">
        <v>36</v>
      </c>
      <c r="U399" t="s">
        <v>62</v>
      </c>
      <c r="V399" s="4">
        <f>Table3[[#This Row],[Driver wage/trip]]+Table3[[#This Row],[Driver Salary]]</f>
        <v>1138</v>
      </c>
      <c r="W399" s="15">
        <f>Table3[[#This Row],[Buddy wage/trip]]*0.3</f>
        <v>120.3</v>
      </c>
    </row>
    <row r="400" spans="1:23" x14ac:dyDescent="0.25">
      <c r="A400">
        <v>12</v>
      </c>
      <c r="B400" s="22">
        <v>44150</v>
      </c>
      <c r="C400">
        <v>2020</v>
      </c>
      <c r="D400" t="s">
        <v>30</v>
      </c>
      <c r="E400" t="s">
        <v>34</v>
      </c>
      <c r="F400" t="s">
        <v>39</v>
      </c>
      <c r="G400" t="s">
        <v>41</v>
      </c>
      <c r="H400" t="s">
        <v>70</v>
      </c>
      <c r="I400">
        <v>67.3</v>
      </c>
      <c r="J400" t="s">
        <v>46</v>
      </c>
      <c r="K400">
        <v>11</v>
      </c>
      <c r="L400" t="s">
        <v>83</v>
      </c>
      <c r="M400" t="s">
        <v>52</v>
      </c>
      <c r="N400" t="s">
        <v>52</v>
      </c>
      <c r="O400" t="s">
        <v>59</v>
      </c>
      <c r="P400" s="4">
        <v>355</v>
      </c>
      <c r="Q400" s="4">
        <v>400</v>
      </c>
      <c r="R400" s="4">
        <v>659</v>
      </c>
      <c r="S400" s="6">
        <v>290</v>
      </c>
      <c r="T400">
        <v>34.5</v>
      </c>
      <c r="U400" t="s">
        <v>62</v>
      </c>
      <c r="V400" s="4">
        <f>Table3[[#This Row],[Driver wage/trip]]+Table3[[#This Row],[Driver Salary]]</f>
        <v>1014</v>
      </c>
      <c r="W400" s="15">
        <f>Table3[[#This Row],[Buddy wage/trip]]*0.3</f>
        <v>120</v>
      </c>
    </row>
    <row r="401" spans="1:23" x14ac:dyDescent="0.25">
      <c r="A401">
        <v>21</v>
      </c>
      <c r="B401" s="22">
        <v>44690</v>
      </c>
      <c r="C401">
        <v>2022</v>
      </c>
      <c r="D401" t="s">
        <v>20</v>
      </c>
      <c r="E401" t="s">
        <v>32</v>
      </c>
      <c r="F401" t="s">
        <v>38</v>
      </c>
      <c r="G401" t="s">
        <v>41</v>
      </c>
      <c r="H401" t="s">
        <v>43</v>
      </c>
      <c r="I401">
        <v>74.900000000000006</v>
      </c>
      <c r="J401" t="s">
        <v>45</v>
      </c>
      <c r="K401">
        <v>95.7</v>
      </c>
      <c r="L401" t="s">
        <v>83</v>
      </c>
      <c r="M401" t="s">
        <v>55</v>
      </c>
      <c r="N401" t="s">
        <v>57</v>
      </c>
      <c r="O401" t="s">
        <v>60</v>
      </c>
      <c r="P401" s="4">
        <v>605</v>
      </c>
      <c r="Q401" s="4">
        <v>398</v>
      </c>
      <c r="R401" s="4">
        <v>682</v>
      </c>
      <c r="S401" s="6">
        <v>559</v>
      </c>
      <c r="T401">
        <v>5.8</v>
      </c>
      <c r="U401" t="s">
        <v>61</v>
      </c>
      <c r="V401" s="4">
        <f>Table3[[#This Row],[Driver wage/trip]]+Table3[[#This Row],[Driver Salary]]</f>
        <v>1287</v>
      </c>
      <c r="W401" s="15">
        <f>Table3[[#This Row],[Buddy wage/trip]]*0.3</f>
        <v>119.39999999999999</v>
      </c>
    </row>
    <row r="402" spans="1:23" x14ac:dyDescent="0.25">
      <c r="A402">
        <v>1</v>
      </c>
      <c r="B402" s="22">
        <v>44610</v>
      </c>
      <c r="C402">
        <v>2022</v>
      </c>
      <c r="D402" t="s">
        <v>25</v>
      </c>
      <c r="E402" t="s">
        <v>31</v>
      </c>
      <c r="F402" t="s">
        <v>38</v>
      </c>
      <c r="G402" t="s">
        <v>41</v>
      </c>
      <c r="H402" t="s">
        <v>43</v>
      </c>
      <c r="I402">
        <v>81.599999999999994</v>
      </c>
      <c r="J402" t="s">
        <v>44</v>
      </c>
      <c r="K402">
        <v>54.9</v>
      </c>
      <c r="L402" t="s">
        <v>83</v>
      </c>
      <c r="M402" t="s">
        <v>51</v>
      </c>
      <c r="N402" t="s">
        <v>58</v>
      </c>
      <c r="O402" t="s">
        <v>59</v>
      </c>
      <c r="P402" s="4">
        <v>420</v>
      </c>
      <c r="Q402" s="4">
        <v>400</v>
      </c>
      <c r="R402" s="4">
        <v>701</v>
      </c>
      <c r="S402" s="6">
        <v>424</v>
      </c>
      <c r="T402">
        <v>38.700000000000003</v>
      </c>
      <c r="U402" t="s">
        <v>61</v>
      </c>
      <c r="V402" s="4">
        <f>Table3[[#This Row],[Driver wage/trip]]+Table3[[#This Row],[Driver Salary]]</f>
        <v>1121</v>
      </c>
      <c r="W402" s="15">
        <f>Table3[[#This Row],[Buddy wage/trip]]*0.3</f>
        <v>120</v>
      </c>
    </row>
    <row r="403" spans="1:23" x14ac:dyDescent="0.25">
      <c r="A403">
        <v>8</v>
      </c>
      <c r="B403" s="22">
        <v>45146</v>
      </c>
      <c r="C403">
        <v>2023</v>
      </c>
      <c r="D403" t="s">
        <v>26</v>
      </c>
      <c r="E403" t="s">
        <v>37</v>
      </c>
      <c r="F403" t="s">
        <v>39</v>
      </c>
      <c r="G403" t="s">
        <v>40</v>
      </c>
      <c r="H403" t="s">
        <v>43</v>
      </c>
      <c r="I403">
        <v>13.8</v>
      </c>
      <c r="J403" t="s">
        <v>46</v>
      </c>
      <c r="K403">
        <v>54.8</v>
      </c>
      <c r="L403" t="s">
        <v>83</v>
      </c>
      <c r="M403" t="s">
        <v>48</v>
      </c>
      <c r="N403" t="s">
        <v>57</v>
      </c>
      <c r="O403" t="s">
        <v>60</v>
      </c>
      <c r="P403" s="4">
        <v>489</v>
      </c>
      <c r="Q403" s="4">
        <v>400</v>
      </c>
      <c r="R403" s="4">
        <v>708</v>
      </c>
      <c r="S403" s="6">
        <v>472</v>
      </c>
      <c r="T403">
        <v>39.9</v>
      </c>
      <c r="U403" t="s">
        <v>62</v>
      </c>
      <c r="V403" s="4">
        <f>Table3[[#This Row],[Driver wage/trip]]+Table3[[#This Row],[Driver Salary]]</f>
        <v>1197</v>
      </c>
      <c r="W403" s="15">
        <f>Table3[[#This Row],[Buddy wage/trip]]*0.3</f>
        <v>120</v>
      </c>
    </row>
    <row r="404" spans="1:23" x14ac:dyDescent="0.25">
      <c r="A404">
        <v>13</v>
      </c>
      <c r="B404" s="22">
        <v>43859</v>
      </c>
      <c r="C404">
        <v>2020</v>
      </c>
      <c r="D404" t="s">
        <v>28</v>
      </c>
      <c r="E404" t="s">
        <v>33</v>
      </c>
      <c r="F404" t="s">
        <v>38</v>
      </c>
      <c r="G404" t="s">
        <v>41</v>
      </c>
      <c r="H404" t="s">
        <v>43</v>
      </c>
      <c r="I404">
        <v>112.4</v>
      </c>
      <c r="J404" t="s">
        <v>46</v>
      </c>
      <c r="K404">
        <v>24.6</v>
      </c>
      <c r="L404" t="s">
        <v>83</v>
      </c>
      <c r="M404" t="s">
        <v>53</v>
      </c>
      <c r="N404" t="s">
        <v>65</v>
      </c>
      <c r="O404" t="s">
        <v>60</v>
      </c>
      <c r="P404" s="4">
        <v>541</v>
      </c>
      <c r="Q404" s="4">
        <v>401</v>
      </c>
      <c r="R404" s="4">
        <v>448</v>
      </c>
      <c r="S404" s="6">
        <v>776</v>
      </c>
      <c r="T404">
        <v>24.6</v>
      </c>
      <c r="U404" t="s">
        <v>62</v>
      </c>
      <c r="V404" s="4">
        <f>Table3[[#This Row],[Driver wage/trip]]+Table3[[#This Row],[Driver Salary]]</f>
        <v>989</v>
      </c>
      <c r="W404" s="15">
        <f>Table3[[#This Row],[Buddy wage/trip]]*0.3</f>
        <v>120.3</v>
      </c>
    </row>
    <row r="405" spans="1:23" x14ac:dyDescent="0.25">
      <c r="A405">
        <v>13</v>
      </c>
      <c r="B405" s="22">
        <v>44267</v>
      </c>
      <c r="C405">
        <v>2021</v>
      </c>
      <c r="D405" t="s">
        <v>24</v>
      </c>
      <c r="E405" t="s">
        <v>31</v>
      </c>
      <c r="F405" t="s">
        <v>38</v>
      </c>
      <c r="G405" t="s">
        <v>40</v>
      </c>
      <c r="H405" t="s">
        <v>43</v>
      </c>
      <c r="I405">
        <v>73.7</v>
      </c>
      <c r="J405" t="s">
        <v>44</v>
      </c>
      <c r="K405">
        <v>64.2</v>
      </c>
      <c r="L405" t="s">
        <v>83</v>
      </c>
      <c r="M405" t="s">
        <v>49</v>
      </c>
      <c r="N405" t="s">
        <v>66</v>
      </c>
      <c r="O405" t="s">
        <v>60</v>
      </c>
      <c r="P405" s="4">
        <v>612</v>
      </c>
      <c r="Q405" s="4">
        <v>400</v>
      </c>
      <c r="R405" s="4">
        <v>734</v>
      </c>
      <c r="S405" s="6">
        <v>533</v>
      </c>
      <c r="T405">
        <v>31.5</v>
      </c>
      <c r="U405" t="s">
        <v>61</v>
      </c>
      <c r="V405" s="4">
        <f>Table3[[#This Row],[Driver wage/trip]]+Table3[[#This Row],[Driver Salary]]</f>
        <v>1346</v>
      </c>
      <c r="W405" s="15">
        <f>Table3[[#This Row],[Buddy wage/trip]]*0.3</f>
        <v>120</v>
      </c>
    </row>
    <row r="406" spans="1:23" x14ac:dyDescent="0.25">
      <c r="A406">
        <v>9</v>
      </c>
      <c r="B406" s="22">
        <v>44593</v>
      </c>
      <c r="C406">
        <v>2022</v>
      </c>
      <c r="D406" t="s">
        <v>25</v>
      </c>
      <c r="E406" t="s">
        <v>37</v>
      </c>
      <c r="F406" t="s">
        <v>38</v>
      </c>
      <c r="G406" t="s">
        <v>41</v>
      </c>
      <c r="H406" t="s">
        <v>43</v>
      </c>
      <c r="I406">
        <v>112.1</v>
      </c>
      <c r="J406" t="s">
        <v>46</v>
      </c>
      <c r="K406">
        <v>14.7</v>
      </c>
      <c r="L406" t="s">
        <v>83</v>
      </c>
      <c r="M406" t="s">
        <v>48</v>
      </c>
      <c r="N406" t="s">
        <v>56</v>
      </c>
      <c r="O406" t="s">
        <v>60</v>
      </c>
      <c r="P406" s="4">
        <v>236</v>
      </c>
      <c r="Q406" s="4">
        <v>400</v>
      </c>
      <c r="R406" s="4">
        <v>632</v>
      </c>
      <c r="S406" s="6">
        <v>290</v>
      </c>
      <c r="T406">
        <v>37.4</v>
      </c>
      <c r="U406" t="s">
        <v>61</v>
      </c>
      <c r="V406" s="4">
        <f>Table3[[#This Row],[Driver wage/trip]]+Table3[[#This Row],[Driver Salary]]</f>
        <v>868</v>
      </c>
      <c r="W406" s="15">
        <f>Table3[[#This Row],[Buddy wage/trip]]*0.3</f>
        <v>120</v>
      </c>
    </row>
    <row r="407" spans="1:23" x14ac:dyDescent="0.25">
      <c r="A407">
        <v>17</v>
      </c>
      <c r="B407" s="22">
        <v>44566</v>
      </c>
      <c r="C407">
        <v>2022</v>
      </c>
      <c r="D407" t="s">
        <v>28</v>
      </c>
      <c r="E407" t="s">
        <v>33</v>
      </c>
      <c r="F407" t="s">
        <v>39</v>
      </c>
      <c r="G407" t="s">
        <v>40</v>
      </c>
      <c r="H407" t="s">
        <v>43</v>
      </c>
      <c r="I407">
        <v>77.7</v>
      </c>
      <c r="J407" t="s">
        <v>45</v>
      </c>
      <c r="K407">
        <v>75.900000000000006</v>
      </c>
      <c r="L407" t="s">
        <v>83</v>
      </c>
      <c r="M407" t="s">
        <v>55</v>
      </c>
      <c r="N407" t="s">
        <v>57</v>
      </c>
      <c r="O407" t="s">
        <v>60</v>
      </c>
      <c r="P407" s="4">
        <v>533</v>
      </c>
      <c r="Q407" s="4">
        <v>401</v>
      </c>
      <c r="R407" s="4">
        <v>703</v>
      </c>
      <c r="S407" s="6">
        <v>466</v>
      </c>
      <c r="T407">
        <v>1.8</v>
      </c>
      <c r="U407" t="s">
        <v>62</v>
      </c>
      <c r="V407" s="4">
        <f>Table3[[#This Row],[Driver wage/trip]]+Table3[[#This Row],[Driver Salary]]</f>
        <v>1236</v>
      </c>
      <c r="W407" s="15">
        <f>Table3[[#This Row],[Buddy wage/trip]]*0.3</f>
        <v>120.3</v>
      </c>
    </row>
    <row r="408" spans="1:23" x14ac:dyDescent="0.25">
      <c r="A408">
        <v>5</v>
      </c>
      <c r="B408" s="22">
        <v>44901</v>
      </c>
      <c r="C408">
        <v>2022</v>
      </c>
      <c r="D408" t="s">
        <v>23</v>
      </c>
      <c r="E408" t="s">
        <v>37</v>
      </c>
      <c r="F408" t="s">
        <v>38</v>
      </c>
      <c r="G408" t="s">
        <v>40</v>
      </c>
      <c r="H408" t="s">
        <v>43</v>
      </c>
      <c r="I408">
        <v>54.6</v>
      </c>
      <c r="J408" t="s">
        <v>46</v>
      </c>
      <c r="K408">
        <v>32.799999999999997</v>
      </c>
      <c r="L408" t="s">
        <v>84</v>
      </c>
      <c r="M408" t="s">
        <v>52</v>
      </c>
      <c r="N408" t="s">
        <v>48</v>
      </c>
      <c r="O408" t="s">
        <v>59</v>
      </c>
      <c r="P408" s="4">
        <v>459</v>
      </c>
      <c r="Q408" s="4">
        <v>400</v>
      </c>
      <c r="R408" s="4">
        <v>794</v>
      </c>
      <c r="S408" s="6">
        <v>337</v>
      </c>
      <c r="T408">
        <v>37.299999999999997</v>
      </c>
      <c r="U408" t="s">
        <v>62</v>
      </c>
      <c r="V408" s="4">
        <f>Table3[[#This Row],[Driver wage/trip]]+Table3[[#This Row],[Driver Salary]]</f>
        <v>1253</v>
      </c>
      <c r="W408" s="15">
        <f>Table3[[#This Row],[Buddy wage/trip]]*0.3</f>
        <v>120</v>
      </c>
    </row>
    <row r="409" spans="1:23" x14ac:dyDescent="0.25">
      <c r="A409">
        <v>11</v>
      </c>
      <c r="B409" s="22">
        <v>45271</v>
      </c>
      <c r="C409">
        <v>2023</v>
      </c>
      <c r="D409" t="s">
        <v>23</v>
      </c>
      <c r="E409" t="s">
        <v>32</v>
      </c>
      <c r="F409" t="s">
        <v>38</v>
      </c>
      <c r="G409" t="s">
        <v>41</v>
      </c>
      <c r="H409" t="s">
        <v>70</v>
      </c>
      <c r="I409">
        <v>70.2</v>
      </c>
      <c r="J409" t="s">
        <v>44</v>
      </c>
      <c r="K409">
        <v>88.4</v>
      </c>
      <c r="L409" t="s">
        <v>83</v>
      </c>
      <c r="M409" t="s">
        <v>52</v>
      </c>
      <c r="N409" t="s">
        <v>52</v>
      </c>
      <c r="O409" t="s">
        <v>60</v>
      </c>
      <c r="P409" s="4">
        <v>280</v>
      </c>
      <c r="Q409" s="4">
        <v>399</v>
      </c>
      <c r="R409" s="4">
        <v>270</v>
      </c>
      <c r="S409" s="6">
        <v>281</v>
      </c>
      <c r="T409">
        <v>25.5</v>
      </c>
      <c r="U409" t="s">
        <v>62</v>
      </c>
      <c r="V409" s="4">
        <f>Table3[[#This Row],[Driver wage/trip]]+Table3[[#This Row],[Driver Salary]]</f>
        <v>550</v>
      </c>
      <c r="W409" s="15">
        <f>Table3[[#This Row],[Buddy wage/trip]]*0.3</f>
        <v>119.69999999999999</v>
      </c>
    </row>
    <row r="410" spans="1:23" x14ac:dyDescent="0.25">
      <c r="A410">
        <v>13</v>
      </c>
      <c r="B410" s="22">
        <v>44281</v>
      </c>
      <c r="C410">
        <v>2021</v>
      </c>
      <c r="D410" t="s">
        <v>24</v>
      </c>
      <c r="E410" t="s">
        <v>31</v>
      </c>
      <c r="F410" t="s">
        <v>38</v>
      </c>
      <c r="G410" t="s">
        <v>40</v>
      </c>
      <c r="H410" t="s">
        <v>70</v>
      </c>
      <c r="I410">
        <v>100.4</v>
      </c>
      <c r="J410" t="s">
        <v>45</v>
      </c>
      <c r="K410">
        <v>74.8</v>
      </c>
      <c r="L410" t="s">
        <v>83</v>
      </c>
      <c r="M410" t="s">
        <v>51</v>
      </c>
      <c r="N410" t="s">
        <v>66</v>
      </c>
      <c r="O410" t="s">
        <v>59</v>
      </c>
      <c r="P410" s="4">
        <v>325</v>
      </c>
      <c r="Q410" s="4">
        <v>401</v>
      </c>
      <c r="R410" s="4">
        <v>422</v>
      </c>
      <c r="S410" s="6">
        <v>627</v>
      </c>
      <c r="T410">
        <v>33.299999999999997</v>
      </c>
      <c r="U410" t="s">
        <v>61</v>
      </c>
      <c r="V410" s="4">
        <f>Table3[[#This Row],[Driver wage/trip]]+Table3[[#This Row],[Driver Salary]]</f>
        <v>747</v>
      </c>
      <c r="W410" s="15">
        <f>Table3[[#This Row],[Buddy wage/trip]]*0.3</f>
        <v>120.3</v>
      </c>
    </row>
    <row r="411" spans="1:23" x14ac:dyDescent="0.25">
      <c r="A411">
        <v>16</v>
      </c>
      <c r="B411" s="22">
        <v>44463</v>
      </c>
      <c r="C411">
        <v>2021</v>
      </c>
      <c r="D411" t="s">
        <v>21</v>
      </c>
      <c r="E411" t="s">
        <v>31</v>
      </c>
      <c r="F411" t="s">
        <v>39</v>
      </c>
      <c r="G411" t="s">
        <v>40</v>
      </c>
      <c r="H411" t="s">
        <v>43</v>
      </c>
      <c r="I411">
        <v>42.5</v>
      </c>
      <c r="J411" t="s">
        <v>46</v>
      </c>
      <c r="K411">
        <v>90.8</v>
      </c>
      <c r="L411" t="s">
        <v>83</v>
      </c>
      <c r="M411" t="s">
        <v>48</v>
      </c>
      <c r="N411" t="s">
        <v>65</v>
      </c>
      <c r="O411" t="s">
        <v>59</v>
      </c>
      <c r="P411" s="4">
        <v>730</v>
      </c>
      <c r="Q411" s="4">
        <v>400</v>
      </c>
      <c r="R411" s="4">
        <v>684</v>
      </c>
      <c r="S411" s="6">
        <v>577</v>
      </c>
      <c r="T411">
        <v>22.1</v>
      </c>
      <c r="U411" t="s">
        <v>62</v>
      </c>
      <c r="V411" s="4">
        <f>Table3[[#This Row],[Driver wage/trip]]+Table3[[#This Row],[Driver Salary]]</f>
        <v>1414</v>
      </c>
      <c r="W411" s="15">
        <f>Table3[[#This Row],[Buddy wage/trip]]*0.3</f>
        <v>120</v>
      </c>
    </row>
    <row r="412" spans="1:23" x14ac:dyDescent="0.25">
      <c r="A412">
        <v>18</v>
      </c>
      <c r="B412" s="22">
        <v>44928</v>
      </c>
      <c r="C412">
        <v>2023</v>
      </c>
      <c r="D412" t="s">
        <v>28</v>
      </c>
      <c r="E412" t="s">
        <v>32</v>
      </c>
      <c r="F412" t="s">
        <v>38</v>
      </c>
      <c r="G412" t="s">
        <v>40</v>
      </c>
      <c r="H412" t="s">
        <v>43</v>
      </c>
      <c r="I412">
        <v>115</v>
      </c>
      <c r="J412" t="s">
        <v>46</v>
      </c>
      <c r="K412">
        <v>91.2</v>
      </c>
      <c r="L412" t="s">
        <v>83</v>
      </c>
      <c r="M412" t="s">
        <v>51</v>
      </c>
      <c r="N412" t="s">
        <v>65</v>
      </c>
      <c r="O412" t="s">
        <v>60</v>
      </c>
      <c r="P412" s="4">
        <v>723</v>
      </c>
      <c r="Q412" s="4">
        <v>400</v>
      </c>
      <c r="R412" s="4">
        <v>252</v>
      </c>
      <c r="S412" s="6">
        <v>499</v>
      </c>
      <c r="T412">
        <v>21.7</v>
      </c>
      <c r="U412" t="s">
        <v>62</v>
      </c>
      <c r="V412" s="4">
        <f>Table3[[#This Row],[Driver wage/trip]]+Table3[[#This Row],[Driver Salary]]</f>
        <v>975</v>
      </c>
      <c r="W412" s="15">
        <f>Table3[[#This Row],[Buddy wage/trip]]*0.3</f>
        <v>120</v>
      </c>
    </row>
    <row r="413" spans="1:23" x14ac:dyDescent="0.25">
      <c r="A413">
        <v>5</v>
      </c>
      <c r="B413" s="22">
        <v>44907</v>
      </c>
      <c r="C413">
        <v>2022</v>
      </c>
      <c r="D413" t="s">
        <v>23</v>
      </c>
      <c r="E413" t="s">
        <v>32</v>
      </c>
      <c r="F413" t="s">
        <v>39</v>
      </c>
      <c r="G413" t="s">
        <v>40</v>
      </c>
      <c r="H413" t="s">
        <v>70</v>
      </c>
      <c r="I413">
        <v>58.6</v>
      </c>
      <c r="J413" t="s">
        <v>46</v>
      </c>
      <c r="K413">
        <v>27.6</v>
      </c>
      <c r="L413" t="s">
        <v>83</v>
      </c>
      <c r="M413" t="s">
        <v>55</v>
      </c>
      <c r="N413" t="s">
        <v>55</v>
      </c>
      <c r="O413" t="s">
        <v>60</v>
      </c>
      <c r="P413" s="4">
        <v>220</v>
      </c>
      <c r="Q413" s="4">
        <v>400</v>
      </c>
      <c r="R413" s="4">
        <v>524</v>
      </c>
      <c r="S413" s="6">
        <v>454</v>
      </c>
      <c r="T413">
        <v>36</v>
      </c>
      <c r="U413" t="s">
        <v>61</v>
      </c>
      <c r="V413" s="4">
        <f>Table3[[#This Row],[Driver wage/trip]]+Table3[[#This Row],[Driver Salary]]</f>
        <v>744</v>
      </c>
      <c r="W413" s="15">
        <f>Table3[[#This Row],[Buddy wage/trip]]*0.3</f>
        <v>120</v>
      </c>
    </row>
    <row r="414" spans="1:23" x14ac:dyDescent="0.25">
      <c r="A414">
        <v>2</v>
      </c>
      <c r="B414" s="22">
        <v>44063</v>
      </c>
      <c r="C414">
        <v>2020</v>
      </c>
      <c r="D414" t="s">
        <v>26</v>
      </c>
      <c r="E414" t="s">
        <v>35</v>
      </c>
      <c r="F414" t="s">
        <v>39</v>
      </c>
      <c r="G414" t="s">
        <v>41</v>
      </c>
      <c r="H414" t="s">
        <v>70</v>
      </c>
      <c r="I414">
        <v>115</v>
      </c>
      <c r="J414" t="s">
        <v>45</v>
      </c>
      <c r="K414">
        <v>5.0999999999999996</v>
      </c>
      <c r="L414" t="s">
        <v>83</v>
      </c>
      <c r="M414" t="s">
        <v>51</v>
      </c>
      <c r="N414" t="s">
        <v>65</v>
      </c>
      <c r="O414" t="s">
        <v>60</v>
      </c>
      <c r="P414" s="4">
        <v>614</v>
      </c>
      <c r="Q414" s="4">
        <v>399</v>
      </c>
      <c r="R414" s="4">
        <v>715</v>
      </c>
      <c r="S414" s="6">
        <v>393</v>
      </c>
      <c r="T414">
        <v>20.8</v>
      </c>
      <c r="U414" t="s">
        <v>62</v>
      </c>
      <c r="V414" s="4">
        <f>Table3[[#This Row],[Driver wage/trip]]+Table3[[#This Row],[Driver Salary]]</f>
        <v>1329</v>
      </c>
      <c r="W414" s="15">
        <f>Table3[[#This Row],[Buddy wage/trip]]*0.3</f>
        <v>119.69999999999999</v>
      </c>
    </row>
    <row r="415" spans="1:23" x14ac:dyDescent="0.25">
      <c r="A415">
        <v>22</v>
      </c>
      <c r="B415" s="22">
        <v>44030</v>
      </c>
      <c r="C415">
        <v>2020</v>
      </c>
      <c r="D415" t="s">
        <v>27</v>
      </c>
      <c r="E415" t="s">
        <v>36</v>
      </c>
      <c r="F415" t="s">
        <v>39</v>
      </c>
      <c r="G415" t="s">
        <v>41</v>
      </c>
      <c r="H415" t="s">
        <v>70</v>
      </c>
      <c r="I415">
        <v>106.3</v>
      </c>
      <c r="J415" t="s">
        <v>45</v>
      </c>
      <c r="K415">
        <v>47.1</v>
      </c>
      <c r="L415" t="s">
        <v>83</v>
      </c>
      <c r="M415" t="s">
        <v>55</v>
      </c>
      <c r="N415" t="s">
        <v>56</v>
      </c>
      <c r="O415" t="s">
        <v>59</v>
      </c>
      <c r="P415" s="4">
        <v>533</v>
      </c>
      <c r="Q415" s="4">
        <v>399</v>
      </c>
      <c r="R415" s="4">
        <v>211</v>
      </c>
      <c r="S415" s="6">
        <v>253</v>
      </c>
      <c r="T415">
        <v>19.399999999999999</v>
      </c>
      <c r="U415" t="s">
        <v>62</v>
      </c>
      <c r="V415" s="4">
        <f>Table3[[#This Row],[Driver wage/trip]]+Table3[[#This Row],[Driver Salary]]</f>
        <v>744</v>
      </c>
      <c r="W415" s="15">
        <f>Table3[[#This Row],[Buddy wage/trip]]*0.3</f>
        <v>119.69999999999999</v>
      </c>
    </row>
    <row r="416" spans="1:23" x14ac:dyDescent="0.25">
      <c r="A416">
        <v>15</v>
      </c>
      <c r="B416" s="22">
        <v>44504</v>
      </c>
      <c r="C416">
        <v>2021</v>
      </c>
      <c r="D416" t="s">
        <v>30</v>
      </c>
      <c r="E416" t="s">
        <v>35</v>
      </c>
      <c r="F416" t="s">
        <v>39</v>
      </c>
      <c r="G416" t="s">
        <v>40</v>
      </c>
      <c r="H416" t="s">
        <v>70</v>
      </c>
      <c r="I416">
        <v>93.3</v>
      </c>
      <c r="J416" t="s">
        <v>45</v>
      </c>
      <c r="K416">
        <v>110.7</v>
      </c>
      <c r="L416" t="s">
        <v>83</v>
      </c>
      <c r="M416" t="s">
        <v>50</v>
      </c>
      <c r="N416" t="s">
        <v>56</v>
      </c>
      <c r="O416" t="s">
        <v>59</v>
      </c>
      <c r="P416" s="4">
        <v>764</v>
      </c>
      <c r="Q416" s="4">
        <v>400</v>
      </c>
      <c r="R416" s="4">
        <v>764</v>
      </c>
      <c r="S416" s="6">
        <v>380</v>
      </c>
      <c r="T416">
        <v>24.7</v>
      </c>
      <c r="U416" t="s">
        <v>61</v>
      </c>
      <c r="V416" s="4">
        <f>Table3[[#This Row],[Driver wage/trip]]+Table3[[#This Row],[Driver Salary]]</f>
        <v>1528</v>
      </c>
      <c r="W416" s="15">
        <f>Table3[[#This Row],[Buddy wage/trip]]*0.3</f>
        <v>120</v>
      </c>
    </row>
    <row r="417" spans="1:23" x14ac:dyDescent="0.25">
      <c r="A417">
        <v>7</v>
      </c>
      <c r="B417" s="22">
        <v>44379</v>
      </c>
      <c r="C417">
        <v>2021</v>
      </c>
      <c r="D417" t="s">
        <v>27</v>
      </c>
      <c r="E417" t="s">
        <v>31</v>
      </c>
      <c r="F417" t="s">
        <v>38</v>
      </c>
      <c r="G417" t="s">
        <v>41</v>
      </c>
      <c r="H417" t="s">
        <v>43</v>
      </c>
      <c r="I417">
        <v>58.8</v>
      </c>
      <c r="J417" t="s">
        <v>45</v>
      </c>
      <c r="K417">
        <v>71.5</v>
      </c>
      <c r="L417" t="s">
        <v>83</v>
      </c>
      <c r="M417" t="s">
        <v>53</v>
      </c>
      <c r="N417" t="s">
        <v>65</v>
      </c>
      <c r="O417" t="s">
        <v>59</v>
      </c>
      <c r="P417" s="4">
        <v>745</v>
      </c>
      <c r="Q417" s="4">
        <v>400</v>
      </c>
      <c r="R417" s="4">
        <v>787</v>
      </c>
      <c r="S417" s="6">
        <v>703</v>
      </c>
      <c r="T417">
        <v>21.2</v>
      </c>
      <c r="U417" t="s">
        <v>61</v>
      </c>
      <c r="V417" s="4">
        <f>Table3[[#This Row],[Driver wage/trip]]+Table3[[#This Row],[Driver Salary]]</f>
        <v>1532</v>
      </c>
      <c r="W417" s="15">
        <f>Table3[[#This Row],[Buddy wage/trip]]*0.3</f>
        <v>120</v>
      </c>
    </row>
    <row r="418" spans="1:23" x14ac:dyDescent="0.25">
      <c r="A418">
        <v>23</v>
      </c>
      <c r="B418" s="22">
        <v>44767</v>
      </c>
      <c r="C418">
        <v>2022</v>
      </c>
      <c r="D418" t="s">
        <v>27</v>
      </c>
      <c r="E418" t="s">
        <v>32</v>
      </c>
      <c r="F418" t="s">
        <v>38</v>
      </c>
      <c r="G418" t="s">
        <v>41</v>
      </c>
      <c r="H418" t="s">
        <v>43</v>
      </c>
      <c r="I418">
        <v>72.5</v>
      </c>
      <c r="J418" t="s">
        <v>46</v>
      </c>
      <c r="K418">
        <v>88.7</v>
      </c>
      <c r="L418" t="s">
        <v>83</v>
      </c>
      <c r="M418" t="s">
        <v>52</v>
      </c>
      <c r="N418" t="s">
        <v>48</v>
      </c>
      <c r="O418" t="s">
        <v>60</v>
      </c>
      <c r="P418" s="4">
        <v>548</v>
      </c>
      <c r="Q418" s="4">
        <v>401</v>
      </c>
      <c r="R418" s="4">
        <v>393</v>
      </c>
      <c r="S418" s="6">
        <v>670</v>
      </c>
      <c r="T418">
        <v>18.399999999999999</v>
      </c>
      <c r="U418" t="s">
        <v>61</v>
      </c>
      <c r="V418" s="4">
        <f>Table3[[#This Row],[Driver wage/trip]]+Table3[[#This Row],[Driver Salary]]</f>
        <v>941</v>
      </c>
      <c r="W418" s="15">
        <f>Table3[[#This Row],[Buddy wage/trip]]*0.3</f>
        <v>120.3</v>
      </c>
    </row>
    <row r="419" spans="1:23" x14ac:dyDescent="0.25">
      <c r="A419">
        <v>13</v>
      </c>
      <c r="B419" s="22">
        <v>43927</v>
      </c>
      <c r="C419">
        <v>2020</v>
      </c>
      <c r="D419" t="s">
        <v>19</v>
      </c>
      <c r="E419" t="s">
        <v>32</v>
      </c>
      <c r="F419" t="s">
        <v>39</v>
      </c>
      <c r="G419" t="s">
        <v>40</v>
      </c>
      <c r="H419" t="s">
        <v>70</v>
      </c>
      <c r="I419">
        <v>101.4</v>
      </c>
      <c r="J419" t="s">
        <v>44</v>
      </c>
      <c r="K419">
        <v>106.2</v>
      </c>
      <c r="L419" t="s">
        <v>84</v>
      </c>
      <c r="M419" t="s">
        <v>53</v>
      </c>
      <c r="N419" t="s">
        <v>57</v>
      </c>
      <c r="O419" t="s">
        <v>60</v>
      </c>
      <c r="P419" s="4">
        <v>283</v>
      </c>
      <c r="Q419" s="4">
        <v>400</v>
      </c>
      <c r="R419" s="4">
        <v>660</v>
      </c>
      <c r="S419" s="6">
        <v>783</v>
      </c>
      <c r="T419">
        <v>8</v>
      </c>
      <c r="U419" t="s">
        <v>62</v>
      </c>
      <c r="V419" s="4">
        <f>Table3[[#This Row],[Driver wage/trip]]+Table3[[#This Row],[Driver Salary]]</f>
        <v>943</v>
      </c>
      <c r="W419" s="15">
        <f>Table3[[#This Row],[Buddy wage/trip]]*0.3</f>
        <v>120</v>
      </c>
    </row>
    <row r="420" spans="1:23" x14ac:dyDescent="0.25">
      <c r="A420">
        <v>21</v>
      </c>
      <c r="B420" s="22">
        <v>43879</v>
      </c>
      <c r="C420">
        <v>2020</v>
      </c>
      <c r="D420" t="s">
        <v>25</v>
      </c>
      <c r="E420" t="s">
        <v>37</v>
      </c>
      <c r="F420" t="s">
        <v>39</v>
      </c>
      <c r="G420" t="s">
        <v>40</v>
      </c>
      <c r="H420" t="s">
        <v>43</v>
      </c>
      <c r="I420">
        <v>67.599999999999994</v>
      </c>
      <c r="J420" t="s">
        <v>44</v>
      </c>
      <c r="K420">
        <v>109.2</v>
      </c>
      <c r="L420" t="s">
        <v>84</v>
      </c>
      <c r="M420" t="s">
        <v>53</v>
      </c>
      <c r="N420" t="s">
        <v>48</v>
      </c>
      <c r="O420" t="s">
        <v>60</v>
      </c>
      <c r="P420" s="4">
        <v>476</v>
      </c>
      <c r="Q420" s="4">
        <v>401</v>
      </c>
      <c r="R420" s="4">
        <v>276</v>
      </c>
      <c r="S420" s="6">
        <v>594</v>
      </c>
      <c r="T420">
        <v>16.5</v>
      </c>
      <c r="U420" t="s">
        <v>61</v>
      </c>
      <c r="V420" s="4">
        <f>Table3[[#This Row],[Driver wage/trip]]+Table3[[#This Row],[Driver Salary]]</f>
        <v>752</v>
      </c>
      <c r="W420" s="15">
        <f>Table3[[#This Row],[Buddy wage/trip]]*0.3</f>
        <v>120.3</v>
      </c>
    </row>
    <row r="421" spans="1:23" x14ac:dyDescent="0.25">
      <c r="A421">
        <v>13</v>
      </c>
      <c r="B421" s="22">
        <v>44726</v>
      </c>
      <c r="C421">
        <v>2022</v>
      </c>
      <c r="D421" t="s">
        <v>29</v>
      </c>
      <c r="E421" t="s">
        <v>37</v>
      </c>
      <c r="F421" t="s">
        <v>39</v>
      </c>
      <c r="G421" t="s">
        <v>40</v>
      </c>
      <c r="H421" t="s">
        <v>70</v>
      </c>
      <c r="I421">
        <v>89.9</v>
      </c>
      <c r="J421" t="s">
        <v>45</v>
      </c>
      <c r="K421">
        <v>65.8</v>
      </c>
      <c r="L421" t="s">
        <v>84</v>
      </c>
      <c r="M421" t="s">
        <v>55</v>
      </c>
      <c r="N421" t="s">
        <v>52</v>
      </c>
      <c r="O421" t="s">
        <v>59</v>
      </c>
      <c r="P421" s="4">
        <v>635</v>
      </c>
      <c r="Q421" s="4">
        <v>400</v>
      </c>
      <c r="R421" s="4">
        <v>664</v>
      </c>
      <c r="S421" s="6">
        <v>532</v>
      </c>
      <c r="T421">
        <v>12</v>
      </c>
      <c r="U421" t="s">
        <v>61</v>
      </c>
      <c r="V421" s="4">
        <f>Table3[[#This Row],[Driver wage/trip]]+Table3[[#This Row],[Driver Salary]]</f>
        <v>1299</v>
      </c>
      <c r="W421" s="15">
        <f>Table3[[#This Row],[Buddy wage/trip]]*0.3</f>
        <v>120</v>
      </c>
    </row>
    <row r="422" spans="1:23" x14ac:dyDescent="0.25">
      <c r="A422">
        <v>27</v>
      </c>
      <c r="B422" s="22">
        <v>44352</v>
      </c>
      <c r="C422">
        <v>2021</v>
      </c>
      <c r="D422" t="s">
        <v>29</v>
      </c>
      <c r="E422" t="s">
        <v>36</v>
      </c>
      <c r="F422" t="s">
        <v>38</v>
      </c>
      <c r="G422" t="s">
        <v>41</v>
      </c>
      <c r="H422" t="s">
        <v>70</v>
      </c>
      <c r="I422">
        <v>95.9</v>
      </c>
      <c r="J422" t="s">
        <v>45</v>
      </c>
      <c r="K422">
        <v>67.2</v>
      </c>
      <c r="L422" t="s">
        <v>84</v>
      </c>
      <c r="M422" t="s">
        <v>52</v>
      </c>
      <c r="N422" t="s">
        <v>52</v>
      </c>
      <c r="O422" t="s">
        <v>60</v>
      </c>
      <c r="P422" s="4">
        <v>771</v>
      </c>
      <c r="Q422" s="4">
        <v>401</v>
      </c>
      <c r="R422" s="4">
        <v>489</v>
      </c>
      <c r="S422" s="6">
        <v>378</v>
      </c>
      <c r="T422">
        <v>16.600000000000001</v>
      </c>
      <c r="U422" t="s">
        <v>61</v>
      </c>
      <c r="V422" s="4">
        <f>Table3[[#This Row],[Driver wage/trip]]+Table3[[#This Row],[Driver Salary]]</f>
        <v>1260</v>
      </c>
      <c r="W422" s="15">
        <f>Table3[[#This Row],[Buddy wage/trip]]*0.3</f>
        <v>120.3</v>
      </c>
    </row>
    <row r="423" spans="1:23" x14ac:dyDescent="0.25">
      <c r="A423">
        <v>25</v>
      </c>
      <c r="B423" s="22">
        <v>43870</v>
      </c>
      <c r="C423">
        <v>2020</v>
      </c>
      <c r="D423" t="s">
        <v>25</v>
      </c>
      <c r="E423" t="s">
        <v>34</v>
      </c>
      <c r="F423" t="s">
        <v>39</v>
      </c>
      <c r="G423" t="s">
        <v>40</v>
      </c>
      <c r="H423" t="s">
        <v>43</v>
      </c>
      <c r="I423">
        <v>64</v>
      </c>
      <c r="J423" t="s">
        <v>45</v>
      </c>
      <c r="K423">
        <v>102.9</v>
      </c>
      <c r="L423" t="s">
        <v>83</v>
      </c>
      <c r="M423" t="s">
        <v>51</v>
      </c>
      <c r="N423" t="s">
        <v>56</v>
      </c>
      <c r="O423" t="s">
        <v>59</v>
      </c>
      <c r="P423" s="4">
        <v>418</v>
      </c>
      <c r="Q423" s="4">
        <v>400</v>
      </c>
      <c r="R423" s="4">
        <v>716</v>
      </c>
      <c r="S423" s="6">
        <v>246</v>
      </c>
      <c r="T423">
        <v>24.1</v>
      </c>
      <c r="U423" t="s">
        <v>62</v>
      </c>
      <c r="V423" s="4">
        <f>Table3[[#This Row],[Driver wage/trip]]+Table3[[#This Row],[Driver Salary]]</f>
        <v>1134</v>
      </c>
      <c r="W423" s="15">
        <f>Table3[[#This Row],[Buddy wage/trip]]*0.3</f>
        <v>120</v>
      </c>
    </row>
    <row r="424" spans="1:23" x14ac:dyDescent="0.25">
      <c r="A424">
        <v>11</v>
      </c>
      <c r="B424" s="22">
        <v>44744</v>
      </c>
      <c r="C424">
        <v>2022</v>
      </c>
      <c r="D424" t="s">
        <v>27</v>
      </c>
      <c r="E424" t="s">
        <v>36</v>
      </c>
      <c r="F424" t="s">
        <v>38</v>
      </c>
      <c r="G424" t="s">
        <v>40</v>
      </c>
      <c r="H424" t="s">
        <v>42</v>
      </c>
      <c r="I424">
        <v>66.7</v>
      </c>
      <c r="J424" t="s">
        <v>45</v>
      </c>
      <c r="K424">
        <v>97.9</v>
      </c>
      <c r="L424" t="s">
        <v>83</v>
      </c>
      <c r="M424" t="s">
        <v>48</v>
      </c>
      <c r="N424" t="s">
        <v>57</v>
      </c>
      <c r="O424" t="s">
        <v>60</v>
      </c>
      <c r="P424" s="4">
        <v>671</v>
      </c>
      <c r="Q424" s="4">
        <v>400</v>
      </c>
      <c r="R424" s="4">
        <v>328</v>
      </c>
      <c r="S424" s="6">
        <v>571</v>
      </c>
      <c r="T424">
        <v>24.7</v>
      </c>
      <c r="U424" t="s">
        <v>61</v>
      </c>
      <c r="V424" s="4">
        <f>Table3[[#This Row],[Driver wage/trip]]+Table3[[#This Row],[Driver Salary]]</f>
        <v>999</v>
      </c>
      <c r="W424" s="15">
        <f>Table3[[#This Row],[Buddy wage/trip]]*0.3</f>
        <v>120</v>
      </c>
    </row>
    <row r="425" spans="1:23" x14ac:dyDescent="0.25">
      <c r="A425">
        <v>19</v>
      </c>
      <c r="B425" s="22">
        <v>45007</v>
      </c>
      <c r="C425">
        <v>2023</v>
      </c>
      <c r="D425" t="s">
        <v>24</v>
      </c>
      <c r="E425" t="s">
        <v>33</v>
      </c>
      <c r="F425" t="s">
        <v>39</v>
      </c>
      <c r="G425" t="s">
        <v>41</v>
      </c>
      <c r="H425" t="s">
        <v>43</v>
      </c>
      <c r="I425">
        <v>27.8</v>
      </c>
      <c r="J425" t="s">
        <v>44</v>
      </c>
      <c r="K425">
        <v>85.4</v>
      </c>
      <c r="L425" t="s">
        <v>84</v>
      </c>
      <c r="M425" t="s">
        <v>51</v>
      </c>
      <c r="N425" t="s">
        <v>58</v>
      </c>
      <c r="O425" t="s">
        <v>60</v>
      </c>
      <c r="P425" s="4">
        <v>610</v>
      </c>
      <c r="Q425" s="4">
        <v>400</v>
      </c>
      <c r="R425" s="4">
        <v>604</v>
      </c>
      <c r="S425" s="6">
        <v>493</v>
      </c>
      <c r="T425">
        <v>10.3</v>
      </c>
      <c r="U425" t="s">
        <v>61</v>
      </c>
      <c r="V425" s="4">
        <f>Table3[[#This Row],[Driver wage/trip]]+Table3[[#This Row],[Driver Salary]]</f>
        <v>1214</v>
      </c>
      <c r="W425" s="15">
        <f>Table3[[#This Row],[Buddy wage/trip]]*0.3</f>
        <v>120</v>
      </c>
    </row>
    <row r="426" spans="1:23" x14ac:dyDescent="0.25">
      <c r="A426">
        <v>17</v>
      </c>
      <c r="B426" s="22">
        <v>44960</v>
      </c>
      <c r="C426">
        <v>2023</v>
      </c>
      <c r="D426" t="s">
        <v>25</v>
      </c>
      <c r="E426" t="s">
        <v>31</v>
      </c>
      <c r="F426" t="s">
        <v>38</v>
      </c>
      <c r="G426" t="s">
        <v>41</v>
      </c>
      <c r="H426" t="s">
        <v>43</v>
      </c>
      <c r="I426">
        <v>33.1</v>
      </c>
      <c r="J426" t="s">
        <v>46</v>
      </c>
      <c r="K426">
        <v>74.5</v>
      </c>
      <c r="L426" t="s">
        <v>84</v>
      </c>
      <c r="M426" t="s">
        <v>48</v>
      </c>
      <c r="N426" t="s">
        <v>48</v>
      </c>
      <c r="O426" t="s">
        <v>59</v>
      </c>
      <c r="P426" s="4">
        <v>247</v>
      </c>
      <c r="Q426" s="4">
        <v>399</v>
      </c>
      <c r="R426" s="4">
        <v>672</v>
      </c>
      <c r="S426" s="6">
        <v>655</v>
      </c>
      <c r="T426">
        <v>4.3</v>
      </c>
      <c r="U426" t="s">
        <v>62</v>
      </c>
      <c r="V426" s="4">
        <f>Table3[[#This Row],[Driver wage/trip]]+Table3[[#This Row],[Driver Salary]]</f>
        <v>919</v>
      </c>
      <c r="W426" s="15">
        <f>Table3[[#This Row],[Buddy wage/trip]]*0.3</f>
        <v>119.69999999999999</v>
      </c>
    </row>
    <row r="427" spans="1:23" x14ac:dyDescent="0.25">
      <c r="A427">
        <v>22</v>
      </c>
      <c r="B427" s="22">
        <v>44383</v>
      </c>
      <c r="C427">
        <v>2021</v>
      </c>
      <c r="D427" t="s">
        <v>27</v>
      </c>
      <c r="E427" t="s">
        <v>37</v>
      </c>
      <c r="F427" t="s">
        <v>39</v>
      </c>
      <c r="G427" t="s">
        <v>41</v>
      </c>
      <c r="H427" t="s">
        <v>43</v>
      </c>
      <c r="I427">
        <v>109.1</v>
      </c>
      <c r="J427" t="s">
        <v>45</v>
      </c>
      <c r="K427">
        <v>76</v>
      </c>
      <c r="L427" t="s">
        <v>84</v>
      </c>
      <c r="M427" t="s">
        <v>48</v>
      </c>
      <c r="N427" t="s">
        <v>58</v>
      </c>
      <c r="O427" t="s">
        <v>59</v>
      </c>
      <c r="P427" s="4">
        <v>535</v>
      </c>
      <c r="Q427" s="4">
        <v>401</v>
      </c>
      <c r="R427" s="4">
        <v>321</v>
      </c>
      <c r="S427" s="6">
        <v>447</v>
      </c>
      <c r="T427">
        <v>30</v>
      </c>
      <c r="U427" t="s">
        <v>61</v>
      </c>
      <c r="V427" s="4">
        <f>Table3[[#This Row],[Driver wage/trip]]+Table3[[#This Row],[Driver Salary]]</f>
        <v>856</v>
      </c>
      <c r="W427" s="15">
        <f>Table3[[#This Row],[Buddy wage/trip]]*0.3</f>
        <v>120.3</v>
      </c>
    </row>
    <row r="428" spans="1:23" x14ac:dyDescent="0.25">
      <c r="A428">
        <v>6</v>
      </c>
      <c r="B428" s="22">
        <v>44506</v>
      </c>
      <c r="C428">
        <v>2021</v>
      </c>
      <c r="D428" t="s">
        <v>30</v>
      </c>
      <c r="E428" t="s">
        <v>36</v>
      </c>
      <c r="F428" t="s">
        <v>38</v>
      </c>
      <c r="G428" t="s">
        <v>40</v>
      </c>
      <c r="H428" t="s">
        <v>43</v>
      </c>
      <c r="I428">
        <v>101.6</v>
      </c>
      <c r="J428" t="s">
        <v>46</v>
      </c>
      <c r="K428">
        <v>46.7</v>
      </c>
      <c r="L428" t="s">
        <v>83</v>
      </c>
      <c r="M428" t="s">
        <v>48</v>
      </c>
      <c r="N428" t="s">
        <v>58</v>
      </c>
      <c r="O428" t="s">
        <v>59</v>
      </c>
      <c r="P428" s="4">
        <v>310</v>
      </c>
      <c r="Q428" s="4">
        <v>400</v>
      </c>
      <c r="R428" s="4">
        <v>691</v>
      </c>
      <c r="S428" s="6">
        <v>791</v>
      </c>
      <c r="T428">
        <v>21.6</v>
      </c>
      <c r="U428" t="s">
        <v>62</v>
      </c>
      <c r="V428" s="4">
        <f>Table3[[#This Row],[Driver wage/trip]]+Table3[[#This Row],[Driver Salary]]</f>
        <v>1001</v>
      </c>
      <c r="W428" s="15">
        <f>Table3[[#This Row],[Buddy wage/trip]]*0.3</f>
        <v>120</v>
      </c>
    </row>
    <row r="429" spans="1:23" x14ac:dyDescent="0.25">
      <c r="A429">
        <v>17</v>
      </c>
      <c r="B429" s="22">
        <v>44600</v>
      </c>
      <c r="C429">
        <v>2022</v>
      </c>
      <c r="D429" t="s">
        <v>25</v>
      </c>
      <c r="E429" t="s">
        <v>37</v>
      </c>
      <c r="F429" t="s">
        <v>39</v>
      </c>
      <c r="G429" t="s">
        <v>41</v>
      </c>
      <c r="H429" t="s">
        <v>42</v>
      </c>
      <c r="I429">
        <v>6.2</v>
      </c>
      <c r="J429" t="s">
        <v>46</v>
      </c>
      <c r="K429">
        <v>101.7</v>
      </c>
      <c r="L429" t="s">
        <v>83</v>
      </c>
      <c r="M429" t="s">
        <v>48</v>
      </c>
      <c r="N429" t="s">
        <v>57</v>
      </c>
      <c r="O429" t="s">
        <v>60</v>
      </c>
      <c r="P429" s="4">
        <v>610</v>
      </c>
      <c r="Q429" s="4">
        <v>399</v>
      </c>
      <c r="R429" s="4">
        <v>775</v>
      </c>
      <c r="S429" s="6">
        <v>439</v>
      </c>
      <c r="T429">
        <v>18.2</v>
      </c>
      <c r="U429" t="s">
        <v>62</v>
      </c>
      <c r="V429" s="4">
        <f>Table3[[#This Row],[Driver wage/trip]]+Table3[[#This Row],[Driver Salary]]</f>
        <v>1385</v>
      </c>
      <c r="W429" s="15">
        <f>Table3[[#This Row],[Buddy wage/trip]]*0.3</f>
        <v>119.69999999999999</v>
      </c>
    </row>
    <row r="430" spans="1:23" x14ac:dyDescent="0.25">
      <c r="A430">
        <v>20</v>
      </c>
      <c r="B430" s="22">
        <v>44041</v>
      </c>
      <c r="C430">
        <v>2020</v>
      </c>
      <c r="D430" t="s">
        <v>27</v>
      </c>
      <c r="E430" t="s">
        <v>33</v>
      </c>
      <c r="F430" t="s">
        <v>39</v>
      </c>
      <c r="G430" t="s">
        <v>41</v>
      </c>
      <c r="H430" t="s">
        <v>43</v>
      </c>
      <c r="I430">
        <v>105</v>
      </c>
      <c r="J430" t="s">
        <v>44</v>
      </c>
      <c r="K430">
        <v>76</v>
      </c>
      <c r="L430" t="s">
        <v>84</v>
      </c>
      <c r="M430" t="s">
        <v>53</v>
      </c>
      <c r="N430" t="s">
        <v>52</v>
      </c>
      <c r="O430" t="s">
        <v>59</v>
      </c>
      <c r="P430" s="4">
        <v>566</v>
      </c>
      <c r="Q430" s="4">
        <v>401</v>
      </c>
      <c r="R430" s="4">
        <v>570</v>
      </c>
      <c r="S430" s="6">
        <v>400</v>
      </c>
      <c r="T430">
        <v>6.1</v>
      </c>
      <c r="U430" t="s">
        <v>61</v>
      </c>
      <c r="V430" s="4">
        <f>Table3[[#This Row],[Driver wage/trip]]+Table3[[#This Row],[Driver Salary]]</f>
        <v>1136</v>
      </c>
      <c r="W430" s="15">
        <f>Table3[[#This Row],[Buddy wage/trip]]*0.3</f>
        <v>120.3</v>
      </c>
    </row>
    <row r="431" spans="1:23" x14ac:dyDescent="0.25">
      <c r="A431">
        <v>0</v>
      </c>
      <c r="B431" s="22">
        <v>45056</v>
      </c>
      <c r="C431">
        <v>2023</v>
      </c>
      <c r="D431" t="s">
        <v>20</v>
      </c>
      <c r="E431" t="s">
        <v>33</v>
      </c>
      <c r="F431" t="s">
        <v>38</v>
      </c>
      <c r="G431" t="s">
        <v>41</v>
      </c>
      <c r="H431" t="s">
        <v>43</v>
      </c>
      <c r="I431">
        <v>7.9</v>
      </c>
      <c r="J431" t="s">
        <v>45</v>
      </c>
      <c r="K431">
        <v>30.7</v>
      </c>
      <c r="L431" t="s">
        <v>83</v>
      </c>
      <c r="M431" t="s">
        <v>52</v>
      </c>
      <c r="N431" t="s">
        <v>55</v>
      </c>
      <c r="O431" t="s">
        <v>59</v>
      </c>
      <c r="P431" s="4">
        <v>784</v>
      </c>
      <c r="Q431" s="4">
        <v>399</v>
      </c>
      <c r="R431" s="4">
        <v>671</v>
      </c>
      <c r="S431" s="6">
        <v>723</v>
      </c>
      <c r="T431">
        <v>17.2</v>
      </c>
      <c r="U431" t="s">
        <v>62</v>
      </c>
      <c r="V431" s="4">
        <f>Table3[[#This Row],[Driver wage/trip]]+Table3[[#This Row],[Driver Salary]]</f>
        <v>1455</v>
      </c>
      <c r="W431" s="15">
        <f>Table3[[#This Row],[Buddy wage/trip]]*0.3</f>
        <v>119.69999999999999</v>
      </c>
    </row>
    <row r="432" spans="1:23" x14ac:dyDescent="0.25">
      <c r="A432">
        <v>4</v>
      </c>
      <c r="B432" s="22">
        <v>44263</v>
      </c>
      <c r="C432">
        <v>2021</v>
      </c>
      <c r="D432" t="s">
        <v>24</v>
      </c>
      <c r="E432" t="s">
        <v>32</v>
      </c>
      <c r="F432" t="s">
        <v>39</v>
      </c>
      <c r="G432" t="s">
        <v>40</v>
      </c>
      <c r="H432" t="s">
        <v>43</v>
      </c>
      <c r="I432">
        <v>57.7</v>
      </c>
      <c r="J432" t="s">
        <v>44</v>
      </c>
      <c r="K432">
        <v>32.6</v>
      </c>
      <c r="L432" t="s">
        <v>83</v>
      </c>
      <c r="M432" t="s">
        <v>55</v>
      </c>
      <c r="N432" t="s">
        <v>65</v>
      </c>
      <c r="O432" t="s">
        <v>60</v>
      </c>
      <c r="P432" s="4">
        <v>761</v>
      </c>
      <c r="Q432" s="4">
        <v>400</v>
      </c>
      <c r="R432" s="4">
        <v>520</v>
      </c>
      <c r="S432" s="6">
        <v>437</v>
      </c>
      <c r="T432">
        <v>32.9</v>
      </c>
      <c r="U432" t="s">
        <v>61</v>
      </c>
      <c r="V432" s="4">
        <f>Table3[[#This Row],[Driver wage/trip]]+Table3[[#This Row],[Driver Salary]]</f>
        <v>1281</v>
      </c>
      <c r="W432" s="15">
        <f>Table3[[#This Row],[Buddy wage/trip]]*0.3</f>
        <v>120</v>
      </c>
    </row>
    <row r="433" spans="1:23" x14ac:dyDescent="0.25">
      <c r="A433">
        <v>2</v>
      </c>
      <c r="B433" s="22">
        <v>44537</v>
      </c>
      <c r="C433">
        <v>2021</v>
      </c>
      <c r="D433" t="s">
        <v>23</v>
      </c>
      <c r="E433" t="s">
        <v>37</v>
      </c>
      <c r="F433" t="s">
        <v>38</v>
      </c>
      <c r="G433" t="s">
        <v>40</v>
      </c>
      <c r="H433" t="s">
        <v>42</v>
      </c>
      <c r="I433">
        <v>12.8</v>
      </c>
      <c r="J433" t="s">
        <v>46</v>
      </c>
      <c r="K433">
        <v>104.1</v>
      </c>
      <c r="L433" t="s">
        <v>84</v>
      </c>
      <c r="M433" t="s">
        <v>49</v>
      </c>
      <c r="N433" t="s">
        <v>65</v>
      </c>
      <c r="O433" t="s">
        <v>60</v>
      </c>
      <c r="P433" s="4">
        <v>206</v>
      </c>
      <c r="Q433" s="4">
        <v>401</v>
      </c>
      <c r="R433" s="4">
        <v>559</v>
      </c>
      <c r="S433" s="6">
        <v>723</v>
      </c>
      <c r="T433">
        <v>23.7</v>
      </c>
      <c r="U433" t="s">
        <v>61</v>
      </c>
      <c r="V433" s="4">
        <f>Table3[[#This Row],[Driver wage/trip]]+Table3[[#This Row],[Driver Salary]]</f>
        <v>765</v>
      </c>
      <c r="W433" s="15">
        <f>Table3[[#This Row],[Buddy wage/trip]]*0.3</f>
        <v>120.3</v>
      </c>
    </row>
    <row r="434" spans="1:23" x14ac:dyDescent="0.25">
      <c r="A434">
        <v>11</v>
      </c>
      <c r="B434" s="22">
        <v>44395</v>
      </c>
      <c r="C434">
        <v>2021</v>
      </c>
      <c r="D434" t="s">
        <v>27</v>
      </c>
      <c r="E434" t="s">
        <v>34</v>
      </c>
      <c r="F434" t="s">
        <v>39</v>
      </c>
      <c r="G434" t="s">
        <v>41</v>
      </c>
      <c r="H434" t="s">
        <v>43</v>
      </c>
      <c r="I434">
        <v>116.4</v>
      </c>
      <c r="J434" t="s">
        <v>46</v>
      </c>
      <c r="K434">
        <v>77</v>
      </c>
      <c r="L434" t="s">
        <v>84</v>
      </c>
      <c r="M434" t="s">
        <v>55</v>
      </c>
      <c r="N434" t="s">
        <v>57</v>
      </c>
      <c r="O434" t="s">
        <v>59</v>
      </c>
      <c r="P434" s="4">
        <v>248</v>
      </c>
      <c r="Q434" s="4">
        <v>400</v>
      </c>
      <c r="R434" s="4">
        <v>208</v>
      </c>
      <c r="S434" s="6">
        <v>216</v>
      </c>
      <c r="T434">
        <v>4.5</v>
      </c>
      <c r="U434" t="s">
        <v>61</v>
      </c>
      <c r="V434" s="4">
        <f>Table3[[#This Row],[Driver wage/trip]]+Table3[[#This Row],[Driver Salary]]</f>
        <v>456</v>
      </c>
      <c r="W434" s="15">
        <f>Table3[[#This Row],[Buddy wage/trip]]*0.3</f>
        <v>120</v>
      </c>
    </row>
    <row r="435" spans="1:23" x14ac:dyDescent="0.25">
      <c r="A435">
        <v>18</v>
      </c>
      <c r="B435" s="22">
        <v>43977</v>
      </c>
      <c r="C435">
        <v>2020</v>
      </c>
      <c r="D435" t="s">
        <v>20</v>
      </c>
      <c r="E435" t="s">
        <v>37</v>
      </c>
      <c r="F435" t="s">
        <v>38</v>
      </c>
      <c r="G435" t="s">
        <v>40</v>
      </c>
      <c r="H435" t="s">
        <v>43</v>
      </c>
      <c r="I435">
        <v>116.8</v>
      </c>
      <c r="J435" t="s">
        <v>45</v>
      </c>
      <c r="K435">
        <v>50.9</v>
      </c>
      <c r="L435" t="s">
        <v>83</v>
      </c>
      <c r="M435" t="s">
        <v>52</v>
      </c>
      <c r="N435" t="s">
        <v>55</v>
      </c>
      <c r="O435" t="s">
        <v>60</v>
      </c>
      <c r="P435" s="4">
        <v>661</v>
      </c>
      <c r="Q435" s="4">
        <v>400</v>
      </c>
      <c r="R435" s="4">
        <v>515</v>
      </c>
      <c r="S435" s="6">
        <v>616</v>
      </c>
      <c r="T435">
        <v>14</v>
      </c>
      <c r="U435" t="s">
        <v>61</v>
      </c>
      <c r="V435" s="4">
        <f>Table3[[#This Row],[Driver wage/trip]]+Table3[[#This Row],[Driver Salary]]</f>
        <v>1176</v>
      </c>
      <c r="W435" s="15">
        <f>Table3[[#This Row],[Buddy wage/trip]]*0.3</f>
        <v>120</v>
      </c>
    </row>
    <row r="436" spans="1:23" x14ac:dyDescent="0.25">
      <c r="A436">
        <v>23</v>
      </c>
      <c r="B436" s="22">
        <v>44112</v>
      </c>
      <c r="C436">
        <v>2020</v>
      </c>
      <c r="D436" t="s">
        <v>22</v>
      </c>
      <c r="E436" t="s">
        <v>35</v>
      </c>
      <c r="F436" t="s">
        <v>38</v>
      </c>
      <c r="G436" t="s">
        <v>40</v>
      </c>
      <c r="H436" t="s">
        <v>70</v>
      </c>
      <c r="I436">
        <v>75.3</v>
      </c>
      <c r="J436" t="s">
        <v>46</v>
      </c>
      <c r="K436">
        <v>26.5</v>
      </c>
      <c r="L436" t="s">
        <v>83</v>
      </c>
      <c r="M436" t="s">
        <v>48</v>
      </c>
      <c r="N436" t="s">
        <v>57</v>
      </c>
      <c r="O436" t="s">
        <v>60</v>
      </c>
      <c r="P436" s="4">
        <v>611</v>
      </c>
      <c r="Q436" s="4">
        <v>400</v>
      </c>
      <c r="R436" s="4">
        <v>545</v>
      </c>
      <c r="S436" s="6">
        <v>243</v>
      </c>
      <c r="T436">
        <v>39.200000000000003</v>
      </c>
      <c r="U436" t="s">
        <v>62</v>
      </c>
      <c r="V436" s="4">
        <f>Table3[[#This Row],[Driver wage/trip]]+Table3[[#This Row],[Driver Salary]]</f>
        <v>1156</v>
      </c>
      <c r="W436" s="15">
        <f>Table3[[#This Row],[Buddy wage/trip]]*0.3</f>
        <v>120</v>
      </c>
    </row>
    <row r="437" spans="1:23" x14ac:dyDescent="0.25">
      <c r="A437">
        <v>13</v>
      </c>
      <c r="B437" s="22">
        <v>45164</v>
      </c>
      <c r="C437">
        <v>2023</v>
      </c>
      <c r="D437" t="s">
        <v>26</v>
      </c>
      <c r="E437" t="s">
        <v>36</v>
      </c>
      <c r="F437" t="s">
        <v>39</v>
      </c>
      <c r="G437" t="s">
        <v>41</v>
      </c>
      <c r="H437" t="s">
        <v>42</v>
      </c>
      <c r="I437">
        <v>50.1</v>
      </c>
      <c r="J437" t="s">
        <v>44</v>
      </c>
      <c r="K437">
        <v>75.2</v>
      </c>
      <c r="L437" t="s">
        <v>84</v>
      </c>
      <c r="M437" t="s">
        <v>55</v>
      </c>
      <c r="N437" t="s">
        <v>57</v>
      </c>
      <c r="O437" t="s">
        <v>60</v>
      </c>
      <c r="P437" s="4">
        <v>681</v>
      </c>
      <c r="Q437" s="4">
        <v>400</v>
      </c>
      <c r="R437" s="4">
        <v>602</v>
      </c>
      <c r="S437" s="6">
        <v>289</v>
      </c>
      <c r="T437">
        <v>22.2</v>
      </c>
      <c r="U437" t="s">
        <v>61</v>
      </c>
      <c r="V437" s="4">
        <f>Table3[[#This Row],[Driver wage/trip]]+Table3[[#This Row],[Driver Salary]]</f>
        <v>1283</v>
      </c>
      <c r="W437" s="15">
        <f>Table3[[#This Row],[Buddy wage/trip]]*0.3</f>
        <v>120</v>
      </c>
    </row>
    <row r="438" spans="1:23" x14ac:dyDescent="0.25">
      <c r="A438">
        <v>24</v>
      </c>
      <c r="B438" s="22">
        <v>44585</v>
      </c>
      <c r="C438">
        <v>2022</v>
      </c>
      <c r="D438" t="s">
        <v>28</v>
      </c>
      <c r="E438" t="s">
        <v>32</v>
      </c>
      <c r="F438" t="s">
        <v>39</v>
      </c>
      <c r="G438" t="s">
        <v>40</v>
      </c>
      <c r="H438" t="s">
        <v>43</v>
      </c>
      <c r="I438">
        <v>63.9</v>
      </c>
      <c r="J438" t="s">
        <v>46</v>
      </c>
      <c r="K438">
        <v>26.2</v>
      </c>
      <c r="L438" t="s">
        <v>83</v>
      </c>
      <c r="M438" t="s">
        <v>53</v>
      </c>
      <c r="N438" t="s">
        <v>52</v>
      </c>
      <c r="O438" t="s">
        <v>60</v>
      </c>
      <c r="P438" s="4">
        <v>360</v>
      </c>
      <c r="Q438" s="4">
        <v>398</v>
      </c>
      <c r="R438" s="4">
        <v>302</v>
      </c>
      <c r="S438" s="6">
        <v>620</v>
      </c>
      <c r="T438">
        <v>12.2</v>
      </c>
      <c r="U438" t="s">
        <v>62</v>
      </c>
      <c r="V438" s="4">
        <f>Table3[[#This Row],[Driver wage/trip]]+Table3[[#This Row],[Driver Salary]]</f>
        <v>662</v>
      </c>
      <c r="W438" s="15">
        <f>Table3[[#This Row],[Buddy wage/trip]]*0.3</f>
        <v>119.39999999999999</v>
      </c>
    </row>
    <row r="439" spans="1:23" x14ac:dyDescent="0.25">
      <c r="A439">
        <v>3</v>
      </c>
      <c r="B439" s="22">
        <v>44905</v>
      </c>
      <c r="C439">
        <v>2022</v>
      </c>
      <c r="D439" t="s">
        <v>23</v>
      </c>
      <c r="E439" t="s">
        <v>36</v>
      </c>
      <c r="F439" t="s">
        <v>38</v>
      </c>
      <c r="G439" t="s">
        <v>41</v>
      </c>
      <c r="H439" t="s">
        <v>42</v>
      </c>
      <c r="I439">
        <v>92.7</v>
      </c>
      <c r="J439" t="s">
        <v>45</v>
      </c>
      <c r="K439">
        <v>59.1</v>
      </c>
      <c r="L439" t="s">
        <v>83</v>
      </c>
      <c r="M439" t="s">
        <v>55</v>
      </c>
      <c r="N439" t="s">
        <v>58</v>
      </c>
      <c r="O439" t="s">
        <v>59</v>
      </c>
      <c r="P439" s="4">
        <v>710</v>
      </c>
      <c r="Q439" s="4">
        <v>400</v>
      </c>
      <c r="R439" s="4">
        <v>345</v>
      </c>
      <c r="S439" s="6">
        <v>374</v>
      </c>
      <c r="T439">
        <v>36.6</v>
      </c>
      <c r="U439" t="s">
        <v>61</v>
      </c>
      <c r="V439" s="4">
        <f>Table3[[#This Row],[Driver wage/trip]]+Table3[[#This Row],[Driver Salary]]</f>
        <v>1055</v>
      </c>
      <c r="W439" s="15">
        <f>Table3[[#This Row],[Buddy wage/trip]]*0.3</f>
        <v>120</v>
      </c>
    </row>
    <row r="440" spans="1:23" x14ac:dyDescent="0.25">
      <c r="A440">
        <v>0</v>
      </c>
      <c r="B440" s="22">
        <v>44325</v>
      </c>
      <c r="C440">
        <v>2021</v>
      </c>
      <c r="D440" t="s">
        <v>20</v>
      </c>
      <c r="E440" t="s">
        <v>34</v>
      </c>
      <c r="F440" t="s">
        <v>39</v>
      </c>
      <c r="G440" t="s">
        <v>40</v>
      </c>
      <c r="H440" t="s">
        <v>42</v>
      </c>
      <c r="I440">
        <v>30.7</v>
      </c>
      <c r="J440" t="s">
        <v>44</v>
      </c>
      <c r="K440">
        <v>82.9</v>
      </c>
      <c r="L440" t="s">
        <v>84</v>
      </c>
      <c r="M440" t="s">
        <v>55</v>
      </c>
      <c r="N440" t="s">
        <v>65</v>
      </c>
      <c r="O440" t="s">
        <v>60</v>
      </c>
      <c r="P440" s="4">
        <v>465</v>
      </c>
      <c r="Q440" s="4">
        <v>402</v>
      </c>
      <c r="R440" s="4">
        <v>654</v>
      </c>
      <c r="S440" s="6">
        <v>326</v>
      </c>
      <c r="T440">
        <v>14.1</v>
      </c>
      <c r="U440" t="s">
        <v>61</v>
      </c>
      <c r="V440" s="4">
        <f>Table3[[#This Row],[Driver wage/trip]]+Table3[[#This Row],[Driver Salary]]</f>
        <v>1119</v>
      </c>
      <c r="W440" s="15">
        <f>Table3[[#This Row],[Buddy wage/trip]]*0.3</f>
        <v>120.6</v>
      </c>
    </row>
    <row r="441" spans="1:23" x14ac:dyDescent="0.25">
      <c r="A441">
        <v>12</v>
      </c>
      <c r="B441" s="22">
        <v>44239</v>
      </c>
      <c r="C441">
        <v>2021</v>
      </c>
      <c r="D441" t="s">
        <v>25</v>
      </c>
      <c r="E441" t="s">
        <v>31</v>
      </c>
      <c r="F441" t="s">
        <v>38</v>
      </c>
      <c r="G441" t="s">
        <v>40</v>
      </c>
      <c r="H441" t="s">
        <v>70</v>
      </c>
      <c r="I441">
        <v>55.8</v>
      </c>
      <c r="J441" t="s">
        <v>46</v>
      </c>
      <c r="K441">
        <v>70</v>
      </c>
      <c r="L441" t="s">
        <v>83</v>
      </c>
      <c r="M441" t="s">
        <v>51</v>
      </c>
      <c r="N441" t="s">
        <v>48</v>
      </c>
      <c r="O441" t="s">
        <v>60</v>
      </c>
      <c r="P441" s="4">
        <v>357</v>
      </c>
      <c r="Q441" s="4">
        <v>399</v>
      </c>
      <c r="R441" s="4">
        <v>301</v>
      </c>
      <c r="S441" s="6">
        <v>681</v>
      </c>
      <c r="T441">
        <v>29.5</v>
      </c>
      <c r="U441" t="s">
        <v>61</v>
      </c>
      <c r="V441" s="4">
        <f>Table3[[#This Row],[Driver wage/trip]]+Table3[[#This Row],[Driver Salary]]</f>
        <v>658</v>
      </c>
      <c r="W441" s="15">
        <f>Table3[[#This Row],[Buddy wage/trip]]*0.3</f>
        <v>119.69999999999999</v>
      </c>
    </row>
    <row r="442" spans="1:23" x14ac:dyDescent="0.25">
      <c r="A442">
        <v>15</v>
      </c>
      <c r="B442" s="22">
        <v>44103</v>
      </c>
      <c r="C442">
        <v>2020</v>
      </c>
      <c r="D442" t="s">
        <v>21</v>
      </c>
      <c r="E442" t="s">
        <v>37</v>
      </c>
      <c r="F442" t="s">
        <v>38</v>
      </c>
      <c r="G442" t="s">
        <v>41</v>
      </c>
      <c r="H442" t="s">
        <v>70</v>
      </c>
      <c r="I442">
        <v>89.8</v>
      </c>
      <c r="J442" t="s">
        <v>45</v>
      </c>
      <c r="K442">
        <v>111</v>
      </c>
      <c r="L442" t="s">
        <v>84</v>
      </c>
      <c r="M442" t="s">
        <v>48</v>
      </c>
      <c r="N442" t="s">
        <v>55</v>
      </c>
      <c r="O442" t="s">
        <v>59</v>
      </c>
      <c r="P442" s="4">
        <v>206</v>
      </c>
      <c r="Q442" s="4">
        <v>400</v>
      </c>
      <c r="R442" s="4">
        <v>450</v>
      </c>
      <c r="S442" s="6">
        <v>768</v>
      </c>
      <c r="T442">
        <v>6.7</v>
      </c>
      <c r="U442" t="s">
        <v>62</v>
      </c>
      <c r="V442" s="4">
        <f>Table3[[#This Row],[Driver wage/trip]]+Table3[[#This Row],[Driver Salary]]</f>
        <v>656</v>
      </c>
      <c r="W442" s="15">
        <f>Table3[[#This Row],[Buddy wage/trip]]*0.3</f>
        <v>120</v>
      </c>
    </row>
    <row r="443" spans="1:23" x14ac:dyDescent="0.25">
      <c r="A443">
        <v>12</v>
      </c>
      <c r="B443" s="22">
        <v>44288</v>
      </c>
      <c r="C443">
        <v>2021</v>
      </c>
      <c r="D443" t="s">
        <v>19</v>
      </c>
      <c r="E443" t="s">
        <v>31</v>
      </c>
      <c r="F443" t="s">
        <v>39</v>
      </c>
      <c r="G443" t="s">
        <v>40</v>
      </c>
      <c r="H443" t="s">
        <v>43</v>
      </c>
      <c r="I443">
        <v>50.5</v>
      </c>
      <c r="J443" t="s">
        <v>44</v>
      </c>
      <c r="K443">
        <v>9.6</v>
      </c>
      <c r="L443" t="s">
        <v>84</v>
      </c>
      <c r="M443" t="s">
        <v>51</v>
      </c>
      <c r="N443" t="s">
        <v>52</v>
      </c>
      <c r="O443" t="s">
        <v>60</v>
      </c>
      <c r="P443" s="4">
        <v>723</v>
      </c>
      <c r="Q443" s="4">
        <v>399</v>
      </c>
      <c r="R443" s="4">
        <v>350</v>
      </c>
      <c r="S443" s="6">
        <v>339</v>
      </c>
      <c r="T443">
        <v>7.1</v>
      </c>
      <c r="U443" t="s">
        <v>61</v>
      </c>
      <c r="V443" s="4">
        <f>Table3[[#This Row],[Driver wage/trip]]+Table3[[#This Row],[Driver Salary]]</f>
        <v>1073</v>
      </c>
      <c r="W443" s="15">
        <f>Table3[[#This Row],[Buddy wage/trip]]*0.3</f>
        <v>119.69999999999999</v>
      </c>
    </row>
    <row r="444" spans="1:23" x14ac:dyDescent="0.25">
      <c r="A444">
        <v>2</v>
      </c>
      <c r="B444" s="22">
        <v>44974</v>
      </c>
      <c r="C444">
        <v>2023</v>
      </c>
      <c r="D444" t="s">
        <v>25</v>
      </c>
      <c r="E444" t="s">
        <v>31</v>
      </c>
      <c r="F444" t="s">
        <v>39</v>
      </c>
      <c r="G444" t="s">
        <v>41</v>
      </c>
      <c r="H444" t="s">
        <v>43</v>
      </c>
      <c r="I444">
        <v>8.6999999999999993</v>
      </c>
      <c r="J444" t="s">
        <v>46</v>
      </c>
      <c r="K444">
        <v>37.200000000000003</v>
      </c>
      <c r="L444" t="s">
        <v>83</v>
      </c>
      <c r="M444" t="s">
        <v>53</v>
      </c>
      <c r="N444" t="s">
        <v>48</v>
      </c>
      <c r="O444" t="s">
        <v>59</v>
      </c>
      <c r="P444" s="4">
        <v>521</v>
      </c>
      <c r="Q444" s="4">
        <v>400</v>
      </c>
      <c r="R444" s="4">
        <v>527</v>
      </c>
      <c r="S444" s="6">
        <v>390</v>
      </c>
      <c r="T444">
        <v>22.9</v>
      </c>
      <c r="U444" t="s">
        <v>62</v>
      </c>
      <c r="V444" s="4">
        <f>Table3[[#This Row],[Driver wage/trip]]+Table3[[#This Row],[Driver Salary]]</f>
        <v>1048</v>
      </c>
      <c r="W444" s="15">
        <f>Table3[[#This Row],[Buddy wage/trip]]*0.3</f>
        <v>120</v>
      </c>
    </row>
    <row r="445" spans="1:23" x14ac:dyDescent="0.25">
      <c r="A445">
        <v>12</v>
      </c>
      <c r="B445" s="22">
        <v>43876</v>
      </c>
      <c r="C445">
        <v>2020</v>
      </c>
      <c r="D445" t="s">
        <v>25</v>
      </c>
      <c r="E445" t="s">
        <v>36</v>
      </c>
      <c r="F445" t="s">
        <v>39</v>
      </c>
      <c r="G445" t="s">
        <v>40</v>
      </c>
      <c r="H445" t="s">
        <v>43</v>
      </c>
      <c r="I445">
        <v>63.4</v>
      </c>
      <c r="J445" t="s">
        <v>46</v>
      </c>
      <c r="K445">
        <v>11.6</v>
      </c>
      <c r="L445" t="s">
        <v>84</v>
      </c>
      <c r="M445" t="s">
        <v>48</v>
      </c>
      <c r="N445" t="s">
        <v>55</v>
      </c>
      <c r="O445" t="s">
        <v>59</v>
      </c>
      <c r="P445" s="4">
        <v>785</v>
      </c>
      <c r="Q445" s="4">
        <v>399</v>
      </c>
      <c r="R445" s="4">
        <v>792</v>
      </c>
      <c r="S445" s="6">
        <v>628</v>
      </c>
      <c r="T445">
        <v>10.4</v>
      </c>
      <c r="U445" t="s">
        <v>61</v>
      </c>
      <c r="V445" s="4">
        <f>Table3[[#This Row],[Driver wage/trip]]+Table3[[#This Row],[Driver Salary]]</f>
        <v>1577</v>
      </c>
      <c r="W445" s="15">
        <f>Table3[[#This Row],[Buddy wage/trip]]*0.3</f>
        <v>119.69999999999999</v>
      </c>
    </row>
    <row r="446" spans="1:23" x14ac:dyDescent="0.25">
      <c r="A446">
        <v>3</v>
      </c>
      <c r="B446" s="22">
        <v>45097</v>
      </c>
      <c r="C446">
        <v>2023</v>
      </c>
      <c r="D446" t="s">
        <v>29</v>
      </c>
      <c r="E446" t="s">
        <v>37</v>
      </c>
      <c r="F446" t="s">
        <v>39</v>
      </c>
      <c r="G446" t="s">
        <v>40</v>
      </c>
      <c r="H446" t="s">
        <v>70</v>
      </c>
      <c r="I446">
        <v>89.8</v>
      </c>
      <c r="J446" t="s">
        <v>44</v>
      </c>
      <c r="K446">
        <v>27.4</v>
      </c>
      <c r="L446" t="s">
        <v>84</v>
      </c>
      <c r="M446" t="s">
        <v>49</v>
      </c>
      <c r="N446" t="s">
        <v>52</v>
      </c>
      <c r="O446" t="s">
        <v>60</v>
      </c>
      <c r="P446" s="4">
        <v>629</v>
      </c>
      <c r="Q446" s="4">
        <v>400</v>
      </c>
      <c r="R446" s="4">
        <v>711</v>
      </c>
      <c r="S446" s="6">
        <v>689</v>
      </c>
      <c r="T446">
        <v>2.9</v>
      </c>
      <c r="U446" t="s">
        <v>61</v>
      </c>
      <c r="V446" s="4">
        <f>Table3[[#This Row],[Driver wage/trip]]+Table3[[#This Row],[Driver Salary]]</f>
        <v>1340</v>
      </c>
      <c r="W446" s="15">
        <f>Table3[[#This Row],[Buddy wage/trip]]*0.3</f>
        <v>120</v>
      </c>
    </row>
    <row r="447" spans="1:23" x14ac:dyDescent="0.25">
      <c r="A447">
        <v>17</v>
      </c>
      <c r="B447" s="22">
        <v>44141</v>
      </c>
      <c r="C447">
        <v>2020</v>
      </c>
      <c r="D447" t="s">
        <v>30</v>
      </c>
      <c r="E447" t="s">
        <v>31</v>
      </c>
      <c r="F447" t="s">
        <v>39</v>
      </c>
      <c r="G447" t="s">
        <v>41</v>
      </c>
      <c r="H447" t="s">
        <v>70</v>
      </c>
      <c r="I447">
        <v>117.3</v>
      </c>
      <c r="J447" t="s">
        <v>44</v>
      </c>
      <c r="K447">
        <v>19.3</v>
      </c>
      <c r="L447" t="s">
        <v>83</v>
      </c>
      <c r="M447" t="s">
        <v>52</v>
      </c>
      <c r="N447" t="s">
        <v>48</v>
      </c>
      <c r="O447" t="s">
        <v>60</v>
      </c>
      <c r="P447" s="4">
        <v>248</v>
      </c>
      <c r="Q447" s="4">
        <v>400</v>
      </c>
      <c r="R447" s="4">
        <v>362</v>
      </c>
      <c r="S447" s="6">
        <v>799</v>
      </c>
      <c r="T447">
        <v>37.1</v>
      </c>
      <c r="U447" t="s">
        <v>62</v>
      </c>
      <c r="V447" s="4">
        <f>Table3[[#This Row],[Driver wage/trip]]+Table3[[#This Row],[Driver Salary]]</f>
        <v>610</v>
      </c>
      <c r="W447" s="15">
        <f>Table3[[#This Row],[Buddy wage/trip]]*0.3</f>
        <v>120</v>
      </c>
    </row>
    <row r="448" spans="1:23" x14ac:dyDescent="0.25">
      <c r="A448">
        <v>15</v>
      </c>
      <c r="B448" s="22">
        <v>44392</v>
      </c>
      <c r="C448">
        <v>2021</v>
      </c>
      <c r="D448" t="s">
        <v>27</v>
      </c>
      <c r="E448" t="s">
        <v>35</v>
      </c>
      <c r="F448" t="s">
        <v>38</v>
      </c>
      <c r="G448" t="s">
        <v>40</v>
      </c>
      <c r="H448" t="s">
        <v>42</v>
      </c>
      <c r="I448">
        <v>9.3000000000000007</v>
      </c>
      <c r="J448" t="s">
        <v>44</v>
      </c>
      <c r="K448">
        <v>89.3</v>
      </c>
      <c r="L448" t="s">
        <v>83</v>
      </c>
      <c r="M448" t="s">
        <v>55</v>
      </c>
      <c r="N448" t="s">
        <v>66</v>
      </c>
      <c r="O448" t="s">
        <v>60</v>
      </c>
      <c r="P448" s="4">
        <v>553</v>
      </c>
      <c r="Q448" s="4">
        <v>401</v>
      </c>
      <c r="R448" s="4">
        <v>421</v>
      </c>
      <c r="S448" s="6">
        <v>364</v>
      </c>
      <c r="T448">
        <v>3.2</v>
      </c>
      <c r="U448" t="s">
        <v>62</v>
      </c>
      <c r="V448" s="4">
        <f>Table3[[#This Row],[Driver wage/trip]]+Table3[[#This Row],[Driver Salary]]</f>
        <v>974</v>
      </c>
      <c r="W448" s="15">
        <f>Table3[[#This Row],[Buddy wage/trip]]*0.3</f>
        <v>120.3</v>
      </c>
    </row>
    <row r="449" spans="1:23" x14ac:dyDescent="0.25">
      <c r="A449">
        <v>6</v>
      </c>
      <c r="B449" s="22">
        <v>44161</v>
      </c>
      <c r="C449">
        <v>2020</v>
      </c>
      <c r="D449" t="s">
        <v>30</v>
      </c>
      <c r="E449" t="s">
        <v>35</v>
      </c>
      <c r="F449" t="s">
        <v>38</v>
      </c>
      <c r="G449" t="s">
        <v>40</v>
      </c>
      <c r="H449" t="s">
        <v>43</v>
      </c>
      <c r="I449">
        <v>67.099999999999994</v>
      </c>
      <c r="J449" t="s">
        <v>44</v>
      </c>
      <c r="K449">
        <v>47.5</v>
      </c>
      <c r="L449" t="s">
        <v>83</v>
      </c>
      <c r="M449" t="s">
        <v>47</v>
      </c>
      <c r="N449" t="s">
        <v>48</v>
      </c>
      <c r="O449" t="s">
        <v>60</v>
      </c>
      <c r="P449" s="4">
        <v>210</v>
      </c>
      <c r="Q449" s="4">
        <v>399</v>
      </c>
      <c r="R449" s="4">
        <v>751</v>
      </c>
      <c r="S449" s="6">
        <v>534</v>
      </c>
      <c r="T449">
        <v>29</v>
      </c>
      <c r="U449" t="s">
        <v>62</v>
      </c>
      <c r="V449" s="4">
        <f>Table3[[#This Row],[Driver wage/trip]]+Table3[[#This Row],[Driver Salary]]</f>
        <v>961</v>
      </c>
      <c r="W449" s="15">
        <f>Table3[[#This Row],[Buddy wage/trip]]*0.3</f>
        <v>119.69999999999999</v>
      </c>
    </row>
    <row r="450" spans="1:23" x14ac:dyDescent="0.25">
      <c r="A450">
        <v>9</v>
      </c>
      <c r="B450" s="22">
        <v>43841</v>
      </c>
      <c r="C450">
        <v>2020</v>
      </c>
      <c r="D450" t="s">
        <v>28</v>
      </c>
      <c r="E450" t="s">
        <v>36</v>
      </c>
      <c r="F450" t="s">
        <v>38</v>
      </c>
      <c r="G450" t="s">
        <v>40</v>
      </c>
      <c r="H450" t="s">
        <v>43</v>
      </c>
      <c r="I450">
        <v>56.7</v>
      </c>
      <c r="J450" t="s">
        <v>44</v>
      </c>
      <c r="K450">
        <v>111.4</v>
      </c>
      <c r="L450" t="s">
        <v>83</v>
      </c>
      <c r="M450" t="s">
        <v>52</v>
      </c>
      <c r="N450" t="s">
        <v>48</v>
      </c>
      <c r="O450" t="s">
        <v>59</v>
      </c>
      <c r="P450" s="4">
        <v>535</v>
      </c>
      <c r="Q450" s="4">
        <v>400</v>
      </c>
      <c r="R450" s="4">
        <v>739</v>
      </c>
      <c r="S450" s="6">
        <v>280</v>
      </c>
      <c r="T450">
        <v>14</v>
      </c>
      <c r="U450" t="s">
        <v>61</v>
      </c>
      <c r="V450" s="4">
        <f>Table3[[#This Row],[Driver wage/trip]]+Table3[[#This Row],[Driver Salary]]</f>
        <v>1274</v>
      </c>
      <c r="W450" s="15">
        <f>Table3[[#This Row],[Buddy wage/trip]]*0.3</f>
        <v>120</v>
      </c>
    </row>
    <row r="451" spans="1:23" x14ac:dyDescent="0.25">
      <c r="A451">
        <v>5</v>
      </c>
      <c r="B451" s="22">
        <v>44738</v>
      </c>
      <c r="C451">
        <v>2022</v>
      </c>
      <c r="D451" t="s">
        <v>29</v>
      </c>
      <c r="E451" t="s">
        <v>34</v>
      </c>
      <c r="F451" t="s">
        <v>38</v>
      </c>
      <c r="G451" t="s">
        <v>41</v>
      </c>
      <c r="H451" t="s">
        <v>43</v>
      </c>
      <c r="I451">
        <v>32.9</v>
      </c>
      <c r="J451" t="s">
        <v>46</v>
      </c>
      <c r="K451">
        <v>7.7</v>
      </c>
      <c r="L451" t="s">
        <v>84</v>
      </c>
      <c r="M451" t="s">
        <v>50</v>
      </c>
      <c r="N451" t="s">
        <v>48</v>
      </c>
      <c r="O451" t="s">
        <v>60</v>
      </c>
      <c r="P451" s="4">
        <v>410</v>
      </c>
      <c r="Q451" s="4">
        <v>400</v>
      </c>
      <c r="R451" s="4">
        <v>296</v>
      </c>
      <c r="S451" s="6">
        <v>399</v>
      </c>
      <c r="T451">
        <v>37.4</v>
      </c>
      <c r="U451" t="s">
        <v>61</v>
      </c>
      <c r="V451" s="4">
        <f>Table3[[#This Row],[Driver wage/trip]]+Table3[[#This Row],[Driver Salary]]</f>
        <v>706</v>
      </c>
      <c r="W451" s="15">
        <f>Table3[[#This Row],[Buddy wage/trip]]*0.3</f>
        <v>120</v>
      </c>
    </row>
    <row r="452" spans="1:23" x14ac:dyDescent="0.25">
      <c r="A452">
        <v>12</v>
      </c>
      <c r="B452" s="22">
        <v>45278</v>
      </c>
      <c r="C452">
        <v>2023</v>
      </c>
      <c r="D452" t="s">
        <v>23</v>
      </c>
      <c r="E452" t="s">
        <v>32</v>
      </c>
      <c r="F452" t="s">
        <v>38</v>
      </c>
      <c r="G452" t="s">
        <v>40</v>
      </c>
      <c r="H452" t="s">
        <v>43</v>
      </c>
      <c r="I452">
        <v>78.3</v>
      </c>
      <c r="J452" t="s">
        <v>46</v>
      </c>
      <c r="K452">
        <v>80.099999999999994</v>
      </c>
      <c r="L452" t="s">
        <v>84</v>
      </c>
      <c r="M452" t="s">
        <v>53</v>
      </c>
      <c r="N452" t="s">
        <v>48</v>
      </c>
      <c r="O452" t="s">
        <v>59</v>
      </c>
      <c r="P452" s="4">
        <v>586</v>
      </c>
      <c r="Q452" s="4">
        <v>400</v>
      </c>
      <c r="R452" s="4">
        <v>698</v>
      </c>
      <c r="S452" s="6">
        <v>227</v>
      </c>
      <c r="T452">
        <v>39.5</v>
      </c>
      <c r="U452" t="s">
        <v>61</v>
      </c>
      <c r="V452" s="4">
        <f>Table3[[#This Row],[Driver wage/trip]]+Table3[[#This Row],[Driver Salary]]</f>
        <v>1284</v>
      </c>
      <c r="W452" s="15">
        <f>Table3[[#This Row],[Buddy wage/trip]]*0.3</f>
        <v>120</v>
      </c>
    </row>
    <row r="453" spans="1:23" x14ac:dyDescent="0.25">
      <c r="A453">
        <v>19</v>
      </c>
      <c r="B453" s="22">
        <v>44902</v>
      </c>
      <c r="C453">
        <v>2022</v>
      </c>
      <c r="D453" t="s">
        <v>23</v>
      </c>
      <c r="E453" t="s">
        <v>33</v>
      </c>
      <c r="F453" t="s">
        <v>38</v>
      </c>
      <c r="G453" t="s">
        <v>40</v>
      </c>
      <c r="H453" t="s">
        <v>70</v>
      </c>
      <c r="I453">
        <v>23.8</v>
      </c>
      <c r="J453" t="s">
        <v>46</v>
      </c>
      <c r="K453">
        <v>116.6</v>
      </c>
      <c r="L453" t="s">
        <v>84</v>
      </c>
      <c r="M453" t="s">
        <v>52</v>
      </c>
      <c r="N453" t="s">
        <v>55</v>
      </c>
      <c r="O453" t="s">
        <v>59</v>
      </c>
      <c r="P453" s="4">
        <v>525</v>
      </c>
      <c r="Q453" s="4">
        <v>399</v>
      </c>
      <c r="R453" s="4">
        <v>379</v>
      </c>
      <c r="S453" s="6">
        <v>327</v>
      </c>
      <c r="T453">
        <v>14.1</v>
      </c>
      <c r="U453" t="s">
        <v>61</v>
      </c>
      <c r="V453" s="4">
        <f>Table3[[#This Row],[Driver wage/trip]]+Table3[[#This Row],[Driver Salary]]</f>
        <v>904</v>
      </c>
      <c r="W453" s="15">
        <f>Table3[[#This Row],[Buddy wage/trip]]*0.3</f>
        <v>119.69999999999999</v>
      </c>
    </row>
    <row r="454" spans="1:23" x14ac:dyDescent="0.25">
      <c r="A454">
        <v>6</v>
      </c>
      <c r="B454" s="22">
        <v>45231</v>
      </c>
      <c r="C454">
        <v>2023</v>
      </c>
      <c r="D454" t="s">
        <v>30</v>
      </c>
      <c r="E454" t="s">
        <v>33</v>
      </c>
      <c r="F454" t="s">
        <v>38</v>
      </c>
      <c r="G454" t="s">
        <v>40</v>
      </c>
      <c r="H454" t="s">
        <v>70</v>
      </c>
      <c r="I454">
        <v>37.6</v>
      </c>
      <c r="J454" t="s">
        <v>46</v>
      </c>
      <c r="K454">
        <v>25.2</v>
      </c>
      <c r="L454" t="s">
        <v>84</v>
      </c>
      <c r="M454" t="s">
        <v>53</v>
      </c>
      <c r="N454" t="s">
        <v>48</v>
      </c>
      <c r="O454" t="s">
        <v>60</v>
      </c>
      <c r="P454" s="4">
        <v>357</v>
      </c>
      <c r="Q454" s="4">
        <v>401</v>
      </c>
      <c r="R454" s="4">
        <v>526</v>
      </c>
      <c r="S454" s="6">
        <v>504</v>
      </c>
      <c r="T454">
        <v>24.1</v>
      </c>
      <c r="U454" t="s">
        <v>61</v>
      </c>
      <c r="V454" s="4">
        <f>Table3[[#This Row],[Driver wage/trip]]+Table3[[#This Row],[Driver Salary]]</f>
        <v>883</v>
      </c>
      <c r="W454" s="15">
        <f>Table3[[#This Row],[Buddy wage/trip]]*0.3</f>
        <v>120.3</v>
      </c>
    </row>
    <row r="455" spans="1:23" x14ac:dyDescent="0.25">
      <c r="A455">
        <v>16</v>
      </c>
      <c r="B455" s="22">
        <v>43838</v>
      </c>
      <c r="C455">
        <v>2020</v>
      </c>
      <c r="D455" t="s">
        <v>28</v>
      </c>
      <c r="E455" t="s">
        <v>33</v>
      </c>
      <c r="F455" t="s">
        <v>38</v>
      </c>
      <c r="G455" t="s">
        <v>41</v>
      </c>
      <c r="H455" t="s">
        <v>43</v>
      </c>
      <c r="I455">
        <v>94.9</v>
      </c>
      <c r="J455" t="s">
        <v>46</v>
      </c>
      <c r="K455">
        <v>55.9</v>
      </c>
      <c r="L455" t="s">
        <v>83</v>
      </c>
      <c r="M455" t="s">
        <v>51</v>
      </c>
      <c r="N455" t="s">
        <v>55</v>
      </c>
      <c r="O455" t="s">
        <v>59</v>
      </c>
      <c r="P455" s="4">
        <v>297</v>
      </c>
      <c r="Q455" s="4">
        <v>401</v>
      </c>
      <c r="R455" s="4">
        <v>203</v>
      </c>
      <c r="S455" s="6">
        <v>298</v>
      </c>
      <c r="T455">
        <v>31.1</v>
      </c>
      <c r="U455" t="s">
        <v>61</v>
      </c>
      <c r="V455" s="4">
        <f>Table3[[#This Row],[Driver wage/trip]]+Table3[[#This Row],[Driver Salary]]</f>
        <v>500</v>
      </c>
      <c r="W455" s="15">
        <f>Table3[[#This Row],[Buddy wage/trip]]*0.3</f>
        <v>120.3</v>
      </c>
    </row>
    <row r="456" spans="1:23" x14ac:dyDescent="0.25">
      <c r="A456">
        <v>9</v>
      </c>
      <c r="B456" s="22">
        <v>44814</v>
      </c>
      <c r="C456">
        <v>2022</v>
      </c>
      <c r="D456" t="s">
        <v>21</v>
      </c>
      <c r="E456" t="s">
        <v>36</v>
      </c>
      <c r="F456" t="s">
        <v>39</v>
      </c>
      <c r="G456" t="s">
        <v>41</v>
      </c>
      <c r="H456" t="s">
        <v>43</v>
      </c>
      <c r="I456">
        <v>57.9</v>
      </c>
      <c r="J456" t="s">
        <v>46</v>
      </c>
      <c r="K456">
        <v>85.7</v>
      </c>
      <c r="L456" t="s">
        <v>83</v>
      </c>
      <c r="M456" t="s">
        <v>55</v>
      </c>
      <c r="N456" t="s">
        <v>48</v>
      </c>
      <c r="O456" t="s">
        <v>60</v>
      </c>
      <c r="P456" s="4">
        <v>443</v>
      </c>
      <c r="Q456" s="4">
        <v>399</v>
      </c>
      <c r="R456" s="4">
        <v>799</v>
      </c>
      <c r="S456" s="6">
        <v>734</v>
      </c>
      <c r="T456">
        <v>5.8</v>
      </c>
      <c r="U456" t="s">
        <v>62</v>
      </c>
      <c r="V456" s="4">
        <f>Table3[[#This Row],[Driver wage/trip]]+Table3[[#This Row],[Driver Salary]]</f>
        <v>1242</v>
      </c>
      <c r="W456" s="15">
        <f>Table3[[#This Row],[Buddy wage/trip]]*0.3</f>
        <v>119.69999999999999</v>
      </c>
    </row>
    <row r="457" spans="1:23" x14ac:dyDescent="0.25">
      <c r="A457">
        <v>7</v>
      </c>
      <c r="B457" s="22">
        <v>45224</v>
      </c>
      <c r="C457">
        <v>2023</v>
      </c>
      <c r="D457" t="s">
        <v>22</v>
      </c>
      <c r="E457" t="s">
        <v>33</v>
      </c>
      <c r="F457" t="s">
        <v>38</v>
      </c>
      <c r="G457" t="s">
        <v>41</v>
      </c>
      <c r="H457" t="s">
        <v>42</v>
      </c>
      <c r="I457">
        <v>119.3</v>
      </c>
      <c r="J457" t="s">
        <v>44</v>
      </c>
      <c r="K457">
        <v>77.8</v>
      </c>
      <c r="L457" t="s">
        <v>83</v>
      </c>
      <c r="M457" t="s">
        <v>52</v>
      </c>
      <c r="N457" t="s">
        <v>52</v>
      </c>
      <c r="O457" t="s">
        <v>59</v>
      </c>
      <c r="P457" s="4">
        <v>792</v>
      </c>
      <c r="Q457" s="4">
        <v>400</v>
      </c>
      <c r="R457" s="4">
        <v>657</v>
      </c>
      <c r="S457" s="6">
        <v>626</v>
      </c>
      <c r="T457">
        <v>28.7</v>
      </c>
      <c r="U457" t="s">
        <v>61</v>
      </c>
      <c r="V457" s="4">
        <f>Table3[[#This Row],[Driver wage/trip]]+Table3[[#This Row],[Driver Salary]]</f>
        <v>1449</v>
      </c>
      <c r="W457" s="15">
        <f>Table3[[#This Row],[Buddy wage/trip]]*0.3</f>
        <v>120</v>
      </c>
    </row>
    <row r="458" spans="1:23" x14ac:dyDescent="0.25">
      <c r="A458">
        <v>12</v>
      </c>
      <c r="B458" s="22">
        <v>44396</v>
      </c>
      <c r="C458">
        <v>2021</v>
      </c>
      <c r="D458" t="s">
        <v>27</v>
      </c>
      <c r="E458" t="s">
        <v>32</v>
      </c>
      <c r="F458" t="s">
        <v>39</v>
      </c>
      <c r="G458" t="s">
        <v>40</v>
      </c>
      <c r="H458" t="s">
        <v>43</v>
      </c>
      <c r="I458">
        <v>49.4</v>
      </c>
      <c r="J458" t="s">
        <v>44</v>
      </c>
      <c r="K458">
        <v>70.099999999999994</v>
      </c>
      <c r="L458" t="s">
        <v>83</v>
      </c>
      <c r="M458" t="s">
        <v>52</v>
      </c>
      <c r="N458" t="s">
        <v>48</v>
      </c>
      <c r="O458" t="s">
        <v>60</v>
      </c>
      <c r="P458" s="4">
        <v>461</v>
      </c>
      <c r="Q458" s="4">
        <v>399</v>
      </c>
      <c r="R458" s="4">
        <v>345</v>
      </c>
      <c r="S458" s="6">
        <v>217</v>
      </c>
      <c r="T458">
        <v>36.299999999999997</v>
      </c>
      <c r="U458" t="s">
        <v>61</v>
      </c>
      <c r="V458" s="4">
        <f>Table3[[#This Row],[Driver wage/trip]]+Table3[[#This Row],[Driver Salary]]</f>
        <v>806</v>
      </c>
      <c r="W458" s="15">
        <f>Table3[[#This Row],[Buddy wage/trip]]*0.3</f>
        <v>119.69999999999999</v>
      </c>
    </row>
    <row r="459" spans="1:23" x14ac:dyDescent="0.25">
      <c r="A459">
        <v>5</v>
      </c>
      <c r="B459" s="22">
        <v>44103</v>
      </c>
      <c r="C459">
        <v>2020</v>
      </c>
      <c r="D459" t="s">
        <v>21</v>
      </c>
      <c r="E459" t="s">
        <v>37</v>
      </c>
      <c r="F459" t="s">
        <v>38</v>
      </c>
      <c r="G459" t="s">
        <v>41</v>
      </c>
      <c r="H459" t="s">
        <v>43</v>
      </c>
      <c r="I459">
        <v>58.3</v>
      </c>
      <c r="J459" t="s">
        <v>45</v>
      </c>
      <c r="K459">
        <v>42.6</v>
      </c>
      <c r="L459" t="s">
        <v>84</v>
      </c>
      <c r="M459" t="s">
        <v>55</v>
      </c>
      <c r="N459" t="s">
        <v>48</v>
      </c>
      <c r="O459" t="s">
        <v>60</v>
      </c>
      <c r="P459" s="4">
        <v>649</v>
      </c>
      <c r="Q459" s="4">
        <v>403</v>
      </c>
      <c r="R459" s="4">
        <v>610</v>
      </c>
      <c r="S459" s="6">
        <v>726</v>
      </c>
      <c r="T459">
        <v>8</v>
      </c>
      <c r="U459" t="s">
        <v>61</v>
      </c>
      <c r="V459" s="4">
        <f>Table3[[#This Row],[Driver wage/trip]]+Table3[[#This Row],[Driver Salary]]</f>
        <v>1259</v>
      </c>
      <c r="W459" s="15">
        <f>Table3[[#This Row],[Buddy wage/trip]]*0.3</f>
        <v>120.89999999999999</v>
      </c>
    </row>
    <row r="460" spans="1:23" x14ac:dyDescent="0.25">
      <c r="A460">
        <v>9</v>
      </c>
      <c r="B460" s="22">
        <v>44771</v>
      </c>
      <c r="C460">
        <v>2022</v>
      </c>
      <c r="D460" t="s">
        <v>27</v>
      </c>
      <c r="E460" t="s">
        <v>31</v>
      </c>
      <c r="F460" t="s">
        <v>39</v>
      </c>
      <c r="G460" t="s">
        <v>41</v>
      </c>
      <c r="H460" t="s">
        <v>42</v>
      </c>
      <c r="I460">
        <v>39.5</v>
      </c>
      <c r="J460" t="s">
        <v>46</v>
      </c>
      <c r="K460">
        <v>88.7</v>
      </c>
      <c r="L460" t="s">
        <v>83</v>
      </c>
      <c r="M460" t="s">
        <v>52</v>
      </c>
      <c r="N460" t="s">
        <v>66</v>
      </c>
      <c r="O460" t="s">
        <v>59</v>
      </c>
      <c r="P460" s="4">
        <v>234</v>
      </c>
      <c r="Q460" s="4">
        <v>400</v>
      </c>
      <c r="R460" s="4">
        <v>376</v>
      </c>
      <c r="S460" s="6">
        <v>786</v>
      </c>
      <c r="T460">
        <v>33.700000000000003</v>
      </c>
      <c r="U460" t="s">
        <v>61</v>
      </c>
      <c r="V460" s="4">
        <f>Table3[[#This Row],[Driver wage/trip]]+Table3[[#This Row],[Driver Salary]]</f>
        <v>610</v>
      </c>
      <c r="W460" s="15">
        <f>Table3[[#This Row],[Buddy wage/trip]]*0.3</f>
        <v>120</v>
      </c>
    </row>
    <row r="461" spans="1:23" x14ac:dyDescent="0.25">
      <c r="A461">
        <v>4</v>
      </c>
      <c r="B461" s="22">
        <v>44731</v>
      </c>
      <c r="C461">
        <v>2022</v>
      </c>
      <c r="D461" t="s">
        <v>29</v>
      </c>
      <c r="E461" t="s">
        <v>34</v>
      </c>
      <c r="F461" t="s">
        <v>38</v>
      </c>
      <c r="G461" t="s">
        <v>41</v>
      </c>
      <c r="H461" t="s">
        <v>70</v>
      </c>
      <c r="I461">
        <v>32.200000000000003</v>
      </c>
      <c r="J461" t="s">
        <v>46</v>
      </c>
      <c r="K461">
        <v>80.099999999999994</v>
      </c>
      <c r="L461" t="s">
        <v>83</v>
      </c>
      <c r="M461" t="s">
        <v>48</v>
      </c>
      <c r="N461" t="s">
        <v>55</v>
      </c>
      <c r="O461" t="s">
        <v>60</v>
      </c>
      <c r="P461" s="4">
        <v>427</v>
      </c>
      <c r="Q461" s="4">
        <v>402</v>
      </c>
      <c r="R461" s="4">
        <v>254</v>
      </c>
      <c r="S461" s="6">
        <v>501</v>
      </c>
      <c r="T461">
        <v>5.5</v>
      </c>
      <c r="U461" t="s">
        <v>62</v>
      </c>
      <c r="V461" s="4">
        <f>Table3[[#This Row],[Driver wage/trip]]+Table3[[#This Row],[Driver Salary]]</f>
        <v>681</v>
      </c>
      <c r="W461" s="15">
        <f>Table3[[#This Row],[Buddy wage/trip]]*0.3</f>
        <v>120.6</v>
      </c>
    </row>
    <row r="462" spans="1:23" x14ac:dyDescent="0.25">
      <c r="A462">
        <v>26</v>
      </c>
      <c r="B462" s="22">
        <v>43961</v>
      </c>
      <c r="C462">
        <v>2020</v>
      </c>
      <c r="D462" t="s">
        <v>20</v>
      </c>
      <c r="E462" t="s">
        <v>34</v>
      </c>
      <c r="F462" t="s">
        <v>39</v>
      </c>
      <c r="G462" t="s">
        <v>40</v>
      </c>
      <c r="H462" t="s">
        <v>70</v>
      </c>
      <c r="I462">
        <v>111.1</v>
      </c>
      <c r="J462" t="s">
        <v>44</v>
      </c>
      <c r="K462">
        <v>23.7</v>
      </c>
      <c r="L462" t="s">
        <v>84</v>
      </c>
      <c r="M462" t="s">
        <v>53</v>
      </c>
      <c r="N462" t="s">
        <v>57</v>
      </c>
      <c r="O462" t="s">
        <v>59</v>
      </c>
      <c r="P462" s="4">
        <v>548</v>
      </c>
      <c r="Q462" s="4">
        <v>399</v>
      </c>
      <c r="R462" s="4">
        <v>455</v>
      </c>
      <c r="S462" s="6">
        <v>389</v>
      </c>
      <c r="T462">
        <v>23.2</v>
      </c>
      <c r="U462" t="s">
        <v>61</v>
      </c>
      <c r="V462" s="4">
        <f>Table3[[#This Row],[Driver wage/trip]]+Table3[[#This Row],[Driver Salary]]</f>
        <v>1003</v>
      </c>
      <c r="W462" s="15">
        <f>Table3[[#This Row],[Buddy wage/trip]]*0.3</f>
        <v>119.69999999999999</v>
      </c>
    </row>
    <row r="463" spans="1:23" x14ac:dyDescent="0.25">
      <c r="A463">
        <v>13</v>
      </c>
      <c r="B463" s="22">
        <v>44554</v>
      </c>
      <c r="C463">
        <v>2021</v>
      </c>
      <c r="D463" t="s">
        <v>23</v>
      </c>
      <c r="E463" t="s">
        <v>31</v>
      </c>
      <c r="F463" t="s">
        <v>39</v>
      </c>
      <c r="G463" t="s">
        <v>40</v>
      </c>
      <c r="H463" t="s">
        <v>43</v>
      </c>
      <c r="I463">
        <v>91.1</v>
      </c>
      <c r="J463" t="s">
        <v>45</v>
      </c>
      <c r="K463">
        <v>115.9</v>
      </c>
      <c r="L463" t="s">
        <v>84</v>
      </c>
      <c r="M463" t="s">
        <v>53</v>
      </c>
      <c r="N463" t="s">
        <v>48</v>
      </c>
      <c r="O463" t="s">
        <v>59</v>
      </c>
      <c r="P463" s="4">
        <v>651</v>
      </c>
      <c r="Q463" s="4">
        <v>399</v>
      </c>
      <c r="R463" s="4">
        <v>568</v>
      </c>
      <c r="S463" s="6">
        <v>358</v>
      </c>
      <c r="T463">
        <v>14.2</v>
      </c>
      <c r="U463" t="s">
        <v>62</v>
      </c>
      <c r="V463" s="4">
        <f>Table3[[#This Row],[Driver wage/trip]]+Table3[[#This Row],[Driver Salary]]</f>
        <v>1219</v>
      </c>
      <c r="W463" s="15">
        <f>Table3[[#This Row],[Buddy wage/trip]]*0.3</f>
        <v>119.69999999999999</v>
      </c>
    </row>
    <row r="464" spans="1:23" x14ac:dyDescent="0.25">
      <c r="A464">
        <v>8</v>
      </c>
      <c r="B464" s="22">
        <v>44464</v>
      </c>
      <c r="C464">
        <v>2021</v>
      </c>
      <c r="D464" t="s">
        <v>21</v>
      </c>
      <c r="E464" t="s">
        <v>36</v>
      </c>
      <c r="F464" t="s">
        <v>38</v>
      </c>
      <c r="G464" t="s">
        <v>41</v>
      </c>
      <c r="H464" t="s">
        <v>43</v>
      </c>
      <c r="I464">
        <v>43.3</v>
      </c>
      <c r="J464" t="s">
        <v>44</v>
      </c>
      <c r="K464">
        <v>68.900000000000006</v>
      </c>
      <c r="L464" t="s">
        <v>83</v>
      </c>
      <c r="M464" t="s">
        <v>51</v>
      </c>
      <c r="N464" t="s">
        <v>57</v>
      </c>
      <c r="O464" t="s">
        <v>59</v>
      </c>
      <c r="P464" s="4">
        <v>517</v>
      </c>
      <c r="Q464" s="4">
        <v>399</v>
      </c>
      <c r="R464" s="4">
        <v>254</v>
      </c>
      <c r="S464" s="6">
        <v>252</v>
      </c>
      <c r="T464">
        <v>19.399999999999999</v>
      </c>
      <c r="U464" t="s">
        <v>61</v>
      </c>
      <c r="V464" s="4">
        <f>Table3[[#This Row],[Driver wage/trip]]+Table3[[#This Row],[Driver Salary]]</f>
        <v>771</v>
      </c>
      <c r="W464" s="15">
        <f>Table3[[#This Row],[Buddy wage/trip]]*0.3</f>
        <v>119.69999999999999</v>
      </c>
    </row>
    <row r="465" spans="1:23" x14ac:dyDescent="0.25">
      <c r="A465">
        <v>14</v>
      </c>
      <c r="B465" s="22">
        <v>43944</v>
      </c>
      <c r="C465">
        <v>2020</v>
      </c>
      <c r="D465" t="s">
        <v>19</v>
      </c>
      <c r="E465" t="s">
        <v>35</v>
      </c>
      <c r="F465" t="s">
        <v>38</v>
      </c>
      <c r="G465" t="s">
        <v>41</v>
      </c>
      <c r="H465" t="s">
        <v>70</v>
      </c>
      <c r="I465">
        <v>85.5</v>
      </c>
      <c r="J465" t="s">
        <v>45</v>
      </c>
      <c r="K465">
        <v>65.400000000000006</v>
      </c>
      <c r="L465" t="s">
        <v>83</v>
      </c>
      <c r="M465" t="s">
        <v>53</v>
      </c>
      <c r="N465" t="s">
        <v>56</v>
      </c>
      <c r="O465" t="s">
        <v>59</v>
      </c>
      <c r="P465" s="4">
        <v>509</v>
      </c>
      <c r="Q465" s="4">
        <v>399</v>
      </c>
      <c r="R465" s="4">
        <v>511</v>
      </c>
      <c r="S465" s="6">
        <v>495</v>
      </c>
      <c r="T465">
        <v>12.7</v>
      </c>
      <c r="U465" t="s">
        <v>61</v>
      </c>
      <c r="V465" s="4">
        <f>Table3[[#This Row],[Driver wage/trip]]+Table3[[#This Row],[Driver Salary]]</f>
        <v>1020</v>
      </c>
      <c r="W465" s="15">
        <f>Table3[[#This Row],[Buddy wage/trip]]*0.3</f>
        <v>119.69999999999999</v>
      </c>
    </row>
    <row r="466" spans="1:23" x14ac:dyDescent="0.25">
      <c r="A466">
        <v>12</v>
      </c>
      <c r="B466" s="22">
        <v>44362</v>
      </c>
      <c r="C466">
        <v>2021</v>
      </c>
      <c r="D466" t="s">
        <v>29</v>
      </c>
      <c r="E466" t="s">
        <v>37</v>
      </c>
      <c r="F466" t="s">
        <v>38</v>
      </c>
      <c r="G466" t="s">
        <v>40</v>
      </c>
      <c r="H466" t="s">
        <v>43</v>
      </c>
      <c r="I466">
        <v>116.1</v>
      </c>
      <c r="J466" t="s">
        <v>44</v>
      </c>
      <c r="K466">
        <v>102.5</v>
      </c>
      <c r="L466" t="s">
        <v>84</v>
      </c>
      <c r="M466" t="s">
        <v>49</v>
      </c>
      <c r="N466" t="s">
        <v>57</v>
      </c>
      <c r="O466" t="s">
        <v>60</v>
      </c>
      <c r="P466" s="4">
        <v>658</v>
      </c>
      <c r="Q466" s="4">
        <v>400</v>
      </c>
      <c r="R466" s="4">
        <v>509</v>
      </c>
      <c r="S466" s="6">
        <v>230</v>
      </c>
      <c r="T466">
        <v>11.2</v>
      </c>
      <c r="U466" t="s">
        <v>62</v>
      </c>
      <c r="V466" s="4">
        <f>Table3[[#This Row],[Driver wage/trip]]+Table3[[#This Row],[Driver Salary]]</f>
        <v>1167</v>
      </c>
      <c r="W466" s="15">
        <f>Table3[[#This Row],[Buddy wage/trip]]*0.3</f>
        <v>120</v>
      </c>
    </row>
    <row r="467" spans="1:23" x14ac:dyDescent="0.25">
      <c r="A467">
        <v>11</v>
      </c>
      <c r="B467" s="22">
        <v>45193</v>
      </c>
      <c r="C467">
        <v>2023</v>
      </c>
      <c r="D467" t="s">
        <v>21</v>
      </c>
      <c r="E467" t="s">
        <v>34</v>
      </c>
      <c r="F467" t="s">
        <v>38</v>
      </c>
      <c r="G467" t="s">
        <v>40</v>
      </c>
      <c r="H467" t="s">
        <v>70</v>
      </c>
      <c r="I467">
        <v>13.5</v>
      </c>
      <c r="J467" t="s">
        <v>46</v>
      </c>
      <c r="K467">
        <v>78.599999999999994</v>
      </c>
      <c r="L467" t="s">
        <v>84</v>
      </c>
      <c r="M467" t="s">
        <v>55</v>
      </c>
      <c r="N467" t="s">
        <v>57</v>
      </c>
      <c r="O467" t="s">
        <v>60</v>
      </c>
      <c r="P467" s="4">
        <v>388</v>
      </c>
      <c r="Q467" s="4">
        <v>399</v>
      </c>
      <c r="R467" s="4">
        <v>577</v>
      </c>
      <c r="S467" s="6">
        <v>502</v>
      </c>
      <c r="T467">
        <v>30</v>
      </c>
      <c r="U467" t="s">
        <v>61</v>
      </c>
      <c r="V467" s="4">
        <f>Table3[[#This Row],[Driver wage/trip]]+Table3[[#This Row],[Driver Salary]]</f>
        <v>965</v>
      </c>
      <c r="W467" s="15">
        <f>Table3[[#This Row],[Buddy wage/trip]]*0.3</f>
        <v>119.69999999999999</v>
      </c>
    </row>
    <row r="468" spans="1:23" x14ac:dyDescent="0.25">
      <c r="A468">
        <v>17</v>
      </c>
      <c r="B468" s="22">
        <v>44875</v>
      </c>
      <c r="C468">
        <v>2022</v>
      </c>
      <c r="D468" t="s">
        <v>30</v>
      </c>
      <c r="E468" t="s">
        <v>35</v>
      </c>
      <c r="F468" t="s">
        <v>39</v>
      </c>
      <c r="G468" t="s">
        <v>41</v>
      </c>
      <c r="H468" t="s">
        <v>70</v>
      </c>
      <c r="I468">
        <v>35.4</v>
      </c>
      <c r="J468" t="s">
        <v>46</v>
      </c>
      <c r="K468">
        <v>13.6</v>
      </c>
      <c r="L468" t="s">
        <v>83</v>
      </c>
      <c r="M468" t="s">
        <v>51</v>
      </c>
      <c r="N468" t="s">
        <v>52</v>
      </c>
      <c r="O468" t="s">
        <v>59</v>
      </c>
      <c r="P468" s="4">
        <v>254</v>
      </c>
      <c r="Q468" s="4">
        <v>399</v>
      </c>
      <c r="R468" s="4">
        <v>347</v>
      </c>
      <c r="S468" s="6">
        <v>352</v>
      </c>
      <c r="T468">
        <v>9.6999999999999993</v>
      </c>
      <c r="U468" t="s">
        <v>62</v>
      </c>
      <c r="V468" s="4">
        <f>Table3[[#This Row],[Driver wage/trip]]+Table3[[#This Row],[Driver Salary]]</f>
        <v>601</v>
      </c>
      <c r="W468" s="15">
        <f>Table3[[#This Row],[Buddy wage/trip]]*0.3</f>
        <v>119.69999999999999</v>
      </c>
    </row>
    <row r="469" spans="1:23" x14ac:dyDescent="0.25">
      <c r="A469">
        <v>18</v>
      </c>
      <c r="B469" s="22">
        <v>43863</v>
      </c>
      <c r="C469">
        <v>2020</v>
      </c>
      <c r="D469" t="s">
        <v>25</v>
      </c>
      <c r="E469" t="s">
        <v>34</v>
      </c>
      <c r="F469" t="s">
        <v>38</v>
      </c>
      <c r="G469" t="s">
        <v>40</v>
      </c>
      <c r="H469" t="s">
        <v>43</v>
      </c>
      <c r="I469">
        <v>28.1</v>
      </c>
      <c r="J469" t="s">
        <v>45</v>
      </c>
      <c r="K469">
        <v>63.3</v>
      </c>
      <c r="L469" t="s">
        <v>83</v>
      </c>
      <c r="M469" t="s">
        <v>54</v>
      </c>
      <c r="N469" t="s">
        <v>65</v>
      </c>
      <c r="O469" t="s">
        <v>59</v>
      </c>
      <c r="P469" s="4">
        <v>408</v>
      </c>
      <c r="Q469" s="4">
        <v>401</v>
      </c>
      <c r="R469" s="4">
        <v>212</v>
      </c>
      <c r="S469" s="6">
        <v>486</v>
      </c>
      <c r="T469">
        <v>16.899999999999999</v>
      </c>
      <c r="U469" t="s">
        <v>61</v>
      </c>
      <c r="V469" s="4">
        <f>Table3[[#This Row],[Driver wage/trip]]+Table3[[#This Row],[Driver Salary]]</f>
        <v>620</v>
      </c>
      <c r="W469" s="15">
        <f>Table3[[#This Row],[Buddy wage/trip]]*0.3</f>
        <v>120.3</v>
      </c>
    </row>
    <row r="470" spans="1:23" x14ac:dyDescent="0.25">
      <c r="A470">
        <v>9</v>
      </c>
      <c r="B470" s="22">
        <v>43963</v>
      </c>
      <c r="C470">
        <v>2020</v>
      </c>
      <c r="D470" t="s">
        <v>20</v>
      </c>
      <c r="E470" t="s">
        <v>37</v>
      </c>
      <c r="F470" t="s">
        <v>39</v>
      </c>
      <c r="G470" t="s">
        <v>41</v>
      </c>
      <c r="H470" t="s">
        <v>43</v>
      </c>
      <c r="I470">
        <v>105</v>
      </c>
      <c r="J470" t="s">
        <v>46</v>
      </c>
      <c r="K470">
        <v>94.8</v>
      </c>
      <c r="L470" t="s">
        <v>84</v>
      </c>
      <c r="M470" t="s">
        <v>48</v>
      </c>
      <c r="N470" t="s">
        <v>52</v>
      </c>
      <c r="O470" t="s">
        <v>59</v>
      </c>
      <c r="P470" s="4">
        <v>295</v>
      </c>
      <c r="Q470" s="4">
        <v>401</v>
      </c>
      <c r="R470" s="4">
        <v>395</v>
      </c>
      <c r="S470" s="6">
        <v>451</v>
      </c>
      <c r="T470">
        <v>11.7</v>
      </c>
      <c r="U470" t="s">
        <v>61</v>
      </c>
      <c r="V470" s="4">
        <f>Table3[[#This Row],[Driver wage/trip]]+Table3[[#This Row],[Driver Salary]]</f>
        <v>690</v>
      </c>
      <c r="W470" s="15">
        <f>Table3[[#This Row],[Buddy wage/trip]]*0.3</f>
        <v>120.3</v>
      </c>
    </row>
    <row r="471" spans="1:23" x14ac:dyDescent="0.25">
      <c r="A471">
        <v>8</v>
      </c>
      <c r="B471" s="22">
        <v>44750</v>
      </c>
      <c r="C471">
        <v>2022</v>
      </c>
      <c r="D471" t="s">
        <v>27</v>
      </c>
      <c r="E471" t="s">
        <v>31</v>
      </c>
      <c r="F471" t="s">
        <v>38</v>
      </c>
      <c r="G471" t="s">
        <v>41</v>
      </c>
      <c r="H471" t="s">
        <v>70</v>
      </c>
      <c r="I471">
        <v>25.6</v>
      </c>
      <c r="J471" t="s">
        <v>46</v>
      </c>
      <c r="K471">
        <v>85.5</v>
      </c>
      <c r="L471" t="s">
        <v>84</v>
      </c>
      <c r="M471" t="s">
        <v>52</v>
      </c>
      <c r="N471" t="s">
        <v>57</v>
      </c>
      <c r="O471" t="s">
        <v>60</v>
      </c>
      <c r="P471" s="4">
        <v>780</v>
      </c>
      <c r="Q471" s="4">
        <v>401</v>
      </c>
      <c r="R471" s="4">
        <v>439</v>
      </c>
      <c r="S471" s="6">
        <v>383</v>
      </c>
      <c r="T471">
        <v>10.3</v>
      </c>
      <c r="U471" t="s">
        <v>61</v>
      </c>
      <c r="V471" s="4">
        <f>Table3[[#This Row],[Driver wage/trip]]+Table3[[#This Row],[Driver Salary]]</f>
        <v>1219</v>
      </c>
      <c r="W471" s="15">
        <f>Table3[[#This Row],[Buddy wage/trip]]*0.3</f>
        <v>120.3</v>
      </c>
    </row>
    <row r="472" spans="1:23" x14ac:dyDescent="0.25">
      <c r="A472">
        <v>11</v>
      </c>
      <c r="B472" s="22">
        <v>44805</v>
      </c>
      <c r="C472">
        <v>2022</v>
      </c>
      <c r="D472" t="s">
        <v>21</v>
      </c>
      <c r="E472" t="s">
        <v>35</v>
      </c>
      <c r="F472" t="s">
        <v>39</v>
      </c>
      <c r="G472" t="s">
        <v>40</v>
      </c>
      <c r="H472" t="s">
        <v>70</v>
      </c>
      <c r="I472">
        <v>40.4</v>
      </c>
      <c r="J472" t="s">
        <v>46</v>
      </c>
      <c r="K472">
        <v>116.6</v>
      </c>
      <c r="L472" t="s">
        <v>83</v>
      </c>
      <c r="M472" t="s">
        <v>47</v>
      </c>
      <c r="N472" t="s">
        <v>65</v>
      </c>
      <c r="O472" t="s">
        <v>60</v>
      </c>
      <c r="P472" s="4">
        <v>547</v>
      </c>
      <c r="Q472" s="4">
        <v>401</v>
      </c>
      <c r="R472" s="4">
        <v>581</v>
      </c>
      <c r="S472" s="6">
        <v>469</v>
      </c>
      <c r="T472">
        <v>25.5</v>
      </c>
      <c r="U472" t="s">
        <v>61</v>
      </c>
      <c r="V472" s="4">
        <f>Table3[[#This Row],[Driver wage/trip]]+Table3[[#This Row],[Driver Salary]]</f>
        <v>1128</v>
      </c>
      <c r="W472" s="15">
        <f>Table3[[#This Row],[Buddy wage/trip]]*0.3</f>
        <v>120.3</v>
      </c>
    </row>
    <row r="473" spans="1:23" x14ac:dyDescent="0.25">
      <c r="A473">
        <v>4</v>
      </c>
      <c r="B473" s="22">
        <v>43856</v>
      </c>
      <c r="C473">
        <v>2020</v>
      </c>
      <c r="D473" t="s">
        <v>28</v>
      </c>
      <c r="E473" t="s">
        <v>34</v>
      </c>
      <c r="F473" t="s">
        <v>38</v>
      </c>
      <c r="G473" t="s">
        <v>41</v>
      </c>
      <c r="H473" t="s">
        <v>70</v>
      </c>
      <c r="I473">
        <v>67.5</v>
      </c>
      <c r="J473" t="s">
        <v>46</v>
      </c>
      <c r="K473">
        <v>7.9</v>
      </c>
      <c r="L473" t="s">
        <v>83</v>
      </c>
      <c r="M473" t="s">
        <v>55</v>
      </c>
      <c r="N473" t="s">
        <v>65</v>
      </c>
      <c r="O473" t="s">
        <v>60</v>
      </c>
      <c r="P473" s="4">
        <v>468</v>
      </c>
      <c r="Q473" s="4">
        <v>400</v>
      </c>
      <c r="R473" s="4">
        <v>758</v>
      </c>
      <c r="S473" s="6">
        <v>484</v>
      </c>
      <c r="T473">
        <v>2.8</v>
      </c>
      <c r="U473" t="s">
        <v>61</v>
      </c>
      <c r="V473" s="4">
        <f>Table3[[#This Row],[Driver wage/trip]]+Table3[[#This Row],[Driver Salary]]</f>
        <v>1226</v>
      </c>
      <c r="W473" s="15">
        <f>Table3[[#This Row],[Buddy wage/trip]]*0.3</f>
        <v>120</v>
      </c>
    </row>
    <row r="474" spans="1:23" x14ac:dyDescent="0.25">
      <c r="A474">
        <v>2</v>
      </c>
      <c r="B474" s="22">
        <v>45218</v>
      </c>
      <c r="C474">
        <v>2023</v>
      </c>
      <c r="D474" t="s">
        <v>22</v>
      </c>
      <c r="E474" t="s">
        <v>35</v>
      </c>
      <c r="F474" t="s">
        <v>38</v>
      </c>
      <c r="G474" t="s">
        <v>41</v>
      </c>
      <c r="H474" t="s">
        <v>70</v>
      </c>
      <c r="I474">
        <v>76.400000000000006</v>
      </c>
      <c r="J474" t="s">
        <v>46</v>
      </c>
      <c r="K474">
        <v>35</v>
      </c>
      <c r="L474" t="s">
        <v>83</v>
      </c>
      <c r="M474" t="s">
        <v>53</v>
      </c>
      <c r="N474" t="s">
        <v>48</v>
      </c>
      <c r="O474" t="s">
        <v>60</v>
      </c>
      <c r="P474" s="4">
        <v>747</v>
      </c>
      <c r="Q474" s="4">
        <v>400</v>
      </c>
      <c r="R474" s="4">
        <v>322</v>
      </c>
      <c r="S474" s="6">
        <v>700</v>
      </c>
      <c r="T474">
        <v>31.8</v>
      </c>
      <c r="U474" t="s">
        <v>62</v>
      </c>
      <c r="V474" s="4">
        <f>Table3[[#This Row],[Driver wage/trip]]+Table3[[#This Row],[Driver Salary]]</f>
        <v>1069</v>
      </c>
      <c r="W474" s="15">
        <f>Table3[[#This Row],[Buddy wage/trip]]*0.3</f>
        <v>120</v>
      </c>
    </row>
    <row r="475" spans="1:23" x14ac:dyDescent="0.25">
      <c r="A475">
        <v>22</v>
      </c>
      <c r="B475" s="22">
        <v>44431</v>
      </c>
      <c r="C475">
        <v>2021</v>
      </c>
      <c r="D475" t="s">
        <v>26</v>
      </c>
      <c r="E475" t="s">
        <v>32</v>
      </c>
      <c r="F475" t="s">
        <v>38</v>
      </c>
      <c r="G475" t="s">
        <v>40</v>
      </c>
      <c r="H475" t="s">
        <v>70</v>
      </c>
      <c r="I475">
        <v>97.9</v>
      </c>
      <c r="J475" t="s">
        <v>46</v>
      </c>
      <c r="K475">
        <v>68.2</v>
      </c>
      <c r="L475" t="s">
        <v>83</v>
      </c>
      <c r="M475" t="s">
        <v>52</v>
      </c>
      <c r="N475" t="s">
        <v>65</v>
      </c>
      <c r="O475" t="s">
        <v>59</v>
      </c>
      <c r="P475" s="4">
        <v>740</v>
      </c>
      <c r="Q475" s="4">
        <v>399</v>
      </c>
      <c r="R475" s="4">
        <v>612</v>
      </c>
      <c r="S475" s="6">
        <v>599</v>
      </c>
      <c r="T475">
        <v>22.3</v>
      </c>
      <c r="U475" t="s">
        <v>61</v>
      </c>
      <c r="V475" s="4">
        <f>Table3[[#This Row],[Driver wage/trip]]+Table3[[#This Row],[Driver Salary]]</f>
        <v>1352</v>
      </c>
      <c r="W475" s="15">
        <f>Table3[[#This Row],[Buddy wage/trip]]*0.3</f>
        <v>119.69999999999999</v>
      </c>
    </row>
    <row r="476" spans="1:23" x14ac:dyDescent="0.25">
      <c r="A476">
        <v>24</v>
      </c>
      <c r="B476" s="22">
        <v>44946</v>
      </c>
      <c r="C476">
        <v>2023</v>
      </c>
      <c r="D476" t="s">
        <v>28</v>
      </c>
      <c r="E476" t="s">
        <v>31</v>
      </c>
      <c r="F476" t="s">
        <v>39</v>
      </c>
      <c r="G476" t="s">
        <v>40</v>
      </c>
      <c r="H476" t="s">
        <v>43</v>
      </c>
      <c r="I476">
        <v>51.8</v>
      </c>
      <c r="J476" t="s">
        <v>45</v>
      </c>
      <c r="K476">
        <v>76.2</v>
      </c>
      <c r="L476" t="s">
        <v>83</v>
      </c>
      <c r="M476" t="s">
        <v>51</v>
      </c>
      <c r="N476" t="s">
        <v>65</v>
      </c>
      <c r="O476" t="s">
        <v>59</v>
      </c>
      <c r="P476" s="4">
        <v>449</v>
      </c>
      <c r="Q476" s="4">
        <v>400</v>
      </c>
      <c r="R476" s="4">
        <v>258</v>
      </c>
      <c r="S476" s="6">
        <v>460</v>
      </c>
      <c r="T476">
        <v>33.299999999999997</v>
      </c>
      <c r="U476" t="s">
        <v>62</v>
      </c>
      <c r="V476" s="4">
        <f>Table3[[#This Row],[Driver wage/trip]]+Table3[[#This Row],[Driver Salary]]</f>
        <v>707</v>
      </c>
      <c r="W476" s="15">
        <f>Table3[[#This Row],[Buddy wage/trip]]*0.3</f>
        <v>120</v>
      </c>
    </row>
    <row r="477" spans="1:23" x14ac:dyDescent="0.25">
      <c r="A477">
        <v>11</v>
      </c>
      <c r="B477" s="22">
        <v>44375</v>
      </c>
      <c r="C477">
        <v>2021</v>
      </c>
      <c r="D477" t="s">
        <v>29</v>
      </c>
      <c r="E477" t="s">
        <v>32</v>
      </c>
      <c r="F477" t="s">
        <v>39</v>
      </c>
      <c r="G477" t="s">
        <v>41</v>
      </c>
      <c r="H477" t="s">
        <v>43</v>
      </c>
      <c r="I477">
        <v>66.400000000000006</v>
      </c>
      <c r="J477" t="s">
        <v>46</v>
      </c>
      <c r="K477">
        <v>36.6</v>
      </c>
      <c r="L477" t="s">
        <v>83</v>
      </c>
      <c r="M477" t="s">
        <v>53</v>
      </c>
      <c r="N477" t="s">
        <v>58</v>
      </c>
      <c r="O477" t="s">
        <v>59</v>
      </c>
      <c r="P477" s="4">
        <v>725</v>
      </c>
      <c r="Q477" s="4">
        <v>399</v>
      </c>
      <c r="R477" s="4">
        <v>314</v>
      </c>
      <c r="S477" s="6">
        <v>743</v>
      </c>
      <c r="T477">
        <v>9.3000000000000007</v>
      </c>
      <c r="U477" t="s">
        <v>62</v>
      </c>
      <c r="V477" s="4">
        <f>Table3[[#This Row],[Driver wage/trip]]+Table3[[#This Row],[Driver Salary]]</f>
        <v>1039</v>
      </c>
      <c r="W477" s="15">
        <f>Table3[[#This Row],[Buddy wage/trip]]*0.3</f>
        <v>119.69999999999999</v>
      </c>
    </row>
    <row r="478" spans="1:23" x14ac:dyDescent="0.25">
      <c r="A478">
        <v>17</v>
      </c>
      <c r="B478" s="22">
        <v>45092</v>
      </c>
      <c r="C478">
        <v>2023</v>
      </c>
      <c r="D478" t="s">
        <v>29</v>
      </c>
      <c r="E478" t="s">
        <v>35</v>
      </c>
      <c r="F478" t="s">
        <v>39</v>
      </c>
      <c r="G478" t="s">
        <v>40</v>
      </c>
      <c r="H478" t="s">
        <v>43</v>
      </c>
      <c r="I478">
        <v>116</v>
      </c>
      <c r="J478" t="s">
        <v>45</v>
      </c>
      <c r="K478">
        <v>100.1</v>
      </c>
      <c r="L478" t="s">
        <v>83</v>
      </c>
      <c r="M478" t="s">
        <v>49</v>
      </c>
      <c r="N478" t="s">
        <v>55</v>
      </c>
      <c r="O478" t="s">
        <v>60</v>
      </c>
      <c r="P478" s="4">
        <v>238</v>
      </c>
      <c r="Q478" s="4">
        <v>399</v>
      </c>
      <c r="R478" s="4">
        <v>505</v>
      </c>
      <c r="S478" s="6">
        <v>653</v>
      </c>
      <c r="T478">
        <v>28.7</v>
      </c>
      <c r="U478" t="s">
        <v>62</v>
      </c>
      <c r="V478" s="4">
        <f>Table3[[#This Row],[Driver wage/trip]]+Table3[[#This Row],[Driver Salary]]</f>
        <v>743</v>
      </c>
      <c r="W478" s="15">
        <f>Table3[[#This Row],[Buddy wage/trip]]*0.3</f>
        <v>119.69999999999999</v>
      </c>
    </row>
    <row r="479" spans="1:23" x14ac:dyDescent="0.25">
      <c r="A479">
        <v>15</v>
      </c>
      <c r="B479" s="22">
        <v>43848</v>
      </c>
      <c r="C479">
        <v>2020</v>
      </c>
      <c r="D479" t="s">
        <v>28</v>
      </c>
      <c r="E479" t="s">
        <v>36</v>
      </c>
      <c r="F479" t="s">
        <v>39</v>
      </c>
      <c r="G479" t="s">
        <v>41</v>
      </c>
      <c r="H479" t="s">
        <v>70</v>
      </c>
      <c r="I479">
        <v>39.200000000000003</v>
      </c>
      <c r="J479" t="s">
        <v>46</v>
      </c>
      <c r="K479">
        <v>23.9</v>
      </c>
      <c r="L479" t="s">
        <v>83</v>
      </c>
      <c r="M479" t="s">
        <v>52</v>
      </c>
      <c r="N479" t="s">
        <v>65</v>
      </c>
      <c r="O479" t="s">
        <v>60</v>
      </c>
      <c r="P479" s="4">
        <v>731</v>
      </c>
      <c r="Q479" s="4">
        <v>401</v>
      </c>
      <c r="R479" s="4">
        <v>625</v>
      </c>
      <c r="S479" s="6">
        <v>245</v>
      </c>
      <c r="T479">
        <v>17.399999999999999</v>
      </c>
      <c r="U479" t="s">
        <v>62</v>
      </c>
      <c r="V479" s="4">
        <f>Table3[[#This Row],[Driver wage/trip]]+Table3[[#This Row],[Driver Salary]]</f>
        <v>1356</v>
      </c>
      <c r="W479" s="15">
        <f>Table3[[#This Row],[Buddy wage/trip]]*0.3</f>
        <v>120.3</v>
      </c>
    </row>
    <row r="480" spans="1:23" x14ac:dyDescent="0.25">
      <c r="A480">
        <v>34</v>
      </c>
      <c r="B480" s="22">
        <v>45128</v>
      </c>
      <c r="C480">
        <v>2023</v>
      </c>
      <c r="D480" t="s">
        <v>27</v>
      </c>
      <c r="E480" t="s">
        <v>31</v>
      </c>
      <c r="F480" t="s">
        <v>39</v>
      </c>
      <c r="G480" t="s">
        <v>40</v>
      </c>
      <c r="H480" t="s">
        <v>42</v>
      </c>
      <c r="I480">
        <v>33.5</v>
      </c>
      <c r="J480" t="s">
        <v>44</v>
      </c>
      <c r="K480">
        <v>5.0999999999999996</v>
      </c>
      <c r="L480" t="s">
        <v>83</v>
      </c>
      <c r="M480" t="s">
        <v>53</v>
      </c>
      <c r="N480" t="s">
        <v>48</v>
      </c>
      <c r="O480" t="s">
        <v>60</v>
      </c>
      <c r="P480" s="4">
        <v>386</v>
      </c>
      <c r="Q480" s="4">
        <v>402</v>
      </c>
      <c r="R480" s="4">
        <v>715</v>
      </c>
      <c r="S480" s="6">
        <v>292</v>
      </c>
      <c r="T480">
        <v>4</v>
      </c>
      <c r="U480" t="s">
        <v>61</v>
      </c>
      <c r="V480" s="4">
        <f>Table3[[#This Row],[Driver wage/trip]]+Table3[[#This Row],[Driver Salary]]</f>
        <v>1101</v>
      </c>
      <c r="W480" s="15">
        <f>Table3[[#This Row],[Buddy wage/trip]]*0.3</f>
        <v>120.6</v>
      </c>
    </row>
    <row r="481" spans="1:23" x14ac:dyDescent="0.25">
      <c r="A481">
        <v>20</v>
      </c>
      <c r="B481" s="22">
        <v>44764</v>
      </c>
      <c r="C481">
        <v>2022</v>
      </c>
      <c r="D481" t="s">
        <v>27</v>
      </c>
      <c r="E481" t="s">
        <v>31</v>
      </c>
      <c r="F481" t="s">
        <v>39</v>
      </c>
      <c r="G481" t="s">
        <v>40</v>
      </c>
      <c r="H481" t="s">
        <v>43</v>
      </c>
      <c r="I481">
        <v>86.7</v>
      </c>
      <c r="J481" t="s">
        <v>45</v>
      </c>
      <c r="K481">
        <v>114.5</v>
      </c>
      <c r="L481" t="s">
        <v>83</v>
      </c>
      <c r="M481" t="s">
        <v>47</v>
      </c>
      <c r="N481" t="s">
        <v>55</v>
      </c>
      <c r="O481" t="s">
        <v>59</v>
      </c>
      <c r="P481" s="4">
        <v>539</v>
      </c>
      <c r="Q481" s="4">
        <v>400</v>
      </c>
      <c r="R481" s="4">
        <v>646</v>
      </c>
      <c r="S481" s="6">
        <v>249</v>
      </c>
      <c r="T481">
        <v>30.3</v>
      </c>
      <c r="U481" t="s">
        <v>61</v>
      </c>
      <c r="V481" s="4">
        <f>Table3[[#This Row],[Driver wage/trip]]+Table3[[#This Row],[Driver Salary]]</f>
        <v>1185</v>
      </c>
      <c r="W481" s="15">
        <f>Table3[[#This Row],[Buddy wage/trip]]*0.3</f>
        <v>120</v>
      </c>
    </row>
    <row r="482" spans="1:23" x14ac:dyDescent="0.25">
      <c r="A482">
        <v>12</v>
      </c>
      <c r="B482" s="22">
        <v>44119</v>
      </c>
      <c r="C482">
        <v>2020</v>
      </c>
      <c r="D482" t="s">
        <v>22</v>
      </c>
      <c r="E482" t="s">
        <v>35</v>
      </c>
      <c r="F482" t="s">
        <v>38</v>
      </c>
      <c r="G482" t="s">
        <v>40</v>
      </c>
      <c r="H482" t="s">
        <v>42</v>
      </c>
      <c r="I482">
        <v>93.7</v>
      </c>
      <c r="J482" t="s">
        <v>46</v>
      </c>
      <c r="K482">
        <v>50</v>
      </c>
      <c r="L482" t="s">
        <v>83</v>
      </c>
      <c r="M482" t="s">
        <v>52</v>
      </c>
      <c r="N482" t="s">
        <v>57</v>
      </c>
      <c r="O482" t="s">
        <v>60</v>
      </c>
      <c r="P482" s="4">
        <v>362</v>
      </c>
      <c r="Q482" s="4">
        <v>401</v>
      </c>
      <c r="R482" s="4">
        <v>209</v>
      </c>
      <c r="S482" s="6">
        <v>391</v>
      </c>
      <c r="T482">
        <v>30.7</v>
      </c>
      <c r="U482" t="s">
        <v>61</v>
      </c>
      <c r="V482" s="4">
        <f>Table3[[#This Row],[Driver wage/trip]]+Table3[[#This Row],[Driver Salary]]</f>
        <v>571</v>
      </c>
      <c r="W482" s="15">
        <f>Table3[[#This Row],[Buddy wage/trip]]*0.3</f>
        <v>120.3</v>
      </c>
    </row>
    <row r="483" spans="1:23" x14ac:dyDescent="0.25">
      <c r="A483">
        <v>6</v>
      </c>
      <c r="B483" s="22">
        <v>44881</v>
      </c>
      <c r="C483">
        <v>2022</v>
      </c>
      <c r="D483" t="s">
        <v>30</v>
      </c>
      <c r="E483" t="s">
        <v>33</v>
      </c>
      <c r="F483" t="s">
        <v>39</v>
      </c>
      <c r="G483" t="s">
        <v>40</v>
      </c>
      <c r="H483" t="s">
        <v>43</v>
      </c>
      <c r="I483">
        <v>52.7</v>
      </c>
      <c r="J483" t="s">
        <v>44</v>
      </c>
      <c r="K483">
        <v>115.1</v>
      </c>
      <c r="L483" t="s">
        <v>83</v>
      </c>
      <c r="M483" t="s">
        <v>48</v>
      </c>
      <c r="N483" t="s">
        <v>66</v>
      </c>
      <c r="O483" t="s">
        <v>60</v>
      </c>
      <c r="P483" s="4">
        <v>791</v>
      </c>
      <c r="Q483" s="4">
        <v>400</v>
      </c>
      <c r="R483" s="4">
        <v>610</v>
      </c>
      <c r="S483" s="6">
        <v>461</v>
      </c>
      <c r="T483">
        <v>11.6</v>
      </c>
      <c r="U483" t="s">
        <v>62</v>
      </c>
      <c r="V483" s="4">
        <f>Table3[[#This Row],[Driver wage/trip]]+Table3[[#This Row],[Driver Salary]]</f>
        <v>1401</v>
      </c>
      <c r="W483" s="15">
        <f>Table3[[#This Row],[Buddy wage/trip]]*0.3</f>
        <v>120</v>
      </c>
    </row>
    <row r="484" spans="1:23" x14ac:dyDescent="0.25">
      <c r="A484">
        <v>1</v>
      </c>
      <c r="B484" s="22">
        <v>44647</v>
      </c>
      <c r="C484">
        <v>2022</v>
      </c>
      <c r="D484" t="s">
        <v>24</v>
      </c>
      <c r="E484" t="s">
        <v>34</v>
      </c>
      <c r="F484" t="s">
        <v>39</v>
      </c>
      <c r="G484" t="s">
        <v>41</v>
      </c>
      <c r="H484" t="s">
        <v>42</v>
      </c>
      <c r="I484">
        <v>29.5</v>
      </c>
      <c r="J484" t="s">
        <v>45</v>
      </c>
      <c r="K484">
        <v>37</v>
      </c>
      <c r="L484" t="s">
        <v>84</v>
      </c>
      <c r="M484" t="s">
        <v>50</v>
      </c>
      <c r="N484" t="s">
        <v>65</v>
      </c>
      <c r="O484" t="s">
        <v>59</v>
      </c>
      <c r="P484" s="4">
        <v>243</v>
      </c>
      <c r="Q484" s="4">
        <v>399</v>
      </c>
      <c r="R484" s="4">
        <v>695</v>
      </c>
      <c r="S484" s="6">
        <v>503</v>
      </c>
      <c r="T484">
        <v>36.700000000000003</v>
      </c>
      <c r="U484" t="s">
        <v>62</v>
      </c>
      <c r="V484" s="4">
        <f>Table3[[#This Row],[Driver wage/trip]]+Table3[[#This Row],[Driver Salary]]</f>
        <v>938</v>
      </c>
      <c r="W484" s="15">
        <f>Table3[[#This Row],[Buddy wage/trip]]*0.3</f>
        <v>119.69999999999999</v>
      </c>
    </row>
    <row r="485" spans="1:23" x14ac:dyDescent="0.25">
      <c r="A485">
        <v>14</v>
      </c>
      <c r="B485" s="22">
        <v>45288</v>
      </c>
      <c r="C485">
        <v>2023</v>
      </c>
      <c r="D485" t="s">
        <v>23</v>
      </c>
      <c r="E485" t="s">
        <v>35</v>
      </c>
      <c r="F485" t="s">
        <v>38</v>
      </c>
      <c r="G485" t="s">
        <v>41</v>
      </c>
      <c r="H485" t="s">
        <v>43</v>
      </c>
      <c r="I485">
        <v>94.6</v>
      </c>
      <c r="J485" t="s">
        <v>46</v>
      </c>
      <c r="K485">
        <v>12.3</v>
      </c>
      <c r="L485" t="s">
        <v>84</v>
      </c>
      <c r="M485" t="s">
        <v>49</v>
      </c>
      <c r="N485" t="s">
        <v>57</v>
      </c>
      <c r="O485" t="s">
        <v>59</v>
      </c>
      <c r="P485" s="4">
        <v>468</v>
      </c>
      <c r="Q485" s="4">
        <v>401</v>
      </c>
      <c r="R485" s="4">
        <v>515</v>
      </c>
      <c r="S485" s="6">
        <v>711</v>
      </c>
      <c r="T485">
        <v>30.8</v>
      </c>
      <c r="U485" t="s">
        <v>61</v>
      </c>
      <c r="V485" s="4">
        <f>Table3[[#This Row],[Driver wage/trip]]+Table3[[#This Row],[Driver Salary]]</f>
        <v>983</v>
      </c>
      <c r="W485" s="15">
        <f>Table3[[#This Row],[Buddy wage/trip]]*0.3</f>
        <v>120.3</v>
      </c>
    </row>
    <row r="486" spans="1:23" x14ac:dyDescent="0.25">
      <c r="A486">
        <v>7</v>
      </c>
      <c r="B486" s="22">
        <v>43938</v>
      </c>
      <c r="C486">
        <v>2020</v>
      </c>
      <c r="D486" t="s">
        <v>19</v>
      </c>
      <c r="E486" t="s">
        <v>31</v>
      </c>
      <c r="F486" t="s">
        <v>38</v>
      </c>
      <c r="G486" t="s">
        <v>41</v>
      </c>
      <c r="H486" t="s">
        <v>43</v>
      </c>
      <c r="I486">
        <v>82.1</v>
      </c>
      <c r="J486" t="s">
        <v>44</v>
      </c>
      <c r="K486">
        <v>93.8</v>
      </c>
      <c r="L486" t="s">
        <v>84</v>
      </c>
      <c r="M486" t="s">
        <v>53</v>
      </c>
      <c r="N486" t="s">
        <v>48</v>
      </c>
      <c r="O486" t="s">
        <v>60</v>
      </c>
      <c r="P486" s="4">
        <v>573</v>
      </c>
      <c r="Q486" s="4">
        <v>401</v>
      </c>
      <c r="R486" s="4">
        <v>779</v>
      </c>
      <c r="S486" s="6">
        <v>211</v>
      </c>
      <c r="T486">
        <v>13</v>
      </c>
      <c r="U486" t="s">
        <v>61</v>
      </c>
      <c r="V486" s="4">
        <f>Table3[[#This Row],[Driver wage/trip]]+Table3[[#This Row],[Driver Salary]]</f>
        <v>1352</v>
      </c>
      <c r="W486" s="15">
        <f>Table3[[#This Row],[Buddy wage/trip]]*0.3</f>
        <v>120.3</v>
      </c>
    </row>
    <row r="487" spans="1:23" x14ac:dyDescent="0.25">
      <c r="A487">
        <v>2</v>
      </c>
      <c r="B487" s="22">
        <v>44803</v>
      </c>
      <c r="C487">
        <v>2022</v>
      </c>
      <c r="D487" t="s">
        <v>26</v>
      </c>
      <c r="E487" t="s">
        <v>37</v>
      </c>
      <c r="F487" t="s">
        <v>38</v>
      </c>
      <c r="G487" t="s">
        <v>40</v>
      </c>
      <c r="H487" t="s">
        <v>43</v>
      </c>
      <c r="I487">
        <v>105.8</v>
      </c>
      <c r="J487" t="s">
        <v>45</v>
      </c>
      <c r="K487">
        <v>101.1</v>
      </c>
      <c r="L487" t="s">
        <v>84</v>
      </c>
      <c r="M487" t="s">
        <v>47</v>
      </c>
      <c r="N487" t="s">
        <v>65</v>
      </c>
      <c r="O487" t="s">
        <v>60</v>
      </c>
      <c r="P487" s="4">
        <v>569</v>
      </c>
      <c r="Q487" s="4">
        <v>400</v>
      </c>
      <c r="R487" s="4">
        <v>203</v>
      </c>
      <c r="S487" s="6">
        <v>457</v>
      </c>
      <c r="T487">
        <v>10.3</v>
      </c>
      <c r="U487" t="s">
        <v>62</v>
      </c>
      <c r="V487" s="4">
        <f>Table3[[#This Row],[Driver wage/trip]]+Table3[[#This Row],[Driver Salary]]</f>
        <v>772</v>
      </c>
      <c r="W487" s="15">
        <f>Table3[[#This Row],[Buddy wage/trip]]*0.3</f>
        <v>120</v>
      </c>
    </row>
    <row r="488" spans="1:23" x14ac:dyDescent="0.25">
      <c r="A488">
        <v>8</v>
      </c>
      <c r="B488" s="22">
        <v>44778</v>
      </c>
      <c r="C488">
        <v>2022</v>
      </c>
      <c r="D488" t="s">
        <v>26</v>
      </c>
      <c r="E488" t="s">
        <v>31</v>
      </c>
      <c r="F488" t="s">
        <v>39</v>
      </c>
      <c r="G488" t="s">
        <v>40</v>
      </c>
      <c r="H488" t="s">
        <v>43</v>
      </c>
      <c r="I488">
        <v>102.1</v>
      </c>
      <c r="J488" t="s">
        <v>46</v>
      </c>
      <c r="K488">
        <v>61.6</v>
      </c>
      <c r="L488" t="s">
        <v>84</v>
      </c>
      <c r="M488" t="s">
        <v>52</v>
      </c>
      <c r="N488" t="s">
        <v>48</v>
      </c>
      <c r="O488" t="s">
        <v>59</v>
      </c>
      <c r="P488" s="4">
        <v>643</v>
      </c>
      <c r="Q488" s="4">
        <v>400</v>
      </c>
      <c r="R488" s="4">
        <v>691</v>
      </c>
      <c r="S488" s="6">
        <v>447</v>
      </c>
      <c r="T488">
        <v>18.2</v>
      </c>
      <c r="U488" t="s">
        <v>62</v>
      </c>
      <c r="V488" s="4">
        <f>Table3[[#This Row],[Driver wage/trip]]+Table3[[#This Row],[Driver Salary]]</f>
        <v>1334</v>
      </c>
      <c r="W488" s="15">
        <f>Table3[[#This Row],[Buddy wage/trip]]*0.3</f>
        <v>120</v>
      </c>
    </row>
    <row r="489" spans="1:23" x14ac:dyDescent="0.25">
      <c r="A489">
        <v>5</v>
      </c>
      <c r="B489" s="22">
        <v>44568</v>
      </c>
      <c r="C489">
        <v>2022</v>
      </c>
      <c r="D489" t="s">
        <v>28</v>
      </c>
      <c r="E489" t="s">
        <v>31</v>
      </c>
      <c r="F489" t="s">
        <v>38</v>
      </c>
      <c r="G489" t="s">
        <v>40</v>
      </c>
      <c r="H489" t="s">
        <v>42</v>
      </c>
      <c r="I489">
        <v>28.6</v>
      </c>
      <c r="J489" t="s">
        <v>44</v>
      </c>
      <c r="K489">
        <v>13.5</v>
      </c>
      <c r="L489" t="s">
        <v>84</v>
      </c>
      <c r="M489" t="s">
        <v>50</v>
      </c>
      <c r="N489" t="s">
        <v>55</v>
      </c>
      <c r="O489" t="s">
        <v>60</v>
      </c>
      <c r="P489" s="4">
        <v>635</v>
      </c>
      <c r="Q489" s="4">
        <v>401</v>
      </c>
      <c r="R489" s="4">
        <v>401</v>
      </c>
      <c r="S489" s="6">
        <v>768</v>
      </c>
      <c r="T489">
        <v>12.4</v>
      </c>
      <c r="U489" t="s">
        <v>62</v>
      </c>
      <c r="V489" s="4">
        <f>Table3[[#This Row],[Driver wage/trip]]+Table3[[#This Row],[Driver Salary]]</f>
        <v>1036</v>
      </c>
      <c r="W489" s="15">
        <f>Table3[[#This Row],[Buddy wage/trip]]*0.3</f>
        <v>120.3</v>
      </c>
    </row>
    <row r="490" spans="1:23" x14ac:dyDescent="0.25">
      <c r="A490">
        <v>24</v>
      </c>
      <c r="B490" s="22">
        <v>44154</v>
      </c>
      <c r="C490">
        <v>2020</v>
      </c>
      <c r="D490" t="s">
        <v>30</v>
      </c>
      <c r="E490" t="s">
        <v>35</v>
      </c>
      <c r="F490" t="s">
        <v>39</v>
      </c>
      <c r="G490" t="s">
        <v>41</v>
      </c>
      <c r="H490" t="s">
        <v>43</v>
      </c>
      <c r="I490">
        <v>100.7</v>
      </c>
      <c r="J490" t="s">
        <v>44</v>
      </c>
      <c r="K490">
        <v>80.2</v>
      </c>
      <c r="L490" t="s">
        <v>83</v>
      </c>
      <c r="M490" t="s">
        <v>47</v>
      </c>
      <c r="N490" t="s">
        <v>52</v>
      </c>
      <c r="O490" t="s">
        <v>59</v>
      </c>
      <c r="P490" s="4">
        <v>676</v>
      </c>
      <c r="Q490" s="4">
        <v>399</v>
      </c>
      <c r="R490" s="4">
        <v>590</v>
      </c>
      <c r="S490" s="6">
        <v>345</v>
      </c>
      <c r="T490">
        <v>9.5</v>
      </c>
      <c r="U490" t="s">
        <v>61</v>
      </c>
      <c r="V490" s="4">
        <f>Table3[[#This Row],[Driver wage/trip]]+Table3[[#This Row],[Driver Salary]]</f>
        <v>1266</v>
      </c>
      <c r="W490" s="15">
        <f>Table3[[#This Row],[Buddy wage/trip]]*0.3</f>
        <v>119.69999999999999</v>
      </c>
    </row>
    <row r="491" spans="1:23" x14ac:dyDescent="0.25">
      <c r="A491">
        <v>19</v>
      </c>
      <c r="B491" s="22">
        <v>44697</v>
      </c>
      <c r="C491">
        <v>2022</v>
      </c>
      <c r="D491" t="s">
        <v>20</v>
      </c>
      <c r="E491" t="s">
        <v>32</v>
      </c>
      <c r="F491" t="s">
        <v>39</v>
      </c>
      <c r="G491" t="s">
        <v>41</v>
      </c>
      <c r="H491" t="s">
        <v>43</v>
      </c>
      <c r="I491">
        <v>25.1</v>
      </c>
      <c r="J491" t="s">
        <v>44</v>
      </c>
      <c r="K491">
        <v>25.9</v>
      </c>
      <c r="L491" t="s">
        <v>83</v>
      </c>
      <c r="M491" t="s">
        <v>55</v>
      </c>
      <c r="N491" t="s">
        <v>52</v>
      </c>
      <c r="O491" t="s">
        <v>60</v>
      </c>
      <c r="P491" s="4">
        <v>341</v>
      </c>
      <c r="Q491" s="4">
        <v>399</v>
      </c>
      <c r="R491" s="4">
        <v>616</v>
      </c>
      <c r="S491" s="6">
        <v>273</v>
      </c>
      <c r="T491">
        <v>16.600000000000001</v>
      </c>
      <c r="U491" t="s">
        <v>61</v>
      </c>
      <c r="V491" s="4">
        <f>Table3[[#This Row],[Driver wage/trip]]+Table3[[#This Row],[Driver Salary]]</f>
        <v>957</v>
      </c>
      <c r="W491" s="15">
        <f>Table3[[#This Row],[Buddy wage/trip]]*0.3</f>
        <v>119.69999999999999</v>
      </c>
    </row>
    <row r="492" spans="1:23" x14ac:dyDescent="0.25">
      <c r="A492">
        <v>12</v>
      </c>
      <c r="B492" s="22">
        <v>44565</v>
      </c>
      <c r="C492">
        <v>2022</v>
      </c>
      <c r="D492" t="s">
        <v>28</v>
      </c>
      <c r="E492" t="s">
        <v>37</v>
      </c>
      <c r="F492" t="s">
        <v>38</v>
      </c>
      <c r="G492" t="s">
        <v>40</v>
      </c>
      <c r="H492" t="s">
        <v>43</v>
      </c>
      <c r="I492">
        <v>104.3</v>
      </c>
      <c r="J492" t="s">
        <v>44</v>
      </c>
      <c r="K492">
        <v>102.7</v>
      </c>
      <c r="L492" t="s">
        <v>83</v>
      </c>
      <c r="M492" t="s">
        <v>52</v>
      </c>
      <c r="N492" t="s">
        <v>55</v>
      </c>
      <c r="O492" t="s">
        <v>59</v>
      </c>
      <c r="P492" s="4">
        <v>422</v>
      </c>
      <c r="Q492" s="4">
        <v>399</v>
      </c>
      <c r="R492" s="4">
        <v>384</v>
      </c>
      <c r="S492" s="6">
        <v>285</v>
      </c>
      <c r="T492">
        <v>2</v>
      </c>
      <c r="U492" t="s">
        <v>61</v>
      </c>
      <c r="V492" s="4">
        <f>Table3[[#This Row],[Driver wage/trip]]+Table3[[#This Row],[Driver Salary]]</f>
        <v>806</v>
      </c>
      <c r="W492" s="15">
        <f>Table3[[#This Row],[Buddy wage/trip]]*0.3</f>
        <v>119.69999999999999</v>
      </c>
    </row>
    <row r="493" spans="1:23" x14ac:dyDescent="0.25">
      <c r="A493">
        <v>23</v>
      </c>
      <c r="B493" s="22">
        <v>44623</v>
      </c>
      <c r="C493">
        <v>2022</v>
      </c>
      <c r="D493" t="s">
        <v>24</v>
      </c>
      <c r="E493" t="s">
        <v>35</v>
      </c>
      <c r="F493" t="s">
        <v>38</v>
      </c>
      <c r="G493" t="s">
        <v>40</v>
      </c>
      <c r="H493" t="s">
        <v>42</v>
      </c>
      <c r="I493">
        <v>93.6</v>
      </c>
      <c r="J493" t="s">
        <v>44</v>
      </c>
      <c r="K493">
        <v>36.5</v>
      </c>
      <c r="L493" t="s">
        <v>83</v>
      </c>
      <c r="M493" t="s">
        <v>54</v>
      </c>
      <c r="N493" t="s">
        <v>55</v>
      </c>
      <c r="O493" t="s">
        <v>59</v>
      </c>
      <c r="P493" s="4">
        <v>429</v>
      </c>
      <c r="Q493" s="4">
        <v>400</v>
      </c>
      <c r="R493" s="4">
        <v>797</v>
      </c>
      <c r="S493" s="6">
        <v>512</v>
      </c>
      <c r="T493">
        <v>16.7</v>
      </c>
      <c r="U493" t="s">
        <v>62</v>
      </c>
      <c r="V493" s="4">
        <f>Table3[[#This Row],[Driver wage/trip]]+Table3[[#This Row],[Driver Salary]]</f>
        <v>1226</v>
      </c>
      <c r="W493" s="15">
        <f>Table3[[#This Row],[Buddy wage/trip]]*0.3</f>
        <v>120</v>
      </c>
    </row>
    <row r="494" spans="1:23" x14ac:dyDescent="0.25">
      <c r="A494">
        <v>13</v>
      </c>
      <c r="B494" s="22">
        <v>44958</v>
      </c>
      <c r="C494">
        <v>2023</v>
      </c>
      <c r="D494" t="s">
        <v>25</v>
      </c>
      <c r="E494" t="s">
        <v>33</v>
      </c>
      <c r="F494" t="s">
        <v>39</v>
      </c>
      <c r="G494" t="s">
        <v>41</v>
      </c>
      <c r="H494" t="s">
        <v>70</v>
      </c>
      <c r="I494">
        <v>70.5</v>
      </c>
      <c r="J494" t="s">
        <v>46</v>
      </c>
      <c r="K494">
        <v>102.5</v>
      </c>
      <c r="L494" t="s">
        <v>84</v>
      </c>
      <c r="M494" t="s">
        <v>55</v>
      </c>
      <c r="N494" t="s">
        <v>66</v>
      </c>
      <c r="O494" t="s">
        <v>60</v>
      </c>
      <c r="P494" s="4">
        <v>774</v>
      </c>
      <c r="Q494" s="4">
        <v>399</v>
      </c>
      <c r="R494" s="4">
        <v>262</v>
      </c>
      <c r="S494" s="6">
        <v>435</v>
      </c>
      <c r="T494">
        <v>9.6</v>
      </c>
      <c r="U494" t="s">
        <v>62</v>
      </c>
      <c r="V494" s="4">
        <f>Table3[[#This Row],[Driver wage/trip]]+Table3[[#This Row],[Driver Salary]]</f>
        <v>1036</v>
      </c>
      <c r="W494" s="15">
        <f>Table3[[#This Row],[Buddy wage/trip]]*0.3</f>
        <v>119.69999999999999</v>
      </c>
    </row>
    <row r="495" spans="1:23" x14ac:dyDescent="0.25">
      <c r="A495">
        <v>6</v>
      </c>
      <c r="B495" s="22">
        <v>45186</v>
      </c>
      <c r="C495">
        <v>2023</v>
      </c>
      <c r="D495" t="s">
        <v>21</v>
      </c>
      <c r="E495" t="s">
        <v>34</v>
      </c>
      <c r="F495" t="s">
        <v>38</v>
      </c>
      <c r="G495" t="s">
        <v>41</v>
      </c>
      <c r="H495" t="s">
        <v>42</v>
      </c>
      <c r="I495">
        <v>78.900000000000006</v>
      </c>
      <c r="J495" t="s">
        <v>46</v>
      </c>
      <c r="K495">
        <v>54.1</v>
      </c>
      <c r="L495" t="s">
        <v>83</v>
      </c>
      <c r="M495" t="s">
        <v>52</v>
      </c>
      <c r="N495" t="s">
        <v>57</v>
      </c>
      <c r="O495" t="s">
        <v>59</v>
      </c>
      <c r="P495" s="4">
        <v>446</v>
      </c>
      <c r="Q495" s="4">
        <v>399</v>
      </c>
      <c r="R495" s="4">
        <v>294</v>
      </c>
      <c r="S495" s="6">
        <v>652</v>
      </c>
      <c r="T495">
        <v>11.3</v>
      </c>
      <c r="U495" t="s">
        <v>62</v>
      </c>
      <c r="V495" s="4">
        <f>Table3[[#This Row],[Driver wage/trip]]+Table3[[#This Row],[Driver Salary]]</f>
        <v>740</v>
      </c>
      <c r="W495" s="15">
        <f>Table3[[#This Row],[Buddy wage/trip]]*0.3</f>
        <v>119.69999999999999</v>
      </c>
    </row>
    <row r="496" spans="1:23" x14ac:dyDescent="0.25">
      <c r="A496">
        <v>23</v>
      </c>
      <c r="B496" s="22">
        <v>45216</v>
      </c>
      <c r="C496">
        <v>2023</v>
      </c>
      <c r="D496" t="s">
        <v>22</v>
      </c>
      <c r="E496" t="s">
        <v>37</v>
      </c>
      <c r="F496" t="s">
        <v>38</v>
      </c>
      <c r="G496" t="s">
        <v>41</v>
      </c>
      <c r="H496" t="s">
        <v>70</v>
      </c>
      <c r="I496">
        <v>17</v>
      </c>
      <c r="J496" t="s">
        <v>46</v>
      </c>
      <c r="K496">
        <v>73.599999999999994</v>
      </c>
      <c r="L496" t="s">
        <v>84</v>
      </c>
      <c r="M496" t="s">
        <v>49</v>
      </c>
      <c r="N496" t="s">
        <v>58</v>
      </c>
      <c r="O496" t="s">
        <v>59</v>
      </c>
      <c r="P496" s="4">
        <v>333</v>
      </c>
      <c r="Q496" s="4">
        <v>399</v>
      </c>
      <c r="R496" s="4">
        <v>735</v>
      </c>
      <c r="S496" s="6">
        <v>394</v>
      </c>
      <c r="T496">
        <v>4.2</v>
      </c>
      <c r="U496" t="s">
        <v>62</v>
      </c>
      <c r="V496" s="4">
        <f>Table3[[#This Row],[Driver wage/trip]]+Table3[[#This Row],[Driver Salary]]</f>
        <v>1068</v>
      </c>
      <c r="W496" s="15">
        <f>Table3[[#This Row],[Buddy wage/trip]]*0.3</f>
        <v>119.69999999999999</v>
      </c>
    </row>
    <row r="497" spans="1:23" x14ac:dyDescent="0.25">
      <c r="A497">
        <v>16</v>
      </c>
      <c r="B497" s="22">
        <v>44119</v>
      </c>
      <c r="C497">
        <v>2020</v>
      </c>
      <c r="D497" t="s">
        <v>22</v>
      </c>
      <c r="E497" t="s">
        <v>35</v>
      </c>
      <c r="F497" t="s">
        <v>38</v>
      </c>
      <c r="G497" t="s">
        <v>40</v>
      </c>
      <c r="H497" t="s">
        <v>70</v>
      </c>
      <c r="I497">
        <v>9.6</v>
      </c>
      <c r="J497" t="s">
        <v>46</v>
      </c>
      <c r="K497">
        <v>95.8</v>
      </c>
      <c r="L497" t="s">
        <v>84</v>
      </c>
      <c r="M497" t="s">
        <v>53</v>
      </c>
      <c r="N497" t="s">
        <v>56</v>
      </c>
      <c r="O497" t="s">
        <v>59</v>
      </c>
      <c r="P497" s="4">
        <v>579</v>
      </c>
      <c r="Q497" s="4">
        <v>400</v>
      </c>
      <c r="R497" s="4">
        <v>272</v>
      </c>
      <c r="S497" s="6">
        <v>277</v>
      </c>
      <c r="T497">
        <v>24</v>
      </c>
      <c r="U497" t="s">
        <v>61</v>
      </c>
      <c r="V497" s="4">
        <f>Table3[[#This Row],[Driver wage/trip]]+Table3[[#This Row],[Driver Salary]]</f>
        <v>851</v>
      </c>
      <c r="W497" s="15">
        <f>Table3[[#This Row],[Buddy wage/trip]]*0.3</f>
        <v>120</v>
      </c>
    </row>
    <row r="498" spans="1:23" x14ac:dyDescent="0.25">
      <c r="A498">
        <v>5</v>
      </c>
      <c r="B498" s="22">
        <v>44891</v>
      </c>
      <c r="C498">
        <v>2022</v>
      </c>
      <c r="D498" t="s">
        <v>30</v>
      </c>
      <c r="E498" t="s">
        <v>36</v>
      </c>
      <c r="F498" t="s">
        <v>38</v>
      </c>
      <c r="G498" t="s">
        <v>41</v>
      </c>
      <c r="H498" t="s">
        <v>43</v>
      </c>
      <c r="I498">
        <v>43</v>
      </c>
      <c r="J498" t="s">
        <v>44</v>
      </c>
      <c r="K498">
        <v>9.6999999999999993</v>
      </c>
      <c r="L498" t="s">
        <v>84</v>
      </c>
      <c r="M498" t="s">
        <v>51</v>
      </c>
      <c r="N498" t="s">
        <v>48</v>
      </c>
      <c r="O498" t="s">
        <v>60</v>
      </c>
      <c r="P498" s="4">
        <v>456</v>
      </c>
      <c r="Q498" s="4">
        <v>399</v>
      </c>
      <c r="R498" s="4">
        <v>429</v>
      </c>
      <c r="S498" s="6">
        <v>432</v>
      </c>
      <c r="T498">
        <v>19.399999999999999</v>
      </c>
      <c r="U498" t="s">
        <v>61</v>
      </c>
      <c r="V498" s="4">
        <f>Table3[[#This Row],[Driver wage/trip]]+Table3[[#This Row],[Driver Salary]]</f>
        <v>885</v>
      </c>
      <c r="W498" s="15">
        <f>Table3[[#This Row],[Buddy wage/trip]]*0.3</f>
        <v>119.69999999999999</v>
      </c>
    </row>
    <row r="499" spans="1:23" x14ac:dyDescent="0.25">
      <c r="A499">
        <v>11</v>
      </c>
      <c r="B499" s="22">
        <v>45202</v>
      </c>
      <c r="C499">
        <v>2023</v>
      </c>
      <c r="D499" t="s">
        <v>22</v>
      </c>
      <c r="E499" t="s">
        <v>37</v>
      </c>
      <c r="F499" t="s">
        <v>39</v>
      </c>
      <c r="G499" t="s">
        <v>41</v>
      </c>
      <c r="H499" t="s">
        <v>42</v>
      </c>
      <c r="I499">
        <v>99.5</v>
      </c>
      <c r="J499" t="s">
        <v>45</v>
      </c>
      <c r="K499">
        <v>99.4</v>
      </c>
      <c r="L499" t="s">
        <v>83</v>
      </c>
      <c r="M499" t="s">
        <v>55</v>
      </c>
      <c r="N499" t="s">
        <v>55</v>
      </c>
      <c r="O499" t="s">
        <v>60</v>
      </c>
      <c r="P499" s="4">
        <v>350</v>
      </c>
      <c r="Q499" s="4">
        <v>400</v>
      </c>
      <c r="R499" s="4">
        <v>640</v>
      </c>
      <c r="S499" s="6">
        <v>730</v>
      </c>
      <c r="T499">
        <v>30.3</v>
      </c>
      <c r="U499" t="s">
        <v>61</v>
      </c>
      <c r="V499" s="4">
        <f>Table3[[#This Row],[Driver wage/trip]]+Table3[[#This Row],[Driver Salary]]</f>
        <v>990</v>
      </c>
      <c r="W499" s="15">
        <f>Table3[[#This Row],[Buddy wage/trip]]*0.3</f>
        <v>120</v>
      </c>
    </row>
    <row r="500" spans="1:23" x14ac:dyDescent="0.25">
      <c r="A500">
        <v>6</v>
      </c>
      <c r="B500" s="22">
        <v>44722</v>
      </c>
      <c r="C500">
        <v>2022</v>
      </c>
      <c r="D500" t="s">
        <v>29</v>
      </c>
      <c r="E500" t="s">
        <v>31</v>
      </c>
      <c r="F500" t="s">
        <v>39</v>
      </c>
      <c r="G500" t="s">
        <v>40</v>
      </c>
      <c r="H500" t="s">
        <v>42</v>
      </c>
      <c r="I500">
        <v>58.6</v>
      </c>
      <c r="J500" t="s">
        <v>46</v>
      </c>
      <c r="K500">
        <v>20.9</v>
      </c>
      <c r="L500" t="s">
        <v>83</v>
      </c>
      <c r="M500" t="s">
        <v>55</v>
      </c>
      <c r="N500" t="s">
        <v>52</v>
      </c>
      <c r="O500" t="s">
        <v>60</v>
      </c>
      <c r="P500" s="4">
        <v>629</v>
      </c>
      <c r="Q500" s="4">
        <v>401</v>
      </c>
      <c r="R500" s="4">
        <v>675</v>
      </c>
      <c r="S500" s="6">
        <v>443</v>
      </c>
      <c r="T500">
        <v>39.5</v>
      </c>
      <c r="U500" t="s">
        <v>61</v>
      </c>
      <c r="V500" s="4">
        <f>Table3[[#This Row],[Driver wage/trip]]+Table3[[#This Row],[Driver Salary]]</f>
        <v>1304</v>
      </c>
      <c r="W500" s="15">
        <f>Table3[[#This Row],[Buddy wage/trip]]*0.3</f>
        <v>120.3</v>
      </c>
    </row>
    <row r="501" spans="1:23" x14ac:dyDescent="0.25">
      <c r="A501">
        <v>3</v>
      </c>
      <c r="B501" s="22">
        <v>43873</v>
      </c>
      <c r="C501">
        <v>2020</v>
      </c>
      <c r="D501" t="s">
        <v>25</v>
      </c>
      <c r="E501" t="s">
        <v>33</v>
      </c>
      <c r="F501" t="s">
        <v>38</v>
      </c>
      <c r="G501" t="s">
        <v>40</v>
      </c>
      <c r="H501" t="s">
        <v>70</v>
      </c>
      <c r="I501">
        <v>30.7</v>
      </c>
      <c r="J501" t="s">
        <v>45</v>
      </c>
      <c r="K501">
        <v>46.2</v>
      </c>
      <c r="L501" t="s">
        <v>83</v>
      </c>
      <c r="M501" t="s">
        <v>54</v>
      </c>
      <c r="N501" t="s">
        <v>65</v>
      </c>
      <c r="O501" t="s">
        <v>59</v>
      </c>
      <c r="P501" s="4">
        <v>315</v>
      </c>
      <c r="Q501" s="4">
        <v>400</v>
      </c>
      <c r="R501" s="4">
        <v>773</v>
      </c>
      <c r="S501" s="6">
        <v>700</v>
      </c>
      <c r="T501">
        <v>5.7</v>
      </c>
      <c r="U501" t="s">
        <v>62</v>
      </c>
      <c r="V501" s="4">
        <f>Table3[[#This Row],[Driver wage/trip]]+Table3[[#This Row],[Driver Salary]]</f>
        <v>1088</v>
      </c>
      <c r="W501" s="15">
        <f>Table3[[#This Row],[Buddy wage/trip]]*0.3</f>
        <v>120</v>
      </c>
    </row>
    <row r="502" spans="1:23" x14ac:dyDescent="0.25">
      <c r="A502">
        <v>19</v>
      </c>
      <c r="B502" s="22">
        <v>44980</v>
      </c>
      <c r="C502">
        <v>2023</v>
      </c>
      <c r="D502" t="s">
        <v>25</v>
      </c>
      <c r="E502" t="s">
        <v>35</v>
      </c>
      <c r="F502" t="s">
        <v>39</v>
      </c>
      <c r="G502" t="s">
        <v>41</v>
      </c>
      <c r="H502" t="s">
        <v>70</v>
      </c>
      <c r="I502">
        <v>101</v>
      </c>
      <c r="J502" t="s">
        <v>45</v>
      </c>
      <c r="K502">
        <v>59.4</v>
      </c>
      <c r="L502" t="s">
        <v>84</v>
      </c>
      <c r="M502" t="s">
        <v>53</v>
      </c>
      <c r="N502" t="s">
        <v>66</v>
      </c>
      <c r="O502" t="s">
        <v>60</v>
      </c>
      <c r="P502" s="4">
        <v>580</v>
      </c>
      <c r="Q502" s="4">
        <v>402</v>
      </c>
      <c r="R502" s="4">
        <v>674</v>
      </c>
      <c r="S502" s="6">
        <v>423</v>
      </c>
      <c r="T502">
        <v>11.6</v>
      </c>
      <c r="U502" t="s">
        <v>61</v>
      </c>
      <c r="V502" s="4">
        <f>Table3[[#This Row],[Driver wage/trip]]+Table3[[#This Row],[Driver Salary]]</f>
        <v>1254</v>
      </c>
      <c r="W502" s="15">
        <f>Table3[[#This Row],[Buddy wage/trip]]*0.3</f>
        <v>120.6</v>
      </c>
    </row>
    <row r="503" spans="1:23" x14ac:dyDescent="0.25">
      <c r="A503">
        <v>26</v>
      </c>
      <c r="B503" s="22">
        <v>43839</v>
      </c>
      <c r="C503">
        <v>2020</v>
      </c>
      <c r="D503" t="s">
        <v>28</v>
      </c>
      <c r="E503" t="s">
        <v>35</v>
      </c>
      <c r="F503" t="s">
        <v>39</v>
      </c>
      <c r="G503" t="s">
        <v>41</v>
      </c>
      <c r="H503" t="s">
        <v>70</v>
      </c>
      <c r="I503">
        <v>31.3</v>
      </c>
      <c r="J503" t="s">
        <v>45</v>
      </c>
      <c r="K503">
        <v>108</v>
      </c>
      <c r="L503" t="s">
        <v>83</v>
      </c>
      <c r="M503" t="s">
        <v>52</v>
      </c>
      <c r="N503" t="s">
        <v>55</v>
      </c>
      <c r="O503" t="s">
        <v>59</v>
      </c>
      <c r="P503" s="4">
        <v>458</v>
      </c>
      <c r="Q503" s="4">
        <v>401</v>
      </c>
      <c r="R503" s="4">
        <v>707</v>
      </c>
      <c r="S503" s="6">
        <v>369</v>
      </c>
      <c r="T503">
        <v>27.6</v>
      </c>
      <c r="U503" t="s">
        <v>62</v>
      </c>
      <c r="V503" s="4">
        <f>Table3[[#This Row],[Driver wage/trip]]+Table3[[#This Row],[Driver Salary]]</f>
        <v>1165</v>
      </c>
      <c r="W503" s="15">
        <f>Table3[[#This Row],[Buddy wage/trip]]*0.3</f>
        <v>120.3</v>
      </c>
    </row>
    <row r="504" spans="1:23" x14ac:dyDescent="0.25">
      <c r="A504">
        <v>3</v>
      </c>
      <c r="B504" s="22">
        <v>44985</v>
      </c>
      <c r="C504">
        <v>2023</v>
      </c>
      <c r="D504" t="s">
        <v>25</v>
      </c>
      <c r="E504" t="s">
        <v>37</v>
      </c>
      <c r="F504" t="s">
        <v>39</v>
      </c>
      <c r="G504" t="s">
        <v>40</v>
      </c>
      <c r="H504" t="s">
        <v>42</v>
      </c>
      <c r="I504">
        <v>98.8</v>
      </c>
      <c r="J504" t="s">
        <v>44</v>
      </c>
      <c r="K504">
        <v>7.6</v>
      </c>
      <c r="L504" t="s">
        <v>84</v>
      </c>
      <c r="M504" t="s">
        <v>53</v>
      </c>
      <c r="N504" t="s">
        <v>58</v>
      </c>
      <c r="O504" t="s">
        <v>60</v>
      </c>
      <c r="P504" s="4">
        <v>392</v>
      </c>
      <c r="Q504" s="4">
        <v>401</v>
      </c>
      <c r="R504" s="4">
        <v>770</v>
      </c>
      <c r="S504" s="6">
        <v>665</v>
      </c>
      <c r="T504">
        <v>10.3</v>
      </c>
      <c r="U504" t="s">
        <v>62</v>
      </c>
      <c r="V504" s="4">
        <f>Table3[[#This Row],[Driver wage/trip]]+Table3[[#This Row],[Driver Salary]]</f>
        <v>1162</v>
      </c>
      <c r="W504" s="15">
        <f>Table3[[#This Row],[Buddy wage/trip]]*0.3</f>
        <v>120.3</v>
      </c>
    </row>
    <row r="505" spans="1:23" x14ac:dyDescent="0.25">
      <c r="A505">
        <v>16</v>
      </c>
      <c r="B505" s="22">
        <v>45179</v>
      </c>
      <c r="C505">
        <v>2023</v>
      </c>
      <c r="D505" t="s">
        <v>21</v>
      </c>
      <c r="E505" t="s">
        <v>34</v>
      </c>
      <c r="F505" t="s">
        <v>39</v>
      </c>
      <c r="G505" t="s">
        <v>41</v>
      </c>
      <c r="H505" t="s">
        <v>42</v>
      </c>
      <c r="I505">
        <v>57.1</v>
      </c>
      <c r="J505" t="s">
        <v>46</v>
      </c>
      <c r="K505">
        <v>69.3</v>
      </c>
      <c r="L505" t="s">
        <v>84</v>
      </c>
      <c r="M505" t="s">
        <v>51</v>
      </c>
      <c r="N505" t="s">
        <v>65</v>
      </c>
      <c r="O505" t="s">
        <v>60</v>
      </c>
      <c r="P505" s="4">
        <v>768</v>
      </c>
      <c r="Q505" s="4">
        <v>400</v>
      </c>
      <c r="R505" s="4">
        <v>532</v>
      </c>
      <c r="S505" s="6">
        <v>326</v>
      </c>
      <c r="T505">
        <v>2.2000000000000002</v>
      </c>
      <c r="U505" t="s">
        <v>62</v>
      </c>
      <c r="V505" s="4">
        <f>Table3[[#This Row],[Driver wage/trip]]+Table3[[#This Row],[Driver Salary]]</f>
        <v>1300</v>
      </c>
      <c r="W505" s="15">
        <f>Table3[[#This Row],[Buddy wage/trip]]*0.3</f>
        <v>120</v>
      </c>
    </row>
    <row r="506" spans="1:23" x14ac:dyDescent="0.25">
      <c r="A506">
        <v>8</v>
      </c>
      <c r="B506" s="22">
        <v>44014</v>
      </c>
      <c r="C506">
        <v>2020</v>
      </c>
      <c r="D506" t="s">
        <v>27</v>
      </c>
      <c r="E506" t="s">
        <v>35</v>
      </c>
      <c r="F506" t="s">
        <v>39</v>
      </c>
      <c r="G506" t="s">
        <v>40</v>
      </c>
      <c r="H506" t="s">
        <v>42</v>
      </c>
      <c r="I506">
        <v>58.3</v>
      </c>
      <c r="J506" t="s">
        <v>44</v>
      </c>
      <c r="K506">
        <v>78.900000000000006</v>
      </c>
      <c r="L506" t="s">
        <v>83</v>
      </c>
      <c r="M506" t="s">
        <v>54</v>
      </c>
      <c r="N506" t="s">
        <v>58</v>
      </c>
      <c r="O506" t="s">
        <v>59</v>
      </c>
      <c r="P506" s="4">
        <v>395</v>
      </c>
      <c r="Q506" s="4">
        <v>400</v>
      </c>
      <c r="R506" s="4">
        <v>406</v>
      </c>
      <c r="S506" s="6">
        <v>339</v>
      </c>
      <c r="T506">
        <v>5.3</v>
      </c>
      <c r="U506" t="s">
        <v>62</v>
      </c>
      <c r="V506" s="4">
        <f>Table3[[#This Row],[Driver wage/trip]]+Table3[[#This Row],[Driver Salary]]</f>
        <v>801</v>
      </c>
      <c r="W506" s="15">
        <f>Table3[[#This Row],[Buddy wage/trip]]*0.3</f>
        <v>120</v>
      </c>
    </row>
    <row r="507" spans="1:23" x14ac:dyDescent="0.25">
      <c r="A507">
        <v>9</v>
      </c>
      <c r="B507" s="22">
        <v>45136</v>
      </c>
      <c r="C507">
        <v>2023</v>
      </c>
      <c r="D507" t="s">
        <v>27</v>
      </c>
      <c r="E507" t="s">
        <v>36</v>
      </c>
      <c r="F507" t="s">
        <v>38</v>
      </c>
      <c r="G507" t="s">
        <v>41</v>
      </c>
      <c r="H507" t="s">
        <v>43</v>
      </c>
      <c r="I507">
        <v>36.4</v>
      </c>
      <c r="J507" t="s">
        <v>46</v>
      </c>
      <c r="K507">
        <v>41.4</v>
      </c>
      <c r="L507" t="s">
        <v>83</v>
      </c>
      <c r="M507" t="s">
        <v>53</v>
      </c>
      <c r="N507" t="s">
        <v>52</v>
      </c>
      <c r="O507" t="s">
        <v>59</v>
      </c>
      <c r="P507" s="4">
        <v>409</v>
      </c>
      <c r="Q507" s="4">
        <v>401</v>
      </c>
      <c r="R507" s="4">
        <v>657</v>
      </c>
      <c r="S507" s="6">
        <v>230</v>
      </c>
      <c r="T507">
        <v>17.899999999999999</v>
      </c>
      <c r="U507" t="s">
        <v>61</v>
      </c>
      <c r="V507" s="4">
        <f>Table3[[#This Row],[Driver wage/trip]]+Table3[[#This Row],[Driver Salary]]</f>
        <v>1066</v>
      </c>
      <c r="W507" s="15">
        <f>Table3[[#This Row],[Buddy wage/trip]]*0.3</f>
        <v>120.3</v>
      </c>
    </row>
    <row r="508" spans="1:23" x14ac:dyDescent="0.25">
      <c r="A508">
        <v>8</v>
      </c>
      <c r="B508" s="22">
        <v>44725</v>
      </c>
      <c r="C508">
        <v>2022</v>
      </c>
      <c r="D508" t="s">
        <v>29</v>
      </c>
      <c r="E508" t="s">
        <v>32</v>
      </c>
      <c r="F508" t="s">
        <v>39</v>
      </c>
      <c r="G508" t="s">
        <v>40</v>
      </c>
      <c r="H508" t="s">
        <v>43</v>
      </c>
      <c r="I508">
        <v>108.5</v>
      </c>
      <c r="J508" t="s">
        <v>44</v>
      </c>
      <c r="K508">
        <v>38.4</v>
      </c>
      <c r="L508" t="s">
        <v>84</v>
      </c>
      <c r="M508" t="s">
        <v>55</v>
      </c>
      <c r="N508" t="s">
        <v>52</v>
      </c>
      <c r="O508" t="s">
        <v>59</v>
      </c>
      <c r="P508" s="4">
        <v>722</v>
      </c>
      <c r="Q508" s="4">
        <v>400</v>
      </c>
      <c r="R508" s="4">
        <v>298</v>
      </c>
      <c r="S508" s="6">
        <v>313</v>
      </c>
      <c r="T508">
        <v>17.8</v>
      </c>
      <c r="U508" t="s">
        <v>62</v>
      </c>
      <c r="V508" s="4">
        <f>Table3[[#This Row],[Driver wage/trip]]+Table3[[#This Row],[Driver Salary]]</f>
        <v>1020</v>
      </c>
      <c r="W508" s="15">
        <f>Table3[[#This Row],[Buddy wage/trip]]*0.3</f>
        <v>120</v>
      </c>
    </row>
    <row r="509" spans="1:23" x14ac:dyDescent="0.25">
      <c r="A509">
        <v>6</v>
      </c>
      <c r="B509" s="22">
        <v>44907</v>
      </c>
      <c r="C509">
        <v>2022</v>
      </c>
      <c r="D509" t="s">
        <v>23</v>
      </c>
      <c r="E509" t="s">
        <v>32</v>
      </c>
      <c r="F509" t="s">
        <v>39</v>
      </c>
      <c r="G509" t="s">
        <v>41</v>
      </c>
      <c r="H509" t="s">
        <v>43</v>
      </c>
      <c r="I509">
        <v>15.2</v>
      </c>
      <c r="J509" t="s">
        <v>44</v>
      </c>
      <c r="K509">
        <v>61.4</v>
      </c>
      <c r="L509" t="s">
        <v>84</v>
      </c>
      <c r="M509" t="s">
        <v>48</v>
      </c>
      <c r="N509" t="s">
        <v>48</v>
      </c>
      <c r="O509" t="s">
        <v>60</v>
      </c>
      <c r="P509" s="4">
        <v>277</v>
      </c>
      <c r="Q509" s="4">
        <v>398</v>
      </c>
      <c r="R509" s="4">
        <v>241</v>
      </c>
      <c r="S509" s="6">
        <v>427</v>
      </c>
      <c r="T509">
        <v>38.9</v>
      </c>
      <c r="U509" t="s">
        <v>61</v>
      </c>
      <c r="V509" s="4">
        <f>Table3[[#This Row],[Driver wage/trip]]+Table3[[#This Row],[Driver Salary]]</f>
        <v>518</v>
      </c>
      <c r="W509" s="15">
        <f>Table3[[#This Row],[Buddy wage/trip]]*0.3</f>
        <v>119.39999999999999</v>
      </c>
    </row>
    <row r="510" spans="1:23" x14ac:dyDescent="0.25">
      <c r="A510">
        <v>13</v>
      </c>
      <c r="B510" s="22">
        <v>44700</v>
      </c>
      <c r="C510">
        <v>2022</v>
      </c>
      <c r="D510" t="s">
        <v>20</v>
      </c>
      <c r="E510" t="s">
        <v>35</v>
      </c>
      <c r="F510" t="s">
        <v>39</v>
      </c>
      <c r="G510" t="s">
        <v>40</v>
      </c>
      <c r="H510" t="s">
        <v>70</v>
      </c>
      <c r="I510">
        <v>21.6</v>
      </c>
      <c r="J510" t="s">
        <v>44</v>
      </c>
      <c r="K510">
        <v>26.5</v>
      </c>
      <c r="L510" t="s">
        <v>84</v>
      </c>
      <c r="M510" t="s">
        <v>48</v>
      </c>
      <c r="N510" t="s">
        <v>66</v>
      </c>
      <c r="O510" t="s">
        <v>60</v>
      </c>
      <c r="P510" s="4">
        <v>265</v>
      </c>
      <c r="Q510" s="4">
        <v>400</v>
      </c>
      <c r="R510" s="4">
        <v>671</v>
      </c>
      <c r="S510" s="6">
        <v>440</v>
      </c>
      <c r="T510">
        <v>19.2</v>
      </c>
      <c r="U510" t="s">
        <v>61</v>
      </c>
      <c r="V510" s="4">
        <f>Table3[[#This Row],[Driver wage/trip]]+Table3[[#This Row],[Driver Salary]]</f>
        <v>936</v>
      </c>
      <c r="W510" s="15">
        <f>Table3[[#This Row],[Buddy wage/trip]]*0.3</f>
        <v>120</v>
      </c>
    </row>
    <row r="511" spans="1:23" x14ac:dyDescent="0.25">
      <c r="A511">
        <v>7</v>
      </c>
      <c r="B511" s="22">
        <v>44363</v>
      </c>
      <c r="C511">
        <v>2021</v>
      </c>
      <c r="D511" t="s">
        <v>29</v>
      </c>
      <c r="E511" t="s">
        <v>33</v>
      </c>
      <c r="F511" t="s">
        <v>38</v>
      </c>
      <c r="G511" t="s">
        <v>41</v>
      </c>
      <c r="H511" t="s">
        <v>42</v>
      </c>
      <c r="I511">
        <v>78.099999999999994</v>
      </c>
      <c r="J511" t="s">
        <v>45</v>
      </c>
      <c r="K511">
        <v>58.8</v>
      </c>
      <c r="L511" t="s">
        <v>83</v>
      </c>
      <c r="M511" t="s">
        <v>52</v>
      </c>
      <c r="N511" t="s">
        <v>57</v>
      </c>
      <c r="O511" t="s">
        <v>60</v>
      </c>
      <c r="P511" s="4">
        <v>370</v>
      </c>
      <c r="Q511" s="4">
        <v>399</v>
      </c>
      <c r="R511" s="4">
        <v>770</v>
      </c>
      <c r="S511" s="6">
        <v>452</v>
      </c>
      <c r="T511">
        <v>27.4</v>
      </c>
      <c r="U511" t="s">
        <v>61</v>
      </c>
      <c r="V511" s="4">
        <f>Table3[[#This Row],[Driver wage/trip]]+Table3[[#This Row],[Driver Salary]]</f>
        <v>1140</v>
      </c>
      <c r="W511" s="15">
        <f>Table3[[#This Row],[Buddy wage/trip]]*0.3</f>
        <v>119.69999999999999</v>
      </c>
    </row>
    <row r="512" spans="1:23" x14ac:dyDescent="0.25">
      <c r="A512">
        <v>14</v>
      </c>
      <c r="B512" s="22">
        <v>45231</v>
      </c>
      <c r="C512">
        <v>2023</v>
      </c>
      <c r="D512" t="s">
        <v>30</v>
      </c>
      <c r="E512" t="s">
        <v>33</v>
      </c>
      <c r="F512" t="s">
        <v>38</v>
      </c>
      <c r="G512" t="s">
        <v>41</v>
      </c>
      <c r="H512" t="s">
        <v>43</v>
      </c>
      <c r="I512">
        <v>102.8</v>
      </c>
      <c r="J512" t="s">
        <v>44</v>
      </c>
      <c r="K512">
        <v>93</v>
      </c>
      <c r="L512" t="s">
        <v>84</v>
      </c>
      <c r="M512" t="s">
        <v>55</v>
      </c>
      <c r="N512" t="s">
        <v>55</v>
      </c>
      <c r="O512" t="s">
        <v>59</v>
      </c>
      <c r="P512" s="4">
        <v>555</v>
      </c>
      <c r="Q512" s="4">
        <v>399</v>
      </c>
      <c r="R512" s="4">
        <v>465</v>
      </c>
      <c r="S512" s="6">
        <v>488</v>
      </c>
      <c r="T512">
        <v>20.2</v>
      </c>
      <c r="U512" t="s">
        <v>62</v>
      </c>
      <c r="V512" s="4">
        <f>Table3[[#This Row],[Driver wage/trip]]+Table3[[#This Row],[Driver Salary]]</f>
        <v>1020</v>
      </c>
      <c r="W512" s="15">
        <f>Table3[[#This Row],[Buddy wage/trip]]*0.3</f>
        <v>119.69999999999999</v>
      </c>
    </row>
    <row r="513" spans="1:23" x14ac:dyDescent="0.25">
      <c r="A513">
        <v>12</v>
      </c>
      <c r="B513" s="22">
        <v>45149</v>
      </c>
      <c r="C513">
        <v>2023</v>
      </c>
      <c r="D513" t="s">
        <v>26</v>
      </c>
      <c r="E513" t="s">
        <v>31</v>
      </c>
      <c r="F513" t="s">
        <v>38</v>
      </c>
      <c r="G513" t="s">
        <v>41</v>
      </c>
      <c r="H513" t="s">
        <v>43</v>
      </c>
      <c r="I513">
        <v>16</v>
      </c>
      <c r="J513" t="s">
        <v>46</v>
      </c>
      <c r="K513">
        <v>102.2</v>
      </c>
      <c r="L513" t="s">
        <v>83</v>
      </c>
      <c r="M513" t="s">
        <v>48</v>
      </c>
      <c r="N513" t="s">
        <v>57</v>
      </c>
      <c r="O513" t="s">
        <v>60</v>
      </c>
      <c r="P513" s="4">
        <v>431</v>
      </c>
      <c r="Q513" s="4">
        <v>400</v>
      </c>
      <c r="R513" s="4">
        <v>297</v>
      </c>
      <c r="S513" s="6">
        <v>543</v>
      </c>
      <c r="T513">
        <v>11.5</v>
      </c>
      <c r="U513" t="s">
        <v>62</v>
      </c>
      <c r="V513" s="4">
        <f>Table3[[#This Row],[Driver wage/trip]]+Table3[[#This Row],[Driver Salary]]</f>
        <v>728</v>
      </c>
      <c r="W513" s="15">
        <f>Table3[[#This Row],[Buddy wage/trip]]*0.3</f>
        <v>120</v>
      </c>
    </row>
    <row r="514" spans="1:23" x14ac:dyDescent="0.25">
      <c r="A514">
        <v>11</v>
      </c>
      <c r="B514" s="22">
        <v>45062</v>
      </c>
      <c r="C514">
        <v>2023</v>
      </c>
      <c r="D514" t="s">
        <v>20</v>
      </c>
      <c r="E514" t="s">
        <v>37</v>
      </c>
      <c r="F514" t="s">
        <v>39</v>
      </c>
      <c r="G514" t="s">
        <v>40</v>
      </c>
      <c r="H514" t="s">
        <v>43</v>
      </c>
      <c r="I514">
        <v>89.4</v>
      </c>
      <c r="J514" t="s">
        <v>46</v>
      </c>
      <c r="K514">
        <v>49.3</v>
      </c>
      <c r="L514" t="s">
        <v>83</v>
      </c>
      <c r="M514" t="s">
        <v>53</v>
      </c>
      <c r="N514" t="s">
        <v>48</v>
      </c>
      <c r="O514" t="s">
        <v>59</v>
      </c>
      <c r="P514" s="4">
        <v>565</v>
      </c>
      <c r="Q514" s="4">
        <v>400</v>
      </c>
      <c r="R514" s="4">
        <v>498</v>
      </c>
      <c r="S514" s="6">
        <v>314</v>
      </c>
      <c r="T514">
        <v>5.0999999999999996</v>
      </c>
      <c r="U514" t="s">
        <v>61</v>
      </c>
      <c r="V514" s="4">
        <f>Table3[[#This Row],[Driver wage/trip]]+Table3[[#This Row],[Driver Salary]]</f>
        <v>1063</v>
      </c>
      <c r="W514" s="15">
        <f>Table3[[#This Row],[Buddy wage/trip]]*0.3</f>
        <v>120</v>
      </c>
    </row>
    <row r="515" spans="1:23" x14ac:dyDescent="0.25">
      <c r="A515">
        <v>6</v>
      </c>
      <c r="B515" s="22">
        <v>44830</v>
      </c>
      <c r="C515">
        <v>2022</v>
      </c>
      <c r="D515" t="s">
        <v>21</v>
      </c>
      <c r="E515" t="s">
        <v>32</v>
      </c>
      <c r="F515" t="s">
        <v>38</v>
      </c>
      <c r="G515" t="s">
        <v>40</v>
      </c>
      <c r="H515" t="s">
        <v>42</v>
      </c>
      <c r="I515">
        <v>90.4</v>
      </c>
      <c r="J515" t="s">
        <v>45</v>
      </c>
      <c r="K515">
        <v>76</v>
      </c>
      <c r="L515" t="s">
        <v>83</v>
      </c>
      <c r="M515" t="s">
        <v>52</v>
      </c>
      <c r="N515" t="s">
        <v>55</v>
      </c>
      <c r="O515" t="s">
        <v>59</v>
      </c>
      <c r="P515" s="4">
        <v>296</v>
      </c>
      <c r="Q515" s="4">
        <v>399</v>
      </c>
      <c r="R515" s="4">
        <v>436</v>
      </c>
      <c r="S515" s="6">
        <v>568</v>
      </c>
      <c r="T515">
        <v>34.5</v>
      </c>
      <c r="U515" t="s">
        <v>61</v>
      </c>
      <c r="V515" s="4">
        <f>Table3[[#This Row],[Driver wage/trip]]+Table3[[#This Row],[Driver Salary]]</f>
        <v>732</v>
      </c>
      <c r="W515" s="15">
        <f>Table3[[#This Row],[Buddy wage/trip]]*0.3</f>
        <v>119.69999999999999</v>
      </c>
    </row>
    <row r="516" spans="1:23" x14ac:dyDescent="0.25">
      <c r="A516">
        <v>8</v>
      </c>
      <c r="B516" s="22">
        <v>44493</v>
      </c>
      <c r="C516">
        <v>2021</v>
      </c>
      <c r="D516" t="s">
        <v>22</v>
      </c>
      <c r="E516" t="s">
        <v>34</v>
      </c>
      <c r="F516" t="s">
        <v>38</v>
      </c>
      <c r="G516" t="s">
        <v>41</v>
      </c>
      <c r="H516" t="s">
        <v>42</v>
      </c>
      <c r="I516">
        <v>71.900000000000006</v>
      </c>
      <c r="J516" t="s">
        <v>45</v>
      </c>
      <c r="K516">
        <v>5</v>
      </c>
      <c r="L516" t="s">
        <v>84</v>
      </c>
      <c r="M516" t="s">
        <v>52</v>
      </c>
      <c r="N516" t="s">
        <v>52</v>
      </c>
      <c r="O516" t="s">
        <v>59</v>
      </c>
      <c r="P516" s="4">
        <v>357</v>
      </c>
      <c r="Q516" s="4">
        <v>400</v>
      </c>
      <c r="R516" s="4">
        <v>423</v>
      </c>
      <c r="S516" s="6">
        <v>402</v>
      </c>
      <c r="T516">
        <v>7</v>
      </c>
      <c r="U516" t="s">
        <v>62</v>
      </c>
      <c r="V516" s="4">
        <f>Table3[[#This Row],[Driver wage/trip]]+Table3[[#This Row],[Driver Salary]]</f>
        <v>780</v>
      </c>
      <c r="W516" s="15">
        <f>Table3[[#This Row],[Buddy wage/trip]]*0.3</f>
        <v>120</v>
      </c>
    </row>
    <row r="517" spans="1:23" x14ac:dyDescent="0.25">
      <c r="A517">
        <v>18</v>
      </c>
      <c r="B517" s="22">
        <v>44784</v>
      </c>
      <c r="C517">
        <v>2022</v>
      </c>
      <c r="D517" t="s">
        <v>26</v>
      </c>
      <c r="E517" t="s">
        <v>35</v>
      </c>
      <c r="F517" t="s">
        <v>38</v>
      </c>
      <c r="G517" t="s">
        <v>41</v>
      </c>
      <c r="H517" t="s">
        <v>70</v>
      </c>
      <c r="I517">
        <v>61</v>
      </c>
      <c r="J517" t="s">
        <v>45</v>
      </c>
      <c r="K517">
        <v>68.3</v>
      </c>
      <c r="L517" t="s">
        <v>83</v>
      </c>
      <c r="M517" t="s">
        <v>48</v>
      </c>
      <c r="N517" t="s">
        <v>52</v>
      </c>
      <c r="O517" t="s">
        <v>60</v>
      </c>
      <c r="P517" s="4">
        <v>539</v>
      </c>
      <c r="Q517" s="4">
        <v>401</v>
      </c>
      <c r="R517" s="4">
        <v>577</v>
      </c>
      <c r="S517" s="6">
        <v>640</v>
      </c>
      <c r="T517">
        <v>4.8</v>
      </c>
      <c r="U517" t="s">
        <v>62</v>
      </c>
      <c r="V517" s="4">
        <f>Table3[[#This Row],[Driver wage/trip]]+Table3[[#This Row],[Driver Salary]]</f>
        <v>1116</v>
      </c>
      <c r="W517" s="15">
        <f>Table3[[#This Row],[Buddy wage/trip]]*0.3</f>
        <v>120.3</v>
      </c>
    </row>
    <row r="518" spans="1:23" x14ac:dyDescent="0.25">
      <c r="A518">
        <v>16</v>
      </c>
      <c r="B518" s="22">
        <v>43899</v>
      </c>
      <c r="C518">
        <v>2020</v>
      </c>
      <c r="D518" t="s">
        <v>24</v>
      </c>
      <c r="E518" t="s">
        <v>32</v>
      </c>
      <c r="F518" t="s">
        <v>38</v>
      </c>
      <c r="G518" t="s">
        <v>40</v>
      </c>
      <c r="H518" t="s">
        <v>70</v>
      </c>
      <c r="I518">
        <v>41.9</v>
      </c>
      <c r="J518" t="s">
        <v>44</v>
      </c>
      <c r="K518">
        <v>117.2</v>
      </c>
      <c r="L518" t="s">
        <v>83</v>
      </c>
      <c r="M518" t="s">
        <v>48</v>
      </c>
      <c r="N518" t="s">
        <v>65</v>
      </c>
      <c r="O518" t="s">
        <v>60</v>
      </c>
      <c r="P518" s="4">
        <v>330</v>
      </c>
      <c r="Q518" s="4">
        <v>399</v>
      </c>
      <c r="R518" s="4">
        <v>305</v>
      </c>
      <c r="S518" s="6">
        <v>534</v>
      </c>
      <c r="T518">
        <v>9.3000000000000007</v>
      </c>
      <c r="U518" t="s">
        <v>61</v>
      </c>
      <c r="V518" s="4">
        <f>Table3[[#This Row],[Driver wage/trip]]+Table3[[#This Row],[Driver Salary]]</f>
        <v>635</v>
      </c>
      <c r="W518" s="15">
        <f>Table3[[#This Row],[Buddy wage/trip]]*0.3</f>
        <v>119.69999999999999</v>
      </c>
    </row>
    <row r="519" spans="1:23" x14ac:dyDescent="0.25">
      <c r="A519">
        <v>6</v>
      </c>
      <c r="B519" s="22">
        <v>44131</v>
      </c>
      <c r="C519">
        <v>2020</v>
      </c>
      <c r="D519" t="s">
        <v>22</v>
      </c>
      <c r="E519" t="s">
        <v>37</v>
      </c>
      <c r="F519" t="s">
        <v>39</v>
      </c>
      <c r="G519" t="s">
        <v>40</v>
      </c>
      <c r="H519" t="s">
        <v>43</v>
      </c>
      <c r="I519">
        <v>45.4</v>
      </c>
      <c r="J519" t="s">
        <v>44</v>
      </c>
      <c r="K519">
        <v>40.9</v>
      </c>
      <c r="L519" t="s">
        <v>83</v>
      </c>
      <c r="M519" t="s">
        <v>52</v>
      </c>
      <c r="N519" t="s">
        <v>48</v>
      </c>
      <c r="O519" t="s">
        <v>60</v>
      </c>
      <c r="P519" s="4">
        <v>454</v>
      </c>
      <c r="Q519" s="4">
        <v>401</v>
      </c>
      <c r="R519" s="4">
        <v>428</v>
      </c>
      <c r="S519" s="6">
        <v>533</v>
      </c>
      <c r="T519">
        <v>1.1000000000000001</v>
      </c>
      <c r="U519" t="s">
        <v>61</v>
      </c>
      <c r="V519" s="4">
        <f>Table3[[#This Row],[Driver wage/trip]]+Table3[[#This Row],[Driver Salary]]</f>
        <v>882</v>
      </c>
      <c r="W519" s="15">
        <f>Table3[[#This Row],[Buddy wage/trip]]*0.3</f>
        <v>120.3</v>
      </c>
    </row>
    <row r="520" spans="1:23" x14ac:dyDescent="0.25">
      <c r="A520">
        <v>13</v>
      </c>
      <c r="B520" s="22">
        <v>43857</v>
      </c>
      <c r="C520">
        <v>2020</v>
      </c>
      <c r="D520" t="s">
        <v>28</v>
      </c>
      <c r="E520" t="s">
        <v>32</v>
      </c>
      <c r="F520" t="s">
        <v>38</v>
      </c>
      <c r="G520" t="s">
        <v>40</v>
      </c>
      <c r="H520" t="s">
        <v>70</v>
      </c>
      <c r="I520">
        <v>82.6</v>
      </c>
      <c r="J520" t="s">
        <v>46</v>
      </c>
      <c r="K520">
        <v>73.400000000000006</v>
      </c>
      <c r="L520" t="s">
        <v>84</v>
      </c>
      <c r="M520" t="s">
        <v>47</v>
      </c>
      <c r="N520" t="s">
        <v>57</v>
      </c>
      <c r="O520" t="s">
        <v>60</v>
      </c>
      <c r="P520" s="4">
        <v>544</v>
      </c>
      <c r="Q520" s="4">
        <v>398</v>
      </c>
      <c r="R520" s="4">
        <v>721</v>
      </c>
      <c r="S520" s="6">
        <v>611</v>
      </c>
      <c r="T520">
        <v>3.8</v>
      </c>
      <c r="U520" t="s">
        <v>61</v>
      </c>
      <c r="V520" s="4">
        <f>Table3[[#This Row],[Driver wage/trip]]+Table3[[#This Row],[Driver Salary]]</f>
        <v>1265</v>
      </c>
      <c r="W520" s="15">
        <f>Table3[[#This Row],[Buddy wage/trip]]*0.3</f>
        <v>119.39999999999999</v>
      </c>
    </row>
    <row r="521" spans="1:23" x14ac:dyDescent="0.25">
      <c r="A521">
        <v>18</v>
      </c>
      <c r="B521" s="22">
        <v>44760</v>
      </c>
      <c r="C521">
        <v>2022</v>
      </c>
      <c r="D521" t="s">
        <v>27</v>
      </c>
      <c r="E521" t="s">
        <v>32</v>
      </c>
      <c r="F521" t="s">
        <v>39</v>
      </c>
      <c r="G521" t="s">
        <v>41</v>
      </c>
      <c r="H521" t="s">
        <v>43</v>
      </c>
      <c r="I521">
        <v>12.5</v>
      </c>
      <c r="J521" t="s">
        <v>46</v>
      </c>
      <c r="K521">
        <v>92.7</v>
      </c>
      <c r="L521" t="s">
        <v>84</v>
      </c>
      <c r="M521" t="s">
        <v>48</v>
      </c>
      <c r="N521" t="s">
        <v>55</v>
      </c>
      <c r="O521" t="s">
        <v>59</v>
      </c>
      <c r="P521" s="4">
        <v>784</v>
      </c>
      <c r="Q521" s="4">
        <v>402</v>
      </c>
      <c r="R521" s="4">
        <v>638</v>
      </c>
      <c r="S521" s="6">
        <v>400</v>
      </c>
      <c r="T521">
        <v>25.8</v>
      </c>
      <c r="U521" t="s">
        <v>61</v>
      </c>
      <c r="V521" s="4">
        <f>Table3[[#This Row],[Driver wage/trip]]+Table3[[#This Row],[Driver Salary]]</f>
        <v>1422</v>
      </c>
      <c r="W521" s="15">
        <f>Table3[[#This Row],[Buddy wage/trip]]*0.3</f>
        <v>120.6</v>
      </c>
    </row>
    <row r="522" spans="1:23" x14ac:dyDescent="0.25">
      <c r="A522">
        <v>1</v>
      </c>
      <c r="B522" s="22">
        <v>44484</v>
      </c>
      <c r="C522">
        <v>2021</v>
      </c>
      <c r="D522" t="s">
        <v>22</v>
      </c>
      <c r="E522" t="s">
        <v>31</v>
      </c>
      <c r="F522" t="s">
        <v>38</v>
      </c>
      <c r="G522" t="s">
        <v>40</v>
      </c>
      <c r="H522" t="s">
        <v>43</v>
      </c>
      <c r="I522">
        <v>72.3</v>
      </c>
      <c r="J522" t="s">
        <v>46</v>
      </c>
      <c r="K522">
        <v>75</v>
      </c>
      <c r="L522" t="s">
        <v>83</v>
      </c>
      <c r="M522" t="s">
        <v>55</v>
      </c>
      <c r="N522" t="s">
        <v>65</v>
      </c>
      <c r="O522" t="s">
        <v>59</v>
      </c>
      <c r="P522" s="4">
        <v>248</v>
      </c>
      <c r="Q522" s="4">
        <v>400</v>
      </c>
      <c r="R522" s="4">
        <v>233</v>
      </c>
      <c r="S522" s="6">
        <v>458</v>
      </c>
      <c r="T522">
        <v>10.5</v>
      </c>
      <c r="U522" t="s">
        <v>62</v>
      </c>
      <c r="V522" s="4">
        <f>Table3[[#This Row],[Driver wage/trip]]+Table3[[#This Row],[Driver Salary]]</f>
        <v>481</v>
      </c>
      <c r="W522" s="15">
        <f>Table3[[#This Row],[Buddy wage/trip]]*0.3</f>
        <v>120</v>
      </c>
    </row>
    <row r="523" spans="1:23" x14ac:dyDescent="0.25">
      <c r="A523">
        <v>16</v>
      </c>
      <c r="B523" s="22">
        <v>44383</v>
      </c>
      <c r="C523">
        <v>2021</v>
      </c>
      <c r="D523" t="s">
        <v>27</v>
      </c>
      <c r="E523" t="s">
        <v>37</v>
      </c>
      <c r="F523" t="s">
        <v>39</v>
      </c>
      <c r="G523" t="s">
        <v>40</v>
      </c>
      <c r="H523" t="s">
        <v>42</v>
      </c>
      <c r="I523">
        <v>37.1</v>
      </c>
      <c r="J523" t="s">
        <v>45</v>
      </c>
      <c r="K523">
        <v>53.1</v>
      </c>
      <c r="L523" t="s">
        <v>83</v>
      </c>
      <c r="M523" t="s">
        <v>47</v>
      </c>
      <c r="N523" t="s">
        <v>48</v>
      </c>
      <c r="O523" t="s">
        <v>59</v>
      </c>
      <c r="P523" s="4">
        <v>476</v>
      </c>
      <c r="Q523" s="4">
        <v>400</v>
      </c>
      <c r="R523" s="4">
        <v>508</v>
      </c>
      <c r="S523" s="6">
        <v>550</v>
      </c>
      <c r="T523">
        <v>14.2</v>
      </c>
      <c r="U523" t="s">
        <v>61</v>
      </c>
      <c r="V523" s="4">
        <f>Table3[[#This Row],[Driver wage/trip]]+Table3[[#This Row],[Driver Salary]]</f>
        <v>984</v>
      </c>
      <c r="W523" s="15">
        <f>Table3[[#This Row],[Buddy wage/trip]]*0.3</f>
        <v>120</v>
      </c>
    </row>
    <row r="524" spans="1:23" x14ac:dyDescent="0.25">
      <c r="A524">
        <v>8</v>
      </c>
      <c r="B524" s="22">
        <v>43936</v>
      </c>
      <c r="C524">
        <v>2020</v>
      </c>
      <c r="D524" t="s">
        <v>19</v>
      </c>
      <c r="E524" t="s">
        <v>33</v>
      </c>
      <c r="F524" t="s">
        <v>38</v>
      </c>
      <c r="G524" t="s">
        <v>40</v>
      </c>
      <c r="H524" t="s">
        <v>43</v>
      </c>
      <c r="I524">
        <v>58.7</v>
      </c>
      <c r="J524" t="s">
        <v>46</v>
      </c>
      <c r="K524">
        <v>22.5</v>
      </c>
      <c r="L524" t="s">
        <v>84</v>
      </c>
      <c r="M524" t="s">
        <v>52</v>
      </c>
      <c r="N524" t="s">
        <v>52</v>
      </c>
      <c r="O524" t="s">
        <v>59</v>
      </c>
      <c r="P524" s="4">
        <v>438</v>
      </c>
      <c r="Q524" s="4">
        <v>398</v>
      </c>
      <c r="R524" s="4">
        <v>255</v>
      </c>
      <c r="S524" s="6">
        <v>453</v>
      </c>
      <c r="T524">
        <v>33.6</v>
      </c>
      <c r="U524" t="s">
        <v>62</v>
      </c>
      <c r="V524" s="4">
        <f>Table3[[#This Row],[Driver wage/trip]]+Table3[[#This Row],[Driver Salary]]</f>
        <v>693</v>
      </c>
      <c r="W524" s="15">
        <f>Table3[[#This Row],[Buddy wage/trip]]*0.3</f>
        <v>119.39999999999999</v>
      </c>
    </row>
    <row r="525" spans="1:23" x14ac:dyDescent="0.25">
      <c r="A525">
        <v>17</v>
      </c>
      <c r="B525" s="22">
        <v>44416</v>
      </c>
      <c r="C525">
        <v>2021</v>
      </c>
      <c r="D525" t="s">
        <v>26</v>
      </c>
      <c r="E525" t="s">
        <v>34</v>
      </c>
      <c r="F525" t="s">
        <v>38</v>
      </c>
      <c r="G525" t="s">
        <v>40</v>
      </c>
      <c r="H525" t="s">
        <v>43</v>
      </c>
      <c r="I525">
        <v>69.3</v>
      </c>
      <c r="J525" t="s">
        <v>44</v>
      </c>
      <c r="K525">
        <v>58.3</v>
      </c>
      <c r="L525" t="s">
        <v>84</v>
      </c>
      <c r="M525" t="s">
        <v>51</v>
      </c>
      <c r="N525" t="s">
        <v>65</v>
      </c>
      <c r="O525" t="s">
        <v>59</v>
      </c>
      <c r="P525" s="4">
        <v>695</v>
      </c>
      <c r="Q525" s="4">
        <v>400</v>
      </c>
      <c r="R525" s="4">
        <v>774</v>
      </c>
      <c r="S525" s="6">
        <v>467</v>
      </c>
      <c r="T525">
        <v>31.1</v>
      </c>
      <c r="U525" t="s">
        <v>61</v>
      </c>
      <c r="V525" s="4">
        <f>Table3[[#This Row],[Driver wage/trip]]+Table3[[#This Row],[Driver Salary]]</f>
        <v>1469</v>
      </c>
      <c r="W525" s="15">
        <f>Table3[[#This Row],[Buddy wage/trip]]*0.3</f>
        <v>120</v>
      </c>
    </row>
    <row r="526" spans="1:23" x14ac:dyDescent="0.25">
      <c r="A526">
        <v>7</v>
      </c>
      <c r="B526" s="22">
        <v>44402</v>
      </c>
      <c r="C526">
        <v>2021</v>
      </c>
      <c r="D526" t="s">
        <v>27</v>
      </c>
      <c r="E526" t="s">
        <v>34</v>
      </c>
      <c r="F526" t="s">
        <v>38</v>
      </c>
      <c r="G526" t="s">
        <v>40</v>
      </c>
      <c r="H526" t="s">
        <v>70</v>
      </c>
      <c r="I526">
        <v>106.9</v>
      </c>
      <c r="J526" t="s">
        <v>45</v>
      </c>
      <c r="K526">
        <v>38.9</v>
      </c>
      <c r="L526" t="s">
        <v>83</v>
      </c>
      <c r="M526" t="s">
        <v>48</v>
      </c>
      <c r="N526" t="s">
        <v>57</v>
      </c>
      <c r="O526" t="s">
        <v>59</v>
      </c>
      <c r="P526" s="4">
        <v>740</v>
      </c>
      <c r="Q526" s="4">
        <v>400</v>
      </c>
      <c r="R526" s="4">
        <v>347</v>
      </c>
      <c r="S526" s="6">
        <v>363</v>
      </c>
      <c r="T526">
        <v>20.2</v>
      </c>
      <c r="U526" t="s">
        <v>61</v>
      </c>
      <c r="V526" s="4">
        <f>Table3[[#This Row],[Driver wage/trip]]+Table3[[#This Row],[Driver Salary]]</f>
        <v>1087</v>
      </c>
      <c r="W526" s="15">
        <f>Table3[[#This Row],[Buddy wage/trip]]*0.3</f>
        <v>120</v>
      </c>
    </row>
    <row r="527" spans="1:23" x14ac:dyDescent="0.25">
      <c r="A527">
        <v>0</v>
      </c>
      <c r="B527" s="22">
        <v>44640</v>
      </c>
      <c r="C527">
        <v>2022</v>
      </c>
      <c r="D527" t="s">
        <v>24</v>
      </c>
      <c r="E527" t="s">
        <v>34</v>
      </c>
      <c r="F527" t="s">
        <v>39</v>
      </c>
      <c r="G527" t="s">
        <v>40</v>
      </c>
      <c r="H527" t="s">
        <v>42</v>
      </c>
      <c r="I527">
        <v>71.599999999999994</v>
      </c>
      <c r="J527" t="s">
        <v>46</v>
      </c>
      <c r="K527">
        <v>85</v>
      </c>
      <c r="L527" t="s">
        <v>84</v>
      </c>
      <c r="M527" t="s">
        <v>50</v>
      </c>
      <c r="N527" t="s">
        <v>58</v>
      </c>
      <c r="O527" t="s">
        <v>60</v>
      </c>
      <c r="P527" s="4">
        <v>744</v>
      </c>
      <c r="Q527" s="4">
        <v>400</v>
      </c>
      <c r="R527" s="4">
        <v>760</v>
      </c>
      <c r="S527" s="6">
        <v>372</v>
      </c>
      <c r="T527">
        <v>24.9</v>
      </c>
      <c r="U527" t="s">
        <v>61</v>
      </c>
      <c r="V527" s="4">
        <f>Table3[[#This Row],[Driver wage/trip]]+Table3[[#This Row],[Driver Salary]]</f>
        <v>1504</v>
      </c>
      <c r="W527" s="15">
        <f>Table3[[#This Row],[Buddy wage/trip]]*0.3</f>
        <v>120</v>
      </c>
    </row>
    <row r="528" spans="1:23" x14ac:dyDescent="0.25">
      <c r="A528">
        <v>1</v>
      </c>
      <c r="B528" s="22">
        <v>44464</v>
      </c>
      <c r="C528">
        <v>2021</v>
      </c>
      <c r="D528" t="s">
        <v>21</v>
      </c>
      <c r="E528" t="s">
        <v>36</v>
      </c>
      <c r="F528" t="s">
        <v>38</v>
      </c>
      <c r="G528" t="s">
        <v>40</v>
      </c>
      <c r="H528" t="s">
        <v>70</v>
      </c>
      <c r="I528">
        <v>31.1</v>
      </c>
      <c r="J528" t="s">
        <v>46</v>
      </c>
      <c r="K528">
        <v>55.8</v>
      </c>
      <c r="L528" t="s">
        <v>83</v>
      </c>
      <c r="M528" t="s">
        <v>48</v>
      </c>
      <c r="N528" t="s">
        <v>58</v>
      </c>
      <c r="O528" t="s">
        <v>59</v>
      </c>
      <c r="P528" s="4">
        <v>425</v>
      </c>
      <c r="Q528" s="4">
        <v>399</v>
      </c>
      <c r="R528" s="4">
        <v>700</v>
      </c>
      <c r="S528" s="6">
        <v>619</v>
      </c>
      <c r="T528">
        <v>4.3</v>
      </c>
      <c r="U528" t="s">
        <v>62</v>
      </c>
      <c r="V528" s="4">
        <f>Table3[[#This Row],[Driver wage/trip]]+Table3[[#This Row],[Driver Salary]]</f>
        <v>1125</v>
      </c>
      <c r="W528" s="15">
        <f>Table3[[#This Row],[Buddy wage/trip]]*0.3</f>
        <v>119.69999999999999</v>
      </c>
    </row>
    <row r="529" spans="1:23" x14ac:dyDescent="0.25">
      <c r="A529">
        <v>13</v>
      </c>
      <c r="B529" s="22">
        <v>44865</v>
      </c>
      <c r="C529">
        <v>2022</v>
      </c>
      <c r="D529" t="s">
        <v>22</v>
      </c>
      <c r="E529" t="s">
        <v>32</v>
      </c>
      <c r="F529" t="s">
        <v>39</v>
      </c>
      <c r="G529" t="s">
        <v>40</v>
      </c>
      <c r="H529" t="s">
        <v>43</v>
      </c>
      <c r="I529">
        <v>14.1</v>
      </c>
      <c r="J529" t="s">
        <v>44</v>
      </c>
      <c r="K529">
        <v>102.7</v>
      </c>
      <c r="L529" t="s">
        <v>84</v>
      </c>
      <c r="M529" t="s">
        <v>53</v>
      </c>
      <c r="N529" t="s">
        <v>57</v>
      </c>
      <c r="O529" t="s">
        <v>59</v>
      </c>
      <c r="P529" s="4">
        <v>383</v>
      </c>
      <c r="Q529" s="4">
        <v>399</v>
      </c>
      <c r="R529" s="4">
        <v>531</v>
      </c>
      <c r="S529" s="6">
        <v>203</v>
      </c>
      <c r="T529">
        <v>30.7</v>
      </c>
      <c r="U529" t="s">
        <v>61</v>
      </c>
      <c r="V529" s="4">
        <f>Table3[[#This Row],[Driver wage/trip]]+Table3[[#This Row],[Driver Salary]]</f>
        <v>914</v>
      </c>
      <c r="W529" s="15">
        <f>Table3[[#This Row],[Buddy wage/trip]]*0.3</f>
        <v>119.69999999999999</v>
      </c>
    </row>
    <row r="530" spans="1:23" x14ac:dyDescent="0.25">
      <c r="A530">
        <v>14</v>
      </c>
      <c r="B530" s="22">
        <v>44761</v>
      </c>
      <c r="C530">
        <v>2022</v>
      </c>
      <c r="D530" t="s">
        <v>27</v>
      </c>
      <c r="E530" t="s">
        <v>37</v>
      </c>
      <c r="F530" t="s">
        <v>39</v>
      </c>
      <c r="G530" t="s">
        <v>40</v>
      </c>
      <c r="H530" t="s">
        <v>43</v>
      </c>
      <c r="I530">
        <v>77.099999999999994</v>
      </c>
      <c r="J530" t="s">
        <v>46</v>
      </c>
      <c r="K530">
        <v>27.2</v>
      </c>
      <c r="L530" t="s">
        <v>84</v>
      </c>
      <c r="M530" t="s">
        <v>49</v>
      </c>
      <c r="N530" t="s">
        <v>56</v>
      </c>
      <c r="O530" t="s">
        <v>60</v>
      </c>
      <c r="P530" s="4">
        <v>469</v>
      </c>
      <c r="Q530" s="4">
        <v>401</v>
      </c>
      <c r="R530" s="4">
        <v>402</v>
      </c>
      <c r="S530" s="6">
        <v>257</v>
      </c>
      <c r="T530">
        <v>21.1</v>
      </c>
      <c r="U530" t="s">
        <v>61</v>
      </c>
      <c r="V530" s="4">
        <f>Table3[[#This Row],[Driver wage/trip]]+Table3[[#This Row],[Driver Salary]]</f>
        <v>871</v>
      </c>
      <c r="W530" s="15">
        <f>Table3[[#This Row],[Buddy wage/trip]]*0.3</f>
        <v>120.3</v>
      </c>
    </row>
    <row r="531" spans="1:23" x14ac:dyDescent="0.25">
      <c r="A531">
        <v>6</v>
      </c>
      <c r="B531" s="22">
        <v>44489</v>
      </c>
      <c r="C531">
        <v>2021</v>
      </c>
      <c r="D531" t="s">
        <v>22</v>
      </c>
      <c r="E531" t="s">
        <v>33</v>
      </c>
      <c r="F531" t="s">
        <v>39</v>
      </c>
      <c r="G531" t="s">
        <v>40</v>
      </c>
      <c r="H531" t="s">
        <v>43</v>
      </c>
      <c r="I531">
        <v>67.7</v>
      </c>
      <c r="J531" t="s">
        <v>45</v>
      </c>
      <c r="K531">
        <v>53</v>
      </c>
      <c r="L531" t="s">
        <v>83</v>
      </c>
      <c r="M531" t="s">
        <v>52</v>
      </c>
      <c r="N531" t="s">
        <v>48</v>
      </c>
      <c r="O531" t="s">
        <v>59</v>
      </c>
      <c r="P531" s="4">
        <v>406</v>
      </c>
      <c r="Q531" s="4">
        <v>400</v>
      </c>
      <c r="R531" s="4">
        <v>715</v>
      </c>
      <c r="S531" s="6">
        <v>769</v>
      </c>
      <c r="T531">
        <v>23.3</v>
      </c>
      <c r="U531" t="s">
        <v>61</v>
      </c>
      <c r="V531" s="4">
        <f>Table3[[#This Row],[Driver wage/trip]]+Table3[[#This Row],[Driver Salary]]</f>
        <v>1121</v>
      </c>
      <c r="W531" s="15">
        <f>Table3[[#This Row],[Buddy wage/trip]]*0.3</f>
        <v>120</v>
      </c>
    </row>
    <row r="532" spans="1:23" x14ac:dyDescent="0.25">
      <c r="A532">
        <v>17</v>
      </c>
      <c r="B532" s="22">
        <v>45070</v>
      </c>
      <c r="C532">
        <v>2023</v>
      </c>
      <c r="D532" t="s">
        <v>20</v>
      </c>
      <c r="E532" t="s">
        <v>33</v>
      </c>
      <c r="F532" t="s">
        <v>39</v>
      </c>
      <c r="G532" t="s">
        <v>40</v>
      </c>
      <c r="H532" t="s">
        <v>43</v>
      </c>
      <c r="I532">
        <v>82.3</v>
      </c>
      <c r="J532" t="s">
        <v>45</v>
      </c>
      <c r="K532">
        <v>69.099999999999994</v>
      </c>
      <c r="L532" t="s">
        <v>84</v>
      </c>
      <c r="M532" t="s">
        <v>53</v>
      </c>
      <c r="N532" t="s">
        <v>48</v>
      </c>
      <c r="O532" t="s">
        <v>60</v>
      </c>
      <c r="P532" s="4">
        <v>631</v>
      </c>
      <c r="Q532" s="4">
        <v>402</v>
      </c>
      <c r="R532" s="4">
        <v>292</v>
      </c>
      <c r="S532" s="6">
        <v>312</v>
      </c>
      <c r="T532">
        <v>27</v>
      </c>
      <c r="U532" t="s">
        <v>62</v>
      </c>
      <c r="V532" s="4">
        <f>Table3[[#This Row],[Driver wage/trip]]+Table3[[#This Row],[Driver Salary]]</f>
        <v>923</v>
      </c>
      <c r="W532" s="15">
        <f>Table3[[#This Row],[Buddy wage/trip]]*0.3</f>
        <v>120.6</v>
      </c>
    </row>
    <row r="533" spans="1:23" x14ac:dyDescent="0.25">
      <c r="A533">
        <v>1</v>
      </c>
      <c r="B533" s="22">
        <v>44716</v>
      </c>
      <c r="C533">
        <v>2022</v>
      </c>
      <c r="D533" t="s">
        <v>29</v>
      </c>
      <c r="E533" t="s">
        <v>36</v>
      </c>
      <c r="F533" t="s">
        <v>39</v>
      </c>
      <c r="G533" t="s">
        <v>41</v>
      </c>
      <c r="H533" t="s">
        <v>43</v>
      </c>
      <c r="I533">
        <v>57.8</v>
      </c>
      <c r="J533" t="s">
        <v>46</v>
      </c>
      <c r="K533">
        <v>19.5</v>
      </c>
      <c r="L533" t="s">
        <v>83</v>
      </c>
      <c r="M533" t="s">
        <v>47</v>
      </c>
      <c r="N533" t="s">
        <v>56</v>
      </c>
      <c r="O533" t="s">
        <v>60</v>
      </c>
      <c r="P533" s="4">
        <v>328</v>
      </c>
      <c r="Q533" s="4">
        <v>399</v>
      </c>
      <c r="R533" s="4">
        <v>308</v>
      </c>
      <c r="S533" s="6">
        <v>451</v>
      </c>
      <c r="T533">
        <v>20.5</v>
      </c>
      <c r="U533" t="s">
        <v>61</v>
      </c>
      <c r="V533" s="4">
        <f>Table3[[#This Row],[Driver wage/trip]]+Table3[[#This Row],[Driver Salary]]</f>
        <v>636</v>
      </c>
      <c r="W533" s="15">
        <f>Table3[[#This Row],[Buddy wage/trip]]*0.3</f>
        <v>119.69999999999999</v>
      </c>
    </row>
    <row r="534" spans="1:23" x14ac:dyDescent="0.25">
      <c r="A534">
        <v>12</v>
      </c>
      <c r="B534" s="22">
        <v>44151</v>
      </c>
      <c r="C534">
        <v>2020</v>
      </c>
      <c r="D534" t="s">
        <v>30</v>
      </c>
      <c r="E534" t="s">
        <v>32</v>
      </c>
      <c r="F534" t="s">
        <v>39</v>
      </c>
      <c r="G534" t="s">
        <v>40</v>
      </c>
      <c r="H534" t="s">
        <v>42</v>
      </c>
      <c r="I534">
        <v>99.9</v>
      </c>
      <c r="J534" t="s">
        <v>44</v>
      </c>
      <c r="K534">
        <v>72.599999999999994</v>
      </c>
      <c r="L534" t="s">
        <v>83</v>
      </c>
      <c r="M534" t="s">
        <v>48</v>
      </c>
      <c r="N534" t="s">
        <v>56</v>
      </c>
      <c r="O534" t="s">
        <v>59</v>
      </c>
      <c r="P534" s="4">
        <v>595</v>
      </c>
      <c r="Q534" s="4">
        <v>400</v>
      </c>
      <c r="R534" s="4">
        <v>335</v>
      </c>
      <c r="S534" s="6">
        <v>710</v>
      </c>
      <c r="T534">
        <v>21.3</v>
      </c>
      <c r="U534" t="s">
        <v>62</v>
      </c>
      <c r="V534" s="4">
        <f>Table3[[#This Row],[Driver wage/trip]]+Table3[[#This Row],[Driver Salary]]</f>
        <v>930</v>
      </c>
      <c r="W534" s="15">
        <f>Table3[[#This Row],[Buddy wage/trip]]*0.3</f>
        <v>120</v>
      </c>
    </row>
    <row r="535" spans="1:23" x14ac:dyDescent="0.25">
      <c r="A535">
        <v>4</v>
      </c>
      <c r="B535" s="22">
        <v>44290</v>
      </c>
      <c r="C535">
        <v>2021</v>
      </c>
      <c r="D535" t="s">
        <v>19</v>
      </c>
      <c r="E535" t="s">
        <v>34</v>
      </c>
      <c r="F535" t="s">
        <v>38</v>
      </c>
      <c r="G535" t="s">
        <v>41</v>
      </c>
      <c r="H535" t="s">
        <v>43</v>
      </c>
      <c r="I535">
        <v>110.8</v>
      </c>
      <c r="J535" t="s">
        <v>45</v>
      </c>
      <c r="K535">
        <v>38.5</v>
      </c>
      <c r="L535" t="s">
        <v>84</v>
      </c>
      <c r="M535" t="s">
        <v>52</v>
      </c>
      <c r="N535" t="s">
        <v>48</v>
      </c>
      <c r="O535" t="s">
        <v>60</v>
      </c>
      <c r="P535" s="4">
        <v>756</v>
      </c>
      <c r="Q535" s="4">
        <v>401</v>
      </c>
      <c r="R535" s="4">
        <v>559</v>
      </c>
      <c r="S535" s="6">
        <v>200</v>
      </c>
      <c r="T535">
        <v>20.5</v>
      </c>
      <c r="U535" t="s">
        <v>61</v>
      </c>
      <c r="V535" s="4">
        <f>Table3[[#This Row],[Driver wage/trip]]+Table3[[#This Row],[Driver Salary]]</f>
        <v>1315</v>
      </c>
      <c r="W535" s="15">
        <f>Table3[[#This Row],[Buddy wage/trip]]*0.3</f>
        <v>120.3</v>
      </c>
    </row>
    <row r="536" spans="1:23" x14ac:dyDescent="0.25">
      <c r="A536">
        <v>8</v>
      </c>
      <c r="B536" s="22">
        <v>44409</v>
      </c>
      <c r="C536">
        <v>2021</v>
      </c>
      <c r="D536" t="s">
        <v>26</v>
      </c>
      <c r="E536" t="s">
        <v>34</v>
      </c>
      <c r="F536" t="s">
        <v>39</v>
      </c>
      <c r="G536" t="s">
        <v>40</v>
      </c>
      <c r="H536" t="s">
        <v>43</v>
      </c>
      <c r="I536">
        <v>9.6</v>
      </c>
      <c r="J536" t="s">
        <v>45</v>
      </c>
      <c r="K536">
        <v>31.4</v>
      </c>
      <c r="L536" t="s">
        <v>83</v>
      </c>
      <c r="M536" t="s">
        <v>48</v>
      </c>
      <c r="N536" t="s">
        <v>66</v>
      </c>
      <c r="O536" t="s">
        <v>59</v>
      </c>
      <c r="P536" s="4">
        <v>368</v>
      </c>
      <c r="Q536" s="4">
        <v>398</v>
      </c>
      <c r="R536" s="4">
        <v>389</v>
      </c>
      <c r="S536" s="6">
        <v>755</v>
      </c>
      <c r="T536">
        <v>20.399999999999999</v>
      </c>
      <c r="U536" t="s">
        <v>61</v>
      </c>
      <c r="V536" s="4">
        <f>Table3[[#This Row],[Driver wage/trip]]+Table3[[#This Row],[Driver Salary]]</f>
        <v>757</v>
      </c>
      <c r="W536" s="15">
        <f>Table3[[#This Row],[Buddy wage/trip]]*0.3</f>
        <v>119.39999999999999</v>
      </c>
    </row>
    <row r="537" spans="1:23" x14ac:dyDescent="0.25">
      <c r="A537">
        <v>13</v>
      </c>
      <c r="B537" s="22">
        <v>44707</v>
      </c>
      <c r="C537">
        <v>2022</v>
      </c>
      <c r="D537" t="s">
        <v>20</v>
      </c>
      <c r="E537" t="s">
        <v>35</v>
      </c>
      <c r="F537" t="s">
        <v>38</v>
      </c>
      <c r="G537" t="s">
        <v>40</v>
      </c>
      <c r="H537" t="s">
        <v>42</v>
      </c>
      <c r="I537">
        <v>90.6</v>
      </c>
      <c r="J537" t="s">
        <v>46</v>
      </c>
      <c r="K537">
        <v>21.3</v>
      </c>
      <c r="L537" t="s">
        <v>83</v>
      </c>
      <c r="M537" t="s">
        <v>53</v>
      </c>
      <c r="N537" t="s">
        <v>57</v>
      </c>
      <c r="O537" t="s">
        <v>60</v>
      </c>
      <c r="P537" s="4">
        <v>606</v>
      </c>
      <c r="Q537" s="4">
        <v>399</v>
      </c>
      <c r="R537" s="4">
        <v>794</v>
      </c>
      <c r="S537" s="6">
        <v>232</v>
      </c>
      <c r="T537">
        <v>30.3</v>
      </c>
      <c r="U537" t="s">
        <v>62</v>
      </c>
      <c r="V537" s="4">
        <f>Table3[[#This Row],[Driver wage/trip]]+Table3[[#This Row],[Driver Salary]]</f>
        <v>1400</v>
      </c>
      <c r="W537" s="15">
        <f>Table3[[#This Row],[Buddy wage/trip]]*0.3</f>
        <v>119.69999999999999</v>
      </c>
    </row>
    <row r="538" spans="1:23" x14ac:dyDescent="0.25">
      <c r="A538">
        <v>6</v>
      </c>
      <c r="B538" s="22">
        <v>44584</v>
      </c>
      <c r="C538">
        <v>2022</v>
      </c>
      <c r="D538" t="s">
        <v>28</v>
      </c>
      <c r="E538" t="s">
        <v>34</v>
      </c>
      <c r="F538" t="s">
        <v>38</v>
      </c>
      <c r="G538" t="s">
        <v>41</v>
      </c>
      <c r="H538" t="s">
        <v>43</v>
      </c>
      <c r="I538">
        <v>9</v>
      </c>
      <c r="J538" t="s">
        <v>46</v>
      </c>
      <c r="K538">
        <v>45.2</v>
      </c>
      <c r="L538" t="s">
        <v>83</v>
      </c>
      <c r="M538" t="s">
        <v>51</v>
      </c>
      <c r="N538" t="s">
        <v>65</v>
      </c>
      <c r="O538" t="s">
        <v>60</v>
      </c>
      <c r="P538" s="4">
        <v>286</v>
      </c>
      <c r="Q538" s="4">
        <v>401</v>
      </c>
      <c r="R538" s="4">
        <v>317</v>
      </c>
      <c r="S538" s="6">
        <v>303</v>
      </c>
      <c r="T538">
        <v>17.7</v>
      </c>
      <c r="U538" t="s">
        <v>61</v>
      </c>
      <c r="V538" s="4">
        <f>Table3[[#This Row],[Driver wage/trip]]+Table3[[#This Row],[Driver Salary]]</f>
        <v>603</v>
      </c>
      <c r="W538" s="15">
        <f>Table3[[#This Row],[Buddy wage/trip]]*0.3</f>
        <v>120.3</v>
      </c>
    </row>
    <row r="539" spans="1:23" x14ac:dyDescent="0.25">
      <c r="A539">
        <v>10</v>
      </c>
      <c r="B539" s="22">
        <v>43990</v>
      </c>
      <c r="C539">
        <v>2020</v>
      </c>
      <c r="D539" t="s">
        <v>29</v>
      </c>
      <c r="E539" t="s">
        <v>32</v>
      </c>
      <c r="F539" t="s">
        <v>38</v>
      </c>
      <c r="G539" t="s">
        <v>40</v>
      </c>
      <c r="H539" t="s">
        <v>70</v>
      </c>
      <c r="I539">
        <v>56.2</v>
      </c>
      <c r="J539" t="s">
        <v>44</v>
      </c>
      <c r="K539">
        <v>111.8</v>
      </c>
      <c r="L539" t="s">
        <v>83</v>
      </c>
      <c r="M539" t="s">
        <v>48</v>
      </c>
      <c r="N539" t="s">
        <v>58</v>
      </c>
      <c r="O539" t="s">
        <v>60</v>
      </c>
      <c r="P539" s="4">
        <v>273</v>
      </c>
      <c r="Q539" s="4">
        <v>399</v>
      </c>
      <c r="R539" s="4">
        <v>683</v>
      </c>
      <c r="S539" s="6">
        <v>217</v>
      </c>
      <c r="T539">
        <v>1.1000000000000001</v>
      </c>
      <c r="U539" t="s">
        <v>61</v>
      </c>
      <c r="V539" s="4">
        <f>Table3[[#This Row],[Driver wage/trip]]+Table3[[#This Row],[Driver Salary]]</f>
        <v>956</v>
      </c>
      <c r="W539" s="15">
        <f>Table3[[#This Row],[Buddy wage/trip]]*0.3</f>
        <v>119.69999999999999</v>
      </c>
    </row>
    <row r="540" spans="1:23" x14ac:dyDescent="0.25">
      <c r="A540">
        <v>20</v>
      </c>
      <c r="B540" s="22">
        <v>44294</v>
      </c>
      <c r="C540">
        <v>2021</v>
      </c>
      <c r="D540" t="s">
        <v>19</v>
      </c>
      <c r="E540" t="s">
        <v>35</v>
      </c>
      <c r="F540" t="s">
        <v>38</v>
      </c>
      <c r="G540" t="s">
        <v>41</v>
      </c>
      <c r="H540" t="s">
        <v>70</v>
      </c>
      <c r="I540">
        <v>58.1</v>
      </c>
      <c r="J540" t="s">
        <v>46</v>
      </c>
      <c r="K540">
        <v>8.6</v>
      </c>
      <c r="L540" t="s">
        <v>84</v>
      </c>
      <c r="M540" t="s">
        <v>52</v>
      </c>
      <c r="N540" t="s">
        <v>57</v>
      </c>
      <c r="O540" t="s">
        <v>60</v>
      </c>
      <c r="P540" s="4">
        <v>269</v>
      </c>
      <c r="Q540" s="4">
        <v>398</v>
      </c>
      <c r="R540" s="4">
        <v>258</v>
      </c>
      <c r="S540" s="6">
        <v>512</v>
      </c>
      <c r="T540">
        <v>24.9</v>
      </c>
      <c r="U540" t="s">
        <v>62</v>
      </c>
      <c r="V540" s="4">
        <f>Table3[[#This Row],[Driver wage/trip]]+Table3[[#This Row],[Driver Salary]]</f>
        <v>527</v>
      </c>
      <c r="W540" s="15">
        <f>Table3[[#This Row],[Buddy wage/trip]]*0.3</f>
        <v>119.39999999999999</v>
      </c>
    </row>
    <row r="541" spans="1:23" x14ac:dyDescent="0.25">
      <c r="A541">
        <v>8</v>
      </c>
      <c r="B541" s="22">
        <v>44828</v>
      </c>
      <c r="C541">
        <v>2022</v>
      </c>
      <c r="D541" t="s">
        <v>21</v>
      </c>
      <c r="E541" t="s">
        <v>36</v>
      </c>
      <c r="F541" t="s">
        <v>39</v>
      </c>
      <c r="G541" t="s">
        <v>40</v>
      </c>
      <c r="H541" t="s">
        <v>70</v>
      </c>
      <c r="I541">
        <v>85.1</v>
      </c>
      <c r="J541" t="s">
        <v>45</v>
      </c>
      <c r="K541">
        <v>103</v>
      </c>
      <c r="L541" t="s">
        <v>83</v>
      </c>
      <c r="M541" t="s">
        <v>52</v>
      </c>
      <c r="N541" t="s">
        <v>57</v>
      </c>
      <c r="O541" t="s">
        <v>60</v>
      </c>
      <c r="P541" s="4">
        <v>283</v>
      </c>
      <c r="Q541" s="4">
        <v>402</v>
      </c>
      <c r="R541" s="4">
        <v>412</v>
      </c>
      <c r="S541" s="6">
        <v>766</v>
      </c>
      <c r="T541">
        <v>38.200000000000003</v>
      </c>
      <c r="U541" t="s">
        <v>62</v>
      </c>
      <c r="V541" s="4">
        <f>Table3[[#This Row],[Driver wage/trip]]+Table3[[#This Row],[Driver Salary]]</f>
        <v>695</v>
      </c>
      <c r="W541" s="15">
        <f>Table3[[#This Row],[Buddy wage/trip]]*0.3</f>
        <v>120.6</v>
      </c>
    </row>
    <row r="542" spans="1:23" x14ac:dyDescent="0.25">
      <c r="A542">
        <v>18</v>
      </c>
      <c r="B542" s="22">
        <v>45127</v>
      </c>
      <c r="C542">
        <v>2023</v>
      </c>
      <c r="D542" t="s">
        <v>27</v>
      </c>
      <c r="E542" t="s">
        <v>35</v>
      </c>
      <c r="F542" t="s">
        <v>38</v>
      </c>
      <c r="G542" t="s">
        <v>40</v>
      </c>
      <c r="H542" t="s">
        <v>43</v>
      </c>
      <c r="I542">
        <v>45.5</v>
      </c>
      <c r="J542" t="s">
        <v>45</v>
      </c>
      <c r="K542">
        <v>50.7</v>
      </c>
      <c r="L542" t="s">
        <v>84</v>
      </c>
      <c r="M542" t="s">
        <v>53</v>
      </c>
      <c r="N542" t="s">
        <v>57</v>
      </c>
      <c r="O542" t="s">
        <v>60</v>
      </c>
      <c r="P542" s="4">
        <v>330</v>
      </c>
      <c r="Q542" s="4">
        <v>399</v>
      </c>
      <c r="R542" s="4">
        <v>346</v>
      </c>
      <c r="S542" s="6">
        <v>703</v>
      </c>
      <c r="T542">
        <v>11</v>
      </c>
      <c r="U542" t="s">
        <v>61</v>
      </c>
      <c r="V542" s="4">
        <f>Table3[[#This Row],[Driver wage/trip]]+Table3[[#This Row],[Driver Salary]]</f>
        <v>676</v>
      </c>
      <c r="W542" s="15">
        <f>Table3[[#This Row],[Buddy wage/trip]]*0.3</f>
        <v>119.69999999999999</v>
      </c>
    </row>
    <row r="543" spans="1:23" x14ac:dyDescent="0.25">
      <c r="A543">
        <v>5</v>
      </c>
      <c r="B543" s="22">
        <v>44071</v>
      </c>
      <c r="C543">
        <v>2020</v>
      </c>
      <c r="D543" t="s">
        <v>26</v>
      </c>
      <c r="E543" t="s">
        <v>31</v>
      </c>
      <c r="F543" t="s">
        <v>38</v>
      </c>
      <c r="G543" t="s">
        <v>41</v>
      </c>
      <c r="H543" t="s">
        <v>70</v>
      </c>
      <c r="I543">
        <v>99.4</v>
      </c>
      <c r="J543" t="s">
        <v>46</v>
      </c>
      <c r="K543">
        <v>69.599999999999994</v>
      </c>
      <c r="L543" t="s">
        <v>84</v>
      </c>
      <c r="M543" t="s">
        <v>54</v>
      </c>
      <c r="N543" t="s">
        <v>57</v>
      </c>
      <c r="O543" t="s">
        <v>59</v>
      </c>
      <c r="P543" s="4">
        <v>538</v>
      </c>
      <c r="Q543" s="4">
        <v>400</v>
      </c>
      <c r="R543" s="4">
        <v>786</v>
      </c>
      <c r="S543" s="6">
        <v>584</v>
      </c>
      <c r="T543">
        <v>32.799999999999997</v>
      </c>
      <c r="U543" t="s">
        <v>61</v>
      </c>
      <c r="V543" s="4">
        <f>Table3[[#This Row],[Driver wage/trip]]+Table3[[#This Row],[Driver Salary]]</f>
        <v>1324</v>
      </c>
      <c r="W543" s="15">
        <f>Table3[[#This Row],[Buddy wage/trip]]*0.3</f>
        <v>120</v>
      </c>
    </row>
    <row r="544" spans="1:23" x14ac:dyDescent="0.25">
      <c r="A544">
        <v>16</v>
      </c>
      <c r="B544" s="22">
        <v>44766</v>
      </c>
      <c r="C544">
        <v>2022</v>
      </c>
      <c r="D544" t="s">
        <v>27</v>
      </c>
      <c r="E544" t="s">
        <v>34</v>
      </c>
      <c r="F544" t="s">
        <v>38</v>
      </c>
      <c r="G544" t="s">
        <v>41</v>
      </c>
      <c r="H544" t="s">
        <v>70</v>
      </c>
      <c r="I544">
        <v>44.4</v>
      </c>
      <c r="J544" t="s">
        <v>45</v>
      </c>
      <c r="K544">
        <v>64</v>
      </c>
      <c r="L544" t="s">
        <v>83</v>
      </c>
      <c r="M544" t="s">
        <v>55</v>
      </c>
      <c r="N544" t="s">
        <v>57</v>
      </c>
      <c r="O544" t="s">
        <v>60</v>
      </c>
      <c r="P544" s="4">
        <v>660</v>
      </c>
      <c r="Q544" s="4">
        <v>400</v>
      </c>
      <c r="R544" s="4">
        <v>215</v>
      </c>
      <c r="S544" s="6">
        <v>311</v>
      </c>
      <c r="T544">
        <v>18.8</v>
      </c>
      <c r="U544" t="s">
        <v>61</v>
      </c>
      <c r="V544" s="4">
        <f>Table3[[#This Row],[Driver wage/trip]]+Table3[[#This Row],[Driver Salary]]</f>
        <v>875</v>
      </c>
      <c r="W544" s="15">
        <f>Table3[[#This Row],[Buddy wage/trip]]*0.3</f>
        <v>120</v>
      </c>
    </row>
    <row r="545" spans="1:23" x14ac:dyDescent="0.25">
      <c r="A545">
        <v>23</v>
      </c>
      <c r="B545" s="22">
        <v>44794</v>
      </c>
      <c r="C545">
        <v>2022</v>
      </c>
      <c r="D545" t="s">
        <v>26</v>
      </c>
      <c r="E545" t="s">
        <v>34</v>
      </c>
      <c r="F545" t="s">
        <v>38</v>
      </c>
      <c r="G545" t="s">
        <v>40</v>
      </c>
      <c r="H545" t="s">
        <v>43</v>
      </c>
      <c r="I545">
        <v>44.4</v>
      </c>
      <c r="J545" t="s">
        <v>45</v>
      </c>
      <c r="K545">
        <v>111.5</v>
      </c>
      <c r="L545" t="s">
        <v>83</v>
      </c>
      <c r="M545" t="s">
        <v>51</v>
      </c>
      <c r="N545" t="s">
        <v>66</v>
      </c>
      <c r="O545" t="s">
        <v>60</v>
      </c>
      <c r="P545" s="4">
        <v>276</v>
      </c>
      <c r="Q545" s="4">
        <v>397</v>
      </c>
      <c r="R545" s="4">
        <v>633</v>
      </c>
      <c r="S545" s="6">
        <v>722</v>
      </c>
      <c r="T545">
        <v>26.1</v>
      </c>
      <c r="U545" t="s">
        <v>61</v>
      </c>
      <c r="V545" s="4">
        <f>Table3[[#This Row],[Driver wage/trip]]+Table3[[#This Row],[Driver Salary]]</f>
        <v>909</v>
      </c>
      <c r="W545" s="15">
        <f>Table3[[#This Row],[Buddy wage/trip]]*0.3</f>
        <v>119.1</v>
      </c>
    </row>
    <row r="546" spans="1:23" x14ac:dyDescent="0.25">
      <c r="A546">
        <v>5</v>
      </c>
      <c r="B546" s="22">
        <v>44789</v>
      </c>
      <c r="C546">
        <v>2022</v>
      </c>
      <c r="D546" t="s">
        <v>26</v>
      </c>
      <c r="E546" t="s">
        <v>37</v>
      </c>
      <c r="F546" t="s">
        <v>38</v>
      </c>
      <c r="G546" t="s">
        <v>40</v>
      </c>
      <c r="H546" t="s">
        <v>43</v>
      </c>
      <c r="I546">
        <v>30.6</v>
      </c>
      <c r="J546" t="s">
        <v>44</v>
      </c>
      <c r="K546">
        <v>93.6</v>
      </c>
      <c r="L546" t="s">
        <v>84</v>
      </c>
      <c r="M546" t="s">
        <v>53</v>
      </c>
      <c r="N546" t="s">
        <v>55</v>
      </c>
      <c r="O546" t="s">
        <v>59</v>
      </c>
      <c r="P546" s="4">
        <v>722</v>
      </c>
      <c r="Q546" s="4">
        <v>400</v>
      </c>
      <c r="R546" s="4">
        <v>349</v>
      </c>
      <c r="S546" s="6">
        <v>653</v>
      </c>
      <c r="T546">
        <v>35.700000000000003</v>
      </c>
      <c r="U546" t="s">
        <v>61</v>
      </c>
      <c r="V546" s="4">
        <f>Table3[[#This Row],[Driver wage/trip]]+Table3[[#This Row],[Driver Salary]]</f>
        <v>1071</v>
      </c>
      <c r="W546" s="15">
        <f>Table3[[#This Row],[Buddy wage/trip]]*0.3</f>
        <v>120</v>
      </c>
    </row>
    <row r="547" spans="1:23" x14ac:dyDescent="0.25">
      <c r="A547">
        <v>7</v>
      </c>
      <c r="B547" s="22">
        <v>44695</v>
      </c>
      <c r="C547">
        <v>2022</v>
      </c>
      <c r="D547" t="s">
        <v>20</v>
      </c>
      <c r="E547" t="s">
        <v>36</v>
      </c>
      <c r="F547" t="s">
        <v>38</v>
      </c>
      <c r="G547" t="s">
        <v>40</v>
      </c>
      <c r="H547" t="s">
        <v>43</v>
      </c>
      <c r="I547">
        <v>83.6</v>
      </c>
      <c r="J547" t="s">
        <v>46</v>
      </c>
      <c r="K547">
        <v>118.3</v>
      </c>
      <c r="L547" t="s">
        <v>83</v>
      </c>
      <c r="M547" t="s">
        <v>50</v>
      </c>
      <c r="N547" t="s">
        <v>65</v>
      </c>
      <c r="O547" t="s">
        <v>60</v>
      </c>
      <c r="P547" s="4">
        <v>706</v>
      </c>
      <c r="Q547" s="4">
        <v>400</v>
      </c>
      <c r="R547" s="4">
        <v>687</v>
      </c>
      <c r="S547" s="6">
        <v>360</v>
      </c>
      <c r="T547">
        <v>31.1</v>
      </c>
      <c r="U547" t="s">
        <v>62</v>
      </c>
      <c r="V547" s="4">
        <f>Table3[[#This Row],[Driver wage/trip]]+Table3[[#This Row],[Driver Salary]]</f>
        <v>1393</v>
      </c>
      <c r="W547" s="15">
        <f>Table3[[#This Row],[Buddy wage/trip]]*0.3</f>
        <v>120</v>
      </c>
    </row>
    <row r="548" spans="1:23" x14ac:dyDescent="0.25">
      <c r="A548">
        <v>17</v>
      </c>
      <c r="B548" s="22">
        <v>45021</v>
      </c>
      <c r="C548">
        <v>2023</v>
      </c>
      <c r="D548" t="s">
        <v>19</v>
      </c>
      <c r="E548" t="s">
        <v>33</v>
      </c>
      <c r="F548" t="s">
        <v>39</v>
      </c>
      <c r="G548" t="s">
        <v>41</v>
      </c>
      <c r="H548" t="s">
        <v>70</v>
      </c>
      <c r="I548">
        <v>13.8</v>
      </c>
      <c r="J548" t="s">
        <v>45</v>
      </c>
      <c r="K548">
        <v>96.4</v>
      </c>
      <c r="L548" t="s">
        <v>83</v>
      </c>
      <c r="M548" t="s">
        <v>55</v>
      </c>
      <c r="N548" t="s">
        <v>56</v>
      </c>
      <c r="O548" t="s">
        <v>59</v>
      </c>
      <c r="P548" s="4">
        <v>636</v>
      </c>
      <c r="Q548" s="4">
        <v>400</v>
      </c>
      <c r="R548" s="4">
        <v>387</v>
      </c>
      <c r="S548" s="6">
        <v>683</v>
      </c>
      <c r="T548">
        <v>35.5</v>
      </c>
      <c r="U548" t="s">
        <v>62</v>
      </c>
      <c r="V548" s="4">
        <f>Table3[[#This Row],[Driver wage/trip]]+Table3[[#This Row],[Driver Salary]]</f>
        <v>1023</v>
      </c>
      <c r="W548" s="15">
        <f>Table3[[#This Row],[Buddy wage/trip]]*0.3</f>
        <v>120</v>
      </c>
    </row>
    <row r="549" spans="1:23" x14ac:dyDescent="0.25">
      <c r="A549">
        <v>11</v>
      </c>
      <c r="B549" s="22">
        <v>44480</v>
      </c>
      <c r="C549">
        <v>2021</v>
      </c>
      <c r="D549" t="s">
        <v>22</v>
      </c>
      <c r="E549" t="s">
        <v>32</v>
      </c>
      <c r="F549" t="s">
        <v>38</v>
      </c>
      <c r="G549" t="s">
        <v>40</v>
      </c>
      <c r="H549" t="s">
        <v>70</v>
      </c>
      <c r="I549">
        <v>46.8</v>
      </c>
      <c r="J549" t="s">
        <v>44</v>
      </c>
      <c r="K549">
        <v>39</v>
      </c>
      <c r="L549" t="s">
        <v>83</v>
      </c>
      <c r="M549" t="s">
        <v>55</v>
      </c>
      <c r="N549" t="s">
        <v>57</v>
      </c>
      <c r="O549" t="s">
        <v>60</v>
      </c>
      <c r="P549" s="4">
        <v>456</v>
      </c>
      <c r="Q549" s="4">
        <v>401</v>
      </c>
      <c r="R549" s="4">
        <v>312</v>
      </c>
      <c r="S549" s="6">
        <v>726</v>
      </c>
      <c r="T549">
        <v>1.4</v>
      </c>
      <c r="U549" t="s">
        <v>61</v>
      </c>
      <c r="V549" s="4">
        <f>Table3[[#This Row],[Driver wage/trip]]+Table3[[#This Row],[Driver Salary]]</f>
        <v>768</v>
      </c>
      <c r="W549" s="15">
        <f>Table3[[#This Row],[Buddy wage/trip]]*0.3</f>
        <v>120.3</v>
      </c>
    </row>
    <row r="550" spans="1:23" x14ac:dyDescent="0.25">
      <c r="A550">
        <v>15</v>
      </c>
      <c r="B550" s="22">
        <v>44157</v>
      </c>
      <c r="C550">
        <v>2020</v>
      </c>
      <c r="D550" t="s">
        <v>30</v>
      </c>
      <c r="E550" t="s">
        <v>34</v>
      </c>
      <c r="F550" t="s">
        <v>39</v>
      </c>
      <c r="G550" t="s">
        <v>41</v>
      </c>
      <c r="H550" t="s">
        <v>42</v>
      </c>
      <c r="I550">
        <v>35.700000000000003</v>
      </c>
      <c r="J550" t="s">
        <v>45</v>
      </c>
      <c r="K550">
        <v>115.7</v>
      </c>
      <c r="L550" t="s">
        <v>84</v>
      </c>
      <c r="M550" t="s">
        <v>51</v>
      </c>
      <c r="N550" t="s">
        <v>52</v>
      </c>
      <c r="O550" t="s">
        <v>60</v>
      </c>
      <c r="P550" s="4">
        <v>201</v>
      </c>
      <c r="Q550" s="4">
        <v>400</v>
      </c>
      <c r="R550" s="4">
        <v>616</v>
      </c>
      <c r="S550" s="6">
        <v>619</v>
      </c>
      <c r="T550">
        <v>8.3000000000000007</v>
      </c>
      <c r="U550" t="s">
        <v>62</v>
      </c>
      <c r="V550" s="4">
        <f>Table3[[#This Row],[Driver wage/trip]]+Table3[[#This Row],[Driver Salary]]</f>
        <v>817</v>
      </c>
      <c r="W550" s="15">
        <f>Table3[[#This Row],[Buddy wage/trip]]*0.3</f>
        <v>120</v>
      </c>
    </row>
    <row r="551" spans="1:23" x14ac:dyDescent="0.25">
      <c r="A551">
        <v>8</v>
      </c>
      <c r="B551" s="22">
        <v>44695</v>
      </c>
      <c r="C551">
        <v>2022</v>
      </c>
      <c r="D551" t="s">
        <v>20</v>
      </c>
      <c r="E551" t="s">
        <v>36</v>
      </c>
      <c r="F551" t="s">
        <v>38</v>
      </c>
      <c r="G551" t="s">
        <v>40</v>
      </c>
      <c r="H551" t="s">
        <v>70</v>
      </c>
      <c r="I551">
        <v>31.4</v>
      </c>
      <c r="J551" t="s">
        <v>44</v>
      </c>
      <c r="K551">
        <v>118.1</v>
      </c>
      <c r="L551" t="s">
        <v>83</v>
      </c>
      <c r="M551" t="s">
        <v>50</v>
      </c>
      <c r="N551" t="s">
        <v>65</v>
      </c>
      <c r="O551" t="s">
        <v>59</v>
      </c>
      <c r="P551" s="4">
        <v>641</v>
      </c>
      <c r="Q551" s="4">
        <v>401</v>
      </c>
      <c r="R551" s="4">
        <v>355</v>
      </c>
      <c r="S551" s="6">
        <v>260</v>
      </c>
      <c r="T551">
        <v>17.5</v>
      </c>
      <c r="U551" t="s">
        <v>62</v>
      </c>
      <c r="V551" s="4">
        <f>Table3[[#This Row],[Driver wage/trip]]+Table3[[#This Row],[Driver Salary]]</f>
        <v>996</v>
      </c>
      <c r="W551" s="15">
        <f>Table3[[#This Row],[Buddy wage/trip]]*0.3</f>
        <v>120.3</v>
      </c>
    </row>
    <row r="552" spans="1:23" x14ac:dyDescent="0.25">
      <c r="A552">
        <v>13</v>
      </c>
      <c r="B552" s="22">
        <v>44359</v>
      </c>
      <c r="C552">
        <v>2021</v>
      </c>
      <c r="D552" t="s">
        <v>29</v>
      </c>
      <c r="E552" t="s">
        <v>36</v>
      </c>
      <c r="F552" t="s">
        <v>39</v>
      </c>
      <c r="G552" t="s">
        <v>40</v>
      </c>
      <c r="H552" t="s">
        <v>70</v>
      </c>
      <c r="I552">
        <v>12</v>
      </c>
      <c r="J552" t="s">
        <v>46</v>
      </c>
      <c r="K552">
        <v>19.2</v>
      </c>
      <c r="L552" t="s">
        <v>83</v>
      </c>
      <c r="M552" t="s">
        <v>54</v>
      </c>
      <c r="N552" t="s">
        <v>56</v>
      </c>
      <c r="O552" t="s">
        <v>60</v>
      </c>
      <c r="P552" s="4">
        <v>727</v>
      </c>
      <c r="Q552" s="4">
        <v>399</v>
      </c>
      <c r="R552" s="4">
        <v>491</v>
      </c>
      <c r="S552" s="6">
        <v>791</v>
      </c>
      <c r="T552">
        <v>34.1</v>
      </c>
      <c r="U552" t="s">
        <v>61</v>
      </c>
      <c r="V552" s="4">
        <f>Table3[[#This Row],[Driver wage/trip]]+Table3[[#This Row],[Driver Salary]]</f>
        <v>1218</v>
      </c>
      <c r="W552" s="15">
        <f>Table3[[#This Row],[Buddy wage/trip]]*0.3</f>
        <v>119.69999999999999</v>
      </c>
    </row>
    <row r="553" spans="1:23" x14ac:dyDescent="0.25">
      <c r="A553">
        <v>11</v>
      </c>
      <c r="B553" s="22">
        <v>45127</v>
      </c>
      <c r="C553">
        <v>2023</v>
      </c>
      <c r="D553" t="s">
        <v>27</v>
      </c>
      <c r="E553" t="s">
        <v>35</v>
      </c>
      <c r="F553" t="s">
        <v>38</v>
      </c>
      <c r="G553" t="s">
        <v>40</v>
      </c>
      <c r="H553" t="s">
        <v>43</v>
      </c>
      <c r="I553">
        <v>26.9</v>
      </c>
      <c r="J553" t="s">
        <v>46</v>
      </c>
      <c r="K553">
        <v>108.6</v>
      </c>
      <c r="L553" t="s">
        <v>83</v>
      </c>
      <c r="M553" t="s">
        <v>47</v>
      </c>
      <c r="N553" t="s">
        <v>57</v>
      </c>
      <c r="O553" t="s">
        <v>59</v>
      </c>
      <c r="P553" s="4">
        <v>401</v>
      </c>
      <c r="Q553" s="4">
        <v>399</v>
      </c>
      <c r="R553" s="4">
        <v>279</v>
      </c>
      <c r="S553" s="6">
        <v>246</v>
      </c>
      <c r="T553">
        <v>33.700000000000003</v>
      </c>
      <c r="U553" t="s">
        <v>62</v>
      </c>
      <c r="V553" s="4">
        <f>Table3[[#This Row],[Driver wage/trip]]+Table3[[#This Row],[Driver Salary]]</f>
        <v>680</v>
      </c>
      <c r="W553" s="15">
        <f>Table3[[#This Row],[Buddy wage/trip]]*0.3</f>
        <v>119.69999999999999</v>
      </c>
    </row>
    <row r="554" spans="1:23" x14ac:dyDescent="0.25">
      <c r="A554">
        <v>21</v>
      </c>
      <c r="B554" s="22">
        <v>44709</v>
      </c>
      <c r="C554">
        <v>2022</v>
      </c>
      <c r="D554" t="s">
        <v>20</v>
      </c>
      <c r="E554" t="s">
        <v>36</v>
      </c>
      <c r="F554" t="s">
        <v>38</v>
      </c>
      <c r="G554" t="s">
        <v>40</v>
      </c>
      <c r="H554" t="s">
        <v>43</v>
      </c>
      <c r="I554">
        <v>56.3</v>
      </c>
      <c r="J554" t="s">
        <v>44</v>
      </c>
      <c r="K554">
        <v>81.400000000000006</v>
      </c>
      <c r="L554" t="s">
        <v>83</v>
      </c>
      <c r="M554" t="s">
        <v>52</v>
      </c>
      <c r="N554" t="s">
        <v>52</v>
      </c>
      <c r="O554" t="s">
        <v>59</v>
      </c>
      <c r="P554" s="4">
        <v>631</v>
      </c>
      <c r="Q554" s="4">
        <v>399</v>
      </c>
      <c r="R554" s="4">
        <v>635</v>
      </c>
      <c r="S554" s="6">
        <v>593</v>
      </c>
      <c r="T554">
        <v>8.1999999999999993</v>
      </c>
      <c r="U554" t="s">
        <v>62</v>
      </c>
      <c r="V554" s="4">
        <f>Table3[[#This Row],[Driver wage/trip]]+Table3[[#This Row],[Driver Salary]]</f>
        <v>1266</v>
      </c>
      <c r="W554" s="15">
        <f>Table3[[#This Row],[Buddy wage/trip]]*0.3</f>
        <v>119.69999999999999</v>
      </c>
    </row>
    <row r="555" spans="1:23" x14ac:dyDescent="0.25">
      <c r="A555">
        <v>14</v>
      </c>
      <c r="B555" s="22">
        <v>45230</v>
      </c>
      <c r="C555">
        <v>2023</v>
      </c>
      <c r="D555" t="s">
        <v>22</v>
      </c>
      <c r="E555" t="s">
        <v>37</v>
      </c>
      <c r="F555" t="s">
        <v>38</v>
      </c>
      <c r="G555" t="s">
        <v>41</v>
      </c>
      <c r="H555" t="s">
        <v>70</v>
      </c>
      <c r="I555">
        <v>62.9</v>
      </c>
      <c r="J555" t="s">
        <v>45</v>
      </c>
      <c r="K555">
        <v>111</v>
      </c>
      <c r="L555" t="s">
        <v>84</v>
      </c>
      <c r="M555" t="s">
        <v>55</v>
      </c>
      <c r="N555" t="s">
        <v>66</v>
      </c>
      <c r="O555" t="s">
        <v>60</v>
      </c>
      <c r="P555" s="4">
        <v>237</v>
      </c>
      <c r="Q555" s="4">
        <v>399</v>
      </c>
      <c r="R555" s="4">
        <v>444</v>
      </c>
      <c r="S555" s="6">
        <v>266</v>
      </c>
      <c r="T555">
        <v>6.5</v>
      </c>
      <c r="U555" t="s">
        <v>62</v>
      </c>
      <c r="V555" s="4">
        <f>Table3[[#This Row],[Driver wage/trip]]+Table3[[#This Row],[Driver Salary]]</f>
        <v>681</v>
      </c>
      <c r="W555" s="15">
        <f>Table3[[#This Row],[Buddy wage/trip]]*0.3</f>
        <v>119.69999999999999</v>
      </c>
    </row>
    <row r="556" spans="1:23" x14ac:dyDescent="0.25">
      <c r="A556">
        <v>15</v>
      </c>
      <c r="B556" s="22">
        <v>45229</v>
      </c>
      <c r="C556">
        <v>2023</v>
      </c>
      <c r="D556" t="s">
        <v>22</v>
      </c>
      <c r="E556" t="s">
        <v>32</v>
      </c>
      <c r="F556" t="s">
        <v>38</v>
      </c>
      <c r="G556" t="s">
        <v>41</v>
      </c>
      <c r="H556" t="s">
        <v>43</v>
      </c>
      <c r="I556">
        <v>36</v>
      </c>
      <c r="J556" t="s">
        <v>44</v>
      </c>
      <c r="K556">
        <v>110.3</v>
      </c>
      <c r="L556" t="s">
        <v>83</v>
      </c>
      <c r="M556" t="s">
        <v>52</v>
      </c>
      <c r="N556" t="s">
        <v>58</v>
      </c>
      <c r="O556" t="s">
        <v>59</v>
      </c>
      <c r="P556" s="4">
        <v>626</v>
      </c>
      <c r="Q556" s="4">
        <v>401</v>
      </c>
      <c r="R556" s="4">
        <v>284</v>
      </c>
      <c r="S556" s="6">
        <v>743</v>
      </c>
      <c r="T556">
        <v>33.6</v>
      </c>
      <c r="U556" t="s">
        <v>61</v>
      </c>
      <c r="V556" s="4">
        <f>Table3[[#This Row],[Driver wage/trip]]+Table3[[#This Row],[Driver Salary]]</f>
        <v>910</v>
      </c>
      <c r="W556" s="15">
        <f>Table3[[#This Row],[Buddy wage/trip]]*0.3</f>
        <v>120.3</v>
      </c>
    </row>
    <row r="557" spans="1:23" x14ac:dyDescent="0.25">
      <c r="A557">
        <v>10</v>
      </c>
      <c r="B557" s="22">
        <v>44164</v>
      </c>
      <c r="C557">
        <v>2020</v>
      </c>
      <c r="D557" t="s">
        <v>30</v>
      </c>
      <c r="E557" t="s">
        <v>34</v>
      </c>
      <c r="F557" t="s">
        <v>39</v>
      </c>
      <c r="G557" t="s">
        <v>41</v>
      </c>
      <c r="H557" t="s">
        <v>70</v>
      </c>
      <c r="I557">
        <v>79.8</v>
      </c>
      <c r="J557" t="s">
        <v>44</v>
      </c>
      <c r="K557">
        <v>107.5</v>
      </c>
      <c r="L557" t="s">
        <v>83</v>
      </c>
      <c r="M557" t="s">
        <v>49</v>
      </c>
      <c r="N557" t="s">
        <v>56</v>
      </c>
      <c r="O557" t="s">
        <v>60</v>
      </c>
      <c r="P557" s="4">
        <v>241</v>
      </c>
      <c r="Q557" s="4">
        <v>398</v>
      </c>
      <c r="R557" s="4">
        <v>645</v>
      </c>
      <c r="S557" s="6">
        <v>410</v>
      </c>
      <c r="T557">
        <v>22.1</v>
      </c>
      <c r="U557" t="s">
        <v>61</v>
      </c>
      <c r="V557" s="4">
        <f>Table3[[#This Row],[Driver wage/trip]]+Table3[[#This Row],[Driver Salary]]</f>
        <v>886</v>
      </c>
      <c r="W557" s="15">
        <f>Table3[[#This Row],[Buddy wage/trip]]*0.3</f>
        <v>119.39999999999999</v>
      </c>
    </row>
    <row r="558" spans="1:23" x14ac:dyDescent="0.25">
      <c r="A558">
        <v>9</v>
      </c>
      <c r="B558" s="22">
        <v>44857</v>
      </c>
      <c r="C558">
        <v>2022</v>
      </c>
      <c r="D558" t="s">
        <v>22</v>
      </c>
      <c r="E558" t="s">
        <v>34</v>
      </c>
      <c r="F558" t="s">
        <v>39</v>
      </c>
      <c r="G558" t="s">
        <v>40</v>
      </c>
      <c r="H558" t="s">
        <v>43</v>
      </c>
      <c r="I558">
        <v>43.6</v>
      </c>
      <c r="J558" t="s">
        <v>45</v>
      </c>
      <c r="K558">
        <v>106.8</v>
      </c>
      <c r="L558" t="s">
        <v>83</v>
      </c>
      <c r="M558" t="s">
        <v>52</v>
      </c>
      <c r="N558" t="s">
        <v>52</v>
      </c>
      <c r="O558" t="s">
        <v>59</v>
      </c>
      <c r="P558" s="4">
        <v>552</v>
      </c>
      <c r="Q558" s="4">
        <v>400</v>
      </c>
      <c r="R558" s="4">
        <v>262</v>
      </c>
      <c r="S558" s="6">
        <v>507</v>
      </c>
      <c r="T558">
        <v>25.4</v>
      </c>
      <c r="U558" t="s">
        <v>62</v>
      </c>
      <c r="V558" s="4">
        <f>Table3[[#This Row],[Driver wage/trip]]+Table3[[#This Row],[Driver Salary]]</f>
        <v>814</v>
      </c>
      <c r="W558" s="15">
        <f>Table3[[#This Row],[Buddy wage/trip]]*0.3</f>
        <v>120</v>
      </c>
    </row>
    <row r="559" spans="1:23" x14ac:dyDescent="0.25">
      <c r="A559">
        <v>9</v>
      </c>
      <c r="B559" s="22">
        <v>45097</v>
      </c>
      <c r="C559">
        <v>2023</v>
      </c>
      <c r="D559" t="s">
        <v>29</v>
      </c>
      <c r="E559" t="s">
        <v>37</v>
      </c>
      <c r="F559" t="s">
        <v>39</v>
      </c>
      <c r="G559" t="s">
        <v>41</v>
      </c>
      <c r="H559" t="s">
        <v>43</v>
      </c>
      <c r="I559">
        <v>47.2</v>
      </c>
      <c r="J559" t="s">
        <v>44</v>
      </c>
      <c r="K559">
        <v>18.5</v>
      </c>
      <c r="L559" t="s">
        <v>83</v>
      </c>
      <c r="M559" t="s">
        <v>53</v>
      </c>
      <c r="N559" t="s">
        <v>57</v>
      </c>
      <c r="O559" t="s">
        <v>59</v>
      </c>
      <c r="P559" s="4">
        <v>559</v>
      </c>
      <c r="Q559" s="4">
        <v>400</v>
      </c>
      <c r="R559" s="4">
        <v>545</v>
      </c>
      <c r="S559" s="6">
        <v>307</v>
      </c>
      <c r="T559">
        <v>32.6</v>
      </c>
      <c r="U559" t="s">
        <v>61</v>
      </c>
      <c r="V559" s="4">
        <f>Table3[[#This Row],[Driver wage/trip]]+Table3[[#This Row],[Driver Salary]]</f>
        <v>1104</v>
      </c>
      <c r="W559" s="15">
        <f>Table3[[#This Row],[Buddy wage/trip]]*0.3</f>
        <v>120</v>
      </c>
    </row>
    <row r="560" spans="1:23" x14ac:dyDescent="0.25">
      <c r="A560">
        <v>15</v>
      </c>
      <c r="B560" s="22">
        <v>44905</v>
      </c>
      <c r="C560">
        <v>2022</v>
      </c>
      <c r="D560" t="s">
        <v>23</v>
      </c>
      <c r="E560" t="s">
        <v>36</v>
      </c>
      <c r="F560" t="s">
        <v>38</v>
      </c>
      <c r="G560" t="s">
        <v>41</v>
      </c>
      <c r="H560" t="s">
        <v>42</v>
      </c>
      <c r="I560">
        <v>95</v>
      </c>
      <c r="J560" t="s">
        <v>45</v>
      </c>
      <c r="K560">
        <v>21.5</v>
      </c>
      <c r="L560" t="s">
        <v>83</v>
      </c>
      <c r="M560" t="s">
        <v>55</v>
      </c>
      <c r="N560" t="s">
        <v>48</v>
      </c>
      <c r="O560" t="s">
        <v>59</v>
      </c>
      <c r="P560" s="4">
        <v>381</v>
      </c>
      <c r="Q560" s="4">
        <v>400</v>
      </c>
      <c r="R560" s="4">
        <v>564</v>
      </c>
      <c r="S560" s="6">
        <v>528</v>
      </c>
      <c r="T560">
        <v>9.3000000000000007</v>
      </c>
      <c r="U560" t="s">
        <v>62</v>
      </c>
      <c r="V560" s="4">
        <f>Table3[[#This Row],[Driver wage/trip]]+Table3[[#This Row],[Driver Salary]]</f>
        <v>945</v>
      </c>
      <c r="W560" s="15">
        <f>Table3[[#This Row],[Buddy wage/trip]]*0.3</f>
        <v>120</v>
      </c>
    </row>
    <row r="561" spans="1:23" x14ac:dyDescent="0.25">
      <c r="A561">
        <v>10</v>
      </c>
      <c r="B561" s="22">
        <v>44712</v>
      </c>
      <c r="C561">
        <v>2022</v>
      </c>
      <c r="D561" t="s">
        <v>20</v>
      </c>
      <c r="E561" t="s">
        <v>37</v>
      </c>
      <c r="F561" t="s">
        <v>38</v>
      </c>
      <c r="G561" t="s">
        <v>41</v>
      </c>
      <c r="H561" t="s">
        <v>70</v>
      </c>
      <c r="I561">
        <v>68.5</v>
      </c>
      <c r="J561" t="s">
        <v>45</v>
      </c>
      <c r="K561">
        <v>18.5</v>
      </c>
      <c r="L561" t="s">
        <v>83</v>
      </c>
      <c r="M561" t="s">
        <v>54</v>
      </c>
      <c r="N561" t="s">
        <v>48</v>
      </c>
      <c r="O561" t="s">
        <v>60</v>
      </c>
      <c r="P561" s="4">
        <v>247</v>
      </c>
      <c r="Q561" s="4">
        <v>401</v>
      </c>
      <c r="R561" s="4">
        <v>758</v>
      </c>
      <c r="S561" s="6">
        <v>763</v>
      </c>
      <c r="T561">
        <v>6.3</v>
      </c>
      <c r="U561" t="s">
        <v>61</v>
      </c>
      <c r="V561" s="4">
        <f>Table3[[#This Row],[Driver wage/trip]]+Table3[[#This Row],[Driver Salary]]</f>
        <v>1005</v>
      </c>
      <c r="W561" s="15">
        <f>Table3[[#This Row],[Buddy wage/trip]]*0.3</f>
        <v>120.3</v>
      </c>
    </row>
    <row r="562" spans="1:23" x14ac:dyDescent="0.25">
      <c r="A562">
        <v>15</v>
      </c>
      <c r="B562" s="22">
        <v>44180</v>
      </c>
      <c r="C562">
        <v>2020</v>
      </c>
      <c r="D562" t="s">
        <v>23</v>
      </c>
      <c r="E562" t="s">
        <v>37</v>
      </c>
      <c r="F562" t="s">
        <v>39</v>
      </c>
      <c r="G562" t="s">
        <v>40</v>
      </c>
      <c r="H562" t="s">
        <v>70</v>
      </c>
      <c r="I562">
        <v>114.6</v>
      </c>
      <c r="J562" t="s">
        <v>44</v>
      </c>
      <c r="K562">
        <v>15.5</v>
      </c>
      <c r="L562" t="s">
        <v>83</v>
      </c>
      <c r="M562" t="s">
        <v>48</v>
      </c>
      <c r="N562" t="s">
        <v>65</v>
      </c>
      <c r="O562" t="s">
        <v>59</v>
      </c>
      <c r="P562" s="4">
        <v>770</v>
      </c>
      <c r="Q562" s="4">
        <v>400</v>
      </c>
      <c r="R562" s="4">
        <v>291</v>
      </c>
      <c r="S562" s="6">
        <v>741</v>
      </c>
      <c r="T562">
        <v>34.5</v>
      </c>
      <c r="U562" t="s">
        <v>62</v>
      </c>
      <c r="V562" s="4">
        <f>Table3[[#This Row],[Driver wage/trip]]+Table3[[#This Row],[Driver Salary]]</f>
        <v>1061</v>
      </c>
      <c r="W562" s="15">
        <f>Table3[[#This Row],[Buddy wage/trip]]*0.3</f>
        <v>120</v>
      </c>
    </row>
    <row r="563" spans="1:23" x14ac:dyDescent="0.25">
      <c r="A563">
        <v>27</v>
      </c>
      <c r="B563" s="22">
        <v>44004</v>
      </c>
      <c r="C563">
        <v>2020</v>
      </c>
      <c r="D563" t="s">
        <v>29</v>
      </c>
      <c r="E563" t="s">
        <v>32</v>
      </c>
      <c r="F563" t="s">
        <v>38</v>
      </c>
      <c r="G563" t="s">
        <v>41</v>
      </c>
      <c r="H563" t="s">
        <v>43</v>
      </c>
      <c r="I563">
        <v>46.3</v>
      </c>
      <c r="J563" t="s">
        <v>45</v>
      </c>
      <c r="K563">
        <v>45.6</v>
      </c>
      <c r="L563" t="s">
        <v>83</v>
      </c>
      <c r="M563" t="s">
        <v>52</v>
      </c>
      <c r="N563" t="s">
        <v>58</v>
      </c>
      <c r="O563" t="s">
        <v>60</v>
      </c>
      <c r="P563" s="4">
        <v>521</v>
      </c>
      <c r="Q563" s="4">
        <v>401</v>
      </c>
      <c r="R563" s="4">
        <v>592</v>
      </c>
      <c r="S563" s="6">
        <v>238</v>
      </c>
      <c r="T563">
        <v>5.4</v>
      </c>
      <c r="U563" t="s">
        <v>62</v>
      </c>
      <c r="V563" s="4">
        <f>Table3[[#This Row],[Driver wage/trip]]+Table3[[#This Row],[Driver Salary]]</f>
        <v>1113</v>
      </c>
      <c r="W563" s="15">
        <f>Table3[[#This Row],[Buddy wage/trip]]*0.3</f>
        <v>120.3</v>
      </c>
    </row>
    <row r="564" spans="1:23" x14ac:dyDescent="0.25">
      <c r="A564">
        <v>19</v>
      </c>
      <c r="B564" s="22">
        <v>43946</v>
      </c>
      <c r="C564">
        <v>2020</v>
      </c>
      <c r="D564" t="s">
        <v>19</v>
      </c>
      <c r="E564" t="s">
        <v>36</v>
      </c>
      <c r="F564" t="s">
        <v>38</v>
      </c>
      <c r="G564" t="s">
        <v>40</v>
      </c>
      <c r="H564" t="s">
        <v>43</v>
      </c>
      <c r="I564">
        <v>100.2</v>
      </c>
      <c r="J564" t="s">
        <v>46</v>
      </c>
      <c r="K564">
        <v>83.7</v>
      </c>
      <c r="L564" t="s">
        <v>83</v>
      </c>
      <c r="M564" t="s">
        <v>54</v>
      </c>
      <c r="N564" t="s">
        <v>65</v>
      </c>
      <c r="O564" t="s">
        <v>60</v>
      </c>
      <c r="P564" s="4">
        <v>548</v>
      </c>
      <c r="Q564" s="4">
        <v>400</v>
      </c>
      <c r="R564" s="4">
        <v>428</v>
      </c>
      <c r="S564" s="6">
        <v>427</v>
      </c>
      <c r="T564">
        <v>4.4000000000000004</v>
      </c>
      <c r="U564" t="s">
        <v>61</v>
      </c>
      <c r="V564" s="4">
        <f>Table3[[#This Row],[Driver wage/trip]]+Table3[[#This Row],[Driver Salary]]</f>
        <v>976</v>
      </c>
      <c r="W564" s="15">
        <f>Table3[[#This Row],[Buddy wage/trip]]*0.3</f>
        <v>120</v>
      </c>
    </row>
    <row r="565" spans="1:23" x14ac:dyDescent="0.25">
      <c r="A565">
        <v>10</v>
      </c>
      <c r="B565" s="22">
        <v>44191</v>
      </c>
      <c r="C565">
        <v>2020</v>
      </c>
      <c r="D565" t="s">
        <v>23</v>
      </c>
      <c r="E565" t="s">
        <v>36</v>
      </c>
      <c r="F565" t="s">
        <v>38</v>
      </c>
      <c r="G565" t="s">
        <v>41</v>
      </c>
      <c r="H565" t="s">
        <v>43</v>
      </c>
      <c r="I565">
        <v>89.9</v>
      </c>
      <c r="J565" t="s">
        <v>46</v>
      </c>
      <c r="K565">
        <v>45.8</v>
      </c>
      <c r="L565" t="s">
        <v>84</v>
      </c>
      <c r="M565" t="s">
        <v>53</v>
      </c>
      <c r="N565" t="s">
        <v>55</v>
      </c>
      <c r="O565" t="s">
        <v>60</v>
      </c>
      <c r="P565" s="4">
        <v>569</v>
      </c>
      <c r="Q565" s="4">
        <v>400</v>
      </c>
      <c r="R565" s="4">
        <v>440</v>
      </c>
      <c r="S565" s="6">
        <v>360</v>
      </c>
      <c r="T565">
        <v>11.8</v>
      </c>
      <c r="U565" t="s">
        <v>62</v>
      </c>
      <c r="V565" s="4">
        <f>Table3[[#This Row],[Driver wage/trip]]+Table3[[#This Row],[Driver Salary]]</f>
        <v>1009</v>
      </c>
      <c r="W565" s="15">
        <f>Table3[[#This Row],[Buddy wage/trip]]*0.3</f>
        <v>120</v>
      </c>
    </row>
    <row r="566" spans="1:23" x14ac:dyDescent="0.25">
      <c r="A566">
        <v>21</v>
      </c>
      <c r="B566" s="22">
        <v>45209</v>
      </c>
      <c r="C566">
        <v>2023</v>
      </c>
      <c r="D566" t="s">
        <v>22</v>
      </c>
      <c r="E566" t="s">
        <v>37</v>
      </c>
      <c r="F566" t="s">
        <v>38</v>
      </c>
      <c r="G566" t="s">
        <v>40</v>
      </c>
      <c r="H566" t="s">
        <v>43</v>
      </c>
      <c r="I566">
        <v>107.4</v>
      </c>
      <c r="J566" t="s">
        <v>45</v>
      </c>
      <c r="K566">
        <v>87.8</v>
      </c>
      <c r="L566" t="s">
        <v>83</v>
      </c>
      <c r="M566" t="s">
        <v>48</v>
      </c>
      <c r="N566" t="s">
        <v>57</v>
      </c>
      <c r="O566" t="s">
        <v>60</v>
      </c>
      <c r="P566" s="4">
        <v>735</v>
      </c>
      <c r="Q566" s="4">
        <v>402</v>
      </c>
      <c r="R566" s="4">
        <v>501</v>
      </c>
      <c r="S566" s="6">
        <v>489</v>
      </c>
      <c r="T566">
        <v>13.4</v>
      </c>
      <c r="U566" t="s">
        <v>61</v>
      </c>
      <c r="V566" s="4">
        <f>Table3[[#This Row],[Driver wage/trip]]+Table3[[#This Row],[Driver Salary]]</f>
        <v>1236</v>
      </c>
      <c r="W566" s="15">
        <f>Table3[[#This Row],[Buddy wage/trip]]*0.3</f>
        <v>120.6</v>
      </c>
    </row>
    <row r="567" spans="1:23" x14ac:dyDescent="0.25">
      <c r="A567">
        <v>10</v>
      </c>
      <c r="B567" s="22">
        <v>43906</v>
      </c>
      <c r="C567">
        <v>2020</v>
      </c>
      <c r="D567" t="s">
        <v>24</v>
      </c>
      <c r="E567" t="s">
        <v>32</v>
      </c>
      <c r="F567" t="s">
        <v>39</v>
      </c>
      <c r="G567" t="s">
        <v>40</v>
      </c>
      <c r="H567" t="s">
        <v>70</v>
      </c>
      <c r="I567">
        <v>115</v>
      </c>
      <c r="J567" t="s">
        <v>44</v>
      </c>
      <c r="K567">
        <v>99.3</v>
      </c>
      <c r="L567" t="s">
        <v>83</v>
      </c>
      <c r="M567" t="s">
        <v>48</v>
      </c>
      <c r="N567" t="s">
        <v>52</v>
      </c>
      <c r="O567" t="s">
        <v>60</v>
      </c>
      <c r="P567" s="4">
        <v>236</v>
      </c>
      <c r="Q567" s="4">
        <v>399</v>
      </c>
      <c r="R567" s="4">
        <v>340</v>
      </c>
      <c r="S567" s="6">
        <v>700</v>
      </c>
      <c r="T567">
        <v>10.4</v>
      </c>
      <c r="U567" t="s">
        <v>62</v>
      </c>
      <c r="V567" s="4">
        <f>Table3[[#This Row],[Driver wage/trip]]+Table3[[#This Row],[Driver Salary]]</f>
        <v>576</v>
      </c>
      <c r="W567" s="15">
        <f>Table3[[#This Row],[Buddy wage/trip]]*0.3</f>
        <v>119.69999999999999</v>
      </c>
    </row>
    <row r="568" spans="1:23" x14ac:dyDescent="0.25">
      <c r="A568">
        <v>2</v>
      </c>
      <c r="B568" s="22">
        <v>44586</v>
      </c>
      <c r="C568">
        <v>2022</v>
      </c>
      <c r="D568" t="s">
        <v>28</v>
      </c>
      <c r="E568" t="s">
        <v>37</v>
      </c>
      <c r="F568" t="s">
        <v>38</v>
      </c>
      <c r="G568" t="s">
        <v>40</v>
      </c>
      <c r="H568" t="s">
        <v>42</v>
      </c>
      <c r="I568">
        <v>5.9</v>
      </c>
      <c r="J568" t="s">
        <v>44</v>
      </c>
      <c r="K568">
        <v>81.599999999999994</v>
      </c>
      <c r="L568" t="s">
        <v>83</v>
      </c>
      <c r="M568" t="s">
        <v>52</v>
      </c>
      <c r="N568" t="s">
        <v>48</v>
      </c>
      <c r="O568" t="s">
        <v>59</v>
      </c>
      <c r="P568" s="4">
        <v>736</v>
      </c>
      <c r="Q568" s="4">
        <v>401</v>
      </c>
      <c r="R568" s="4">
        <v>477</v>
      </c>
      <c r="S568" s="6">
        <v>643</v>
      </c>
      <c r="T568">
        <v>29.9</v>
      </c>
      <c r="U568" t="s">
        <v>61</v>
      </c>
      <c r="V568" s="4">
        <f>Table3[[#This Row],[Driver wage/trip]]+Table3[[#This Row],[Driver Salary]]</f>
        <v>1213</v>
      </c>
      <c r="W568" s="15">
        <f>Table3[[#This Row],[Buddy wage/trip]]*0.3</f>
        <v>120.3</v>
      </c>
    </row>
    <row r="569" spans="1:23" x14ac:dyDescent="0.25">
      <c r="A569">
        <v>5</v>
      </c>
      <c r="B569" s="22">
        <v>44935</v>
      </c>
      <c r="C569">
        <v>2023</v>
      </c>
      <c r="D569" t="s">
        <v>28</v>
      </c>
      <c r="E569" t="s">
        <v>32</v>
      </c>
      <c r="F569" t="s">
        <v>39</v>
      </c>
      <c r="G569" t="s">
        <v>40</v>
      </c>
      <c r="H569" t="s">
        <v>43</v>
      </c>
      <c r="I569">
        <v>15.2</v>
      </c>
      <c r="J569" t="s">
        <v>46</v>
      </c>
      <c r="K569">
        <v>58.5</v>
      </c>
      <c r="L569" t="s">
        <v>83</v>
      </c>
      <c r="M569" t="s">
        <v>55</v>
      </c>
      <c r="N569" t="s">
        <v>52</v>
      </c>
      <c r="O569" t="s">
        <v>60</v>
      </c>
      <c r="P569" s="4">
        <v>344</v>
      </c>
      <c r="Q569" s="4">
        <v>401</v>
      </c>
      <c r="R569" s="4">
        <v>612</v>
      </c>
      <c r="S569" s="6">
        <v>406</v>
      </c>
      <c r="T569">
        <v>39</v>
      </c>
      <c r="U569" t="s">
        <v>61</v>
      </c>
      <c r="V569" s="4">
        <f>Table3[[#This Row],[Driver wage/trip]]+Table3[[#This Row],[Driver Salary]]</f>
        <v>956</v>
      </c>
      <c r="W569" s="15">
        <f>Table3[[#This Row],[Buddy wage/trip]]*0.3</f>
        <v>120.3</v>
      </c>
    </row>
    <row r="570" spans="1:23" x14ac:dyDescent="0.25">
      <c r="A570">
        <v>1</v>
      </c>
      <c r="B570" s="22">
        <v>45083</v>
      </c>
      <c r="C570">
        <v>2023</v>
      </c>
      <c r="D570" t="s">
        <v>29</v>
      </c>
      <c r="E570" t="s">
        <v>37</v>
      </c>
      <c r="F570" t="s">
        <v>38</v>
      </c>
      <c r="G570" t="s">
        <v>40</v>
      </c>
      <c r="H570" t="s">
        <v>43</v>
      </c>
      <c r="I570">
        <v>82.5</v>
      </c>
      <c r="J570" t="s">
        <v>46</v>
      </c>
      <c r="K570">
        <v>39</v>
      </c>
      <c r="L570" t="s">
        <v>84</v>
      </c>
      <c r="M570" t="s">
        <v>54</v>
      </c>
      <c r="N570" t="s">
        <v>52</v>
      </c>
      <c r="O570" t="s">
        <v>59</v>
      </c>
      <c r="P570" s="4">
        <v>247</v>
      </c>
      <c r="Q570" s="4">
        <v>400</v>
      </c>
      <c r="R570" s="4">
        <v>474</v>
      </c>
      <c r="S570" s="6">
        <v>430</v>
      </c>
      <c r="T570">
        <v>8.8000000000000007</v>
      </c>
      <c r="U570" t="s">
        <v>61</v>
      </c>
      <c r="V570" s="4">
        <f>Table3[[#This Row],[Driver wage/trip]]+Table3[[#This Row],[Driver Salary]]</f>
        <v>721</v>
      </c>
      <c r="W570" s="15">
        <f>Table3[[#This Row],[Buddy wage/trip]]*0.3</f>
        <v>120</v>
      </c>
    </row>
    <row r="571" spans="1:23" x14ac:dyDescent="0.25">
      <c r="A571">
        <v>10</v>
      </c>
      <c r="B571" s="22">
        <v>43902</v>
      </c>
      <c r="C571">
        <v>2020</v>
      </c>
      <c r="D571" t="s">
        <v>24</v>
      </c>
      <c r="E571" t="s">
        <v>35</v>
      </c>
      <c r="F571" t="s">
        <v>39</v>
      </c>
      <c r="G571" t="s">
        <v>41</v>
      </c>
      <c r="H571" t="s">
        <v>43</v>
      </c>
      <c r="I571">
        <v>49.9</v>
      </c>
      <c r="J571" t="s">
        <v>45</v>
      </c>
      <c r="K571">
        <v>19.3</v>
      </c>
      <c r="L571" t="s">
        <v>83</v>
      </c>
      <c r="M571" t="s">
        <v>49</v>
      </c>
      <c r="N571" t="s">
        <v>65</v>
      </c>
      <c r="O571" t="s">
        <v>59</v>
      </c>
      <c r="P571" s="4">
        <v>594</v>
      </c>
      <c r="Q571" s="4">
        <v>402</v>
      </c>
      <c r="R571" s="4">
        <v>226</v>
      </c>
      <c r="S571" s="6">
        <v>593</v>
      </c>
      <c r="T571">
        <v>31.5</v>
      </c>
      <c r="U571" t="s">
        <v>62</v>
      </c>
      <c r="V571" s="4">
        <f>Table3[[#This Row],[Driver wage/trip]]+Table3[[#This Row],[Driver Salary]]</f>
        <v>820</v>
      </c>
      <c r="W571" s="15">
        <f>Table3[[#This Row],[Buddy wage/trip]]*0.3</f>
        <v>120.6</v>
      </c>
    </row>
    <row r="572" spans="1:23" x14ac:dyDescent="0.25">
      <c r="A572">
        <v>13</v>
      </c>
      <c r="B572" s="22">
        <v>45257</v>
      </c>
      <c r="C572">
        <v>2023</v>
      </c>
      <c r="D572" t="s">
        <v>30</v>
      </c>
      <c r="E572" t="s">
        <v>32</v>
      </c>
      <c r="F572" t="s">
        <v>38</v>
      </c>
      <c r="G572" t="s">
        <v>40</v>
      </c>
      <c r="H572" t="s">
        <v>43</v>
      </c>
      <c r="I572">
        <v>99.2</v>
      </c>
      <c r="J572" t="s">
        <v>44</v>
      </c>
      <c r="K572">
        <v>61.8</v>
      </c>
      <c r="L572" t="s">
        <v>83</v>
      </c>
      <c r="M572" t="s">
        <v>51</v>
      </c>
      <c r="N572" t="s">
        <v>57</v>
      </c>
      <c r="O572" t="s">
        <v>59</v>
      </c>
      <c r="P572" s="4">
        <v>786</v>
      </c>
      <c r="Q572" s="4">
        <v>398</v>
      </c>
      <c r="R572" s="4">
        <v>355</v>
      </c>
      <c r="S572" s="6">
        <v>317</v>
      </c>
      <c r="T572">
        <v>2.7</v>
      </c>
      <c r="U572" t="s">
        <v>62</v>
      </c>
      <c r="V572" s="4">
        <f>Table3[[#This Row],[Driver wage/trip]]+Table3[[#This Row],[Driver Salary]]</f>
        <v>1141</v>
      </c>
      <c r="W572" s="15">
        <f>Table3[[#This Row],[Buddy wage/trip]]*0.3</f>
        <v>119.39999999999999</v>
      </c>
    </row>
    <row r="573" spans="1:23" x14ac:dyDescent="0.25">
      <c r="A573">
        <v>24</v>
      </c>
      <c r="B573" s="22">
        <v>45072</v>
      </c>
      <c r="C573">
        <v>2023</v>
      </c>
      <c r="D573" t="s">
        <v>20</v>
      </c>
      <c r="E573" t="s">
        <v>31</v>
      </c>
      <c r="F573" t="s">
        <v>38</v>
      </c>
      <c r="G573" t="s">
        <v>40</v>
      </c>
      <c r="H573" t="s">
        <v>43</v>
      </c>
      <c r="I573">
        <v>6.4</v>
      </c>
      <c r="J573" t="s">
        <v>46</v>
      </c>
      <c r="K573">
        <v>87.8</v>
      </c>
      <c r="L573" t="s">
        <v>83</v>
      </c>
      <c r="M573" t="s">
        <v>48</v>
      </c>
      <c r="N573" t="s">
        <v>56</v>
      </c>
      <c r="O573" t="s">
        <v>59</v>
      </c>
      <c r="P573" s="4">
        <v>234</v>
      </c>
      <c r="Q573" s="4">
        <v>399</v>
      </c>
      <c r="R573" s="4">
        <v>411</v>
      </c>
      <c r="S573" s="6">
        <v>262</v>
      </c>
      <c r="T573">
        <v>5.6</v>
      </c>
      <c r="U573" t="s">
        <v>62</v>
      </c>
      <c r="V573" s="4">
        <f>Table3[[#This Row],[Driver wage/trip]]+Table3[[#This Row],[Driver Salary]]</f>
        <v>645</v>
      </c>
      <c r="W573" s="15">
        <f>Table3[[#This Row],[Buddy wage/trip]]*0.3</f>
        <v>119.69999999999999</v>
      </c>
    </row>
    <row r="574" spans="1:23" x14ac:dyDescent="0.25">
      <c r="A574">
        <v>15</v>
      </c>
      <c r="B574" s="22">
        <v>44282</v>
      </c>
      <c r="C574">
        <v>2021</v>
      </c>
      <c r="D574" t="s">
        <v>24</v>
      </c>
      <c r="E574" t="s">
        <v>36</v>
      </c>
      <c r="F574" t="s">
        <v>39</v>
      </c>
      <c r="G574" t="s">
        <v>41</v>
      </c>
      <c r="H574" t="s">
        <v>70</v>
      </c>
      <c r="I574">
        <v>97.8</v>
      </c>
      <c r="J574" t="s">
        <v>44</v>
      </c>
      <c r="K574">
        <v>68</v>
      </c>
      <c r="L574" t="s">
        <v>84</v>
      </c>
      <c r="M574" t="s">
        <v>47</v>
      </c>
      <c r="N574" t="s">
        <v>48</v>
      </c>
      <c r="O574" t="s">
        <v>60</v>
      </c>
      <c r="P574" s="4">
        <v>456</v>
      </c>
      <c r="Q574" s="4">
        <v>399</v>
      </c>
      <c r="R574" s="4">
        <v>413</v>
      </c>
      <c r="S574" s="6">
        <v>346</v>
      </c>
      <c r="T574">
        <v>21.1</v>
      </c>
      <c r="U574" t="s">
        <v>62</v>
      </c>
      <c r="V574" s="4">
        <f>Table3[[#This Row],[Driver wage/trip]]+Table3[[#This Row],[Driver Salary]]</f>
        <v>869</v>
      </c>
      <c r="W574" s="15">
        <f>Table3[[#This Row],[Buddy wage/trip]]*0.3</f>
        <v>119.69999999999999</v>
      </c>
    </row>
    <row r="575" spans="1:23" x14ac:dyDescent="0.25">
      <c r="A575">
        <v>11</v>
      </c>
      <c r="B575" s="22">
        <v>44741</v>
      </c>
      <c r="C575">
        <v>2022</v>
      </c>
      <c r="D575" t="s">
        <v>29</v>
      </c>
      <c r="E575" t="s">
        <v>33</v>
      </c>
      <c r="F575" t="s">
        <v>39</v>
      </c>
      <c r="G575" t="s">
        <v>41</v>
      </c>
      <c r="H575" t="s">
        <v>70</v>
      </c>
      <c r="I575">
        <v>20.6</v>
      </c>
      <c r="J575" t="s">
        <v>44</v>
      </c>
      <c r="K575">
        <v>88</v>
      </c>
      <c r="L575" t="s">
        <v>84</v>
      </c>
      <c r="M575" t="s">
        <v>51</v>
      </c>
      <c r="N575" t="s">
        <v>48</v>
      </c>
      <c r="O575" t="s">
        <v>60</v>
      </c>
      <c r="P575" s="4">
        <v>518</v>
      </c>
      <c r="Q575" s="4">
        <v>400</v>
      </c>
      <c r="R575" s="4">
        <v>249</v>
      </c>
      <c r="S575" s="6">
        <v>274</v>
      </c>
      <c r="T575">
        <v>40</v>
      </c>
      <c r="U575" t="s">
        <v>61</v>
      </c>
      <c r="V575" s="4">
        <f>Table3[[#This Row],[Driver wage/trip]]+Table3[[#This Row],[Driver Salary]]</f>
        <v>767</v>
      </c>
      <c r="W575" s="15">
        <f>Table3[[#This Row],[Buddy wage/trip]]*0.3</f>
        <v>120</v>
      </c>
    </row>
    <row r="576" spans="1:23" x14ac:dyDescent="0.25">
      <c r="A576">
        <v>18</v>
      </c>
      <c r="B576" s="22">
        <v>44197</v>
      </c>
      <c r="C576">
        <v>2021</v>
      </c>
      <c r="D576" t="s">
        <v>28</v>
      </c>
      <c r="E576" t="s">
        <v>31</v>
      </c>
      <c r="F576" t="s">
        <v>39</v>
      </c>
      <c r="G576" t="s">
        <v>41</v>
      </c>
      <c r="H576" t="s">
        <v>42</v>
      </c>
      <c r="I576">
        <v>38.4</v>
      </c>
      <c r="J576" t="s">
        <v>46</v>
      </c>
      <c r="K576">
        <v>43.6</v>
      </c>
      <c r="L576" t="s">
        <v>83</v>
      </c>
      <c r="M576" t="s">
        <v>55</v>
      </c>
      <c r="N576" t="s">
        <v>48</v>
      </c>
      <c r="O576" t="s">
        <v>59</v>
      </c>
      <c r="P576" s="4">
        <v>351</v>
      </c>
      <c r="Q576" s="4">
        <v>399</v>
      </c>
      <c r="R576" s="4">
        <v>470</v>
      </c>
      <c r="S576" s="6">
        <v>411</v>
      </c>
      <c r="T576">
        <v>38</v>
      </c>
      <c r="U576" t="s">
        <v>61</v>
      </c>
      <c r="V576" s="4">
        <f>Table3[[#This Row],[Driver wage/trip]]+Table3[[#This Row],[Driver Salary]]</f>
        <v>821</v>
      </c>
      <c r="W576" s="15">
        <f>Table3[[#This Row],[Buddy wage/trip]]*0.3</f>
        <v>119.69999999999999</v>
      </c>
    </row>
    <row r="577" spans="1:23" x14ac:dyDescent="0.25">
      <c r="A577">
        <v>3</v>
      </c>
      <c r="B577" s="22">
        <v>44656</v>
      </c>
      <c r="C577">
        <v>2022</v>
      </c>
      <c r="D577" t="s">
        <v>19</v>
      </c>
      <c r="E577" t="s">
        <v>37</v>
      </c>
      <c r="F577" t="s">
        <v>39</v>
      </c>
      <c r="G577" t="s">
        <v>41</v>
      </c>
      <c r="H577" t="s">
        <v>70</v>
      </c>
      <c r="I577">
        <v>116.4</v>
      </c>
      <c r="J577" t="s">
        <v>46</v>
      </c>
      <c r="K577">
        <v>12.7</v>
      </c>
      <c r="L577" t="s">
        <v>83</v>
      </c>
      <c r="M577" t="s">
        <v>50</v>
      </c>
      <c r="N577" t="s">
        <v>65</v>
      </c>
      <c r="O577" t="s">
        <v>59</v>
      </c>
      <c r="P577" s="4">
        <v>790</v>
      </c>
      <c r="Q577" s="4">
        <v>400</v>
      </c>
      <c r="R577" s="4">
        <v>615</v>
      </c>
      <c r="S577" s="6">
        <v>763</v>
      </c>
      <c r="T577">
        <v>5.4</v>
      </c>
      <c r="U577" t="s">
        <v>62</v>
      </c>
      <c r="V577" s="4">
        <f>Table3[[#This Row],[Driver wage/trip]]+Table3[[#This Row],[Driver Salary]]</f>
        <v>1405</v>
      </c>
      <c r="W577" s="15">
        <f>Table3[[#This Row],[Buddy wage/trip]]*0.3</f>
        <v>120</v>
      </c>
    </row>
    <row r="578" spans="1:23" x14ac:dyDescent="0.25">
      <c r="A578">
        <v>14</v>
      </c>
      <c r="B578" s="22">
        <v>44500</v>
      </c>
      <c r="C578">
        <v>2021</v>
      </c>
      <c r="D578" t="s">
        <v>22</v>
      </c>
      <c r="E578" t="s">
        <v>34</v>
      </c>
      <c r="F578" t="s">
        <v>39</v>
      </c>
      <c r="G578" t="s">
        <v>41</v>
      </c>
      <c r="H578" t="s">
        <v>70</v>
      </c>
      <c r="I578">
        <v>10.9</v>
      </c>
      <c r="J578" t="s">
        <v>46</v>
      </c>
      <c r="K578">
        <v>93.7</v>
      </c>
      <c r="L578" t="s">
        <v>83</v>
      </c>
      <c r="M578" t="s">
        <v>51</v>
      </c>
      <c r="N578" t="s">
        <v>57</v>
      </c>
      <c r="O578" t="s">
        <v>59</v>
      </c>
      <c r="P578" s="4">
        <v>585</v>
      </c>
      <c r="Q578" s="4">
        <v>400</v>
      </c>
      <c r="R578" s="4">
        <v>229</v>
      </c>
      <c r="S578" s="6">
        <v>272</v>
      </c>
      <c r="T578">
        <v>10.3</v>
      </c>
      <c r="U578" t="s">
        <v>62</v>
      </c>
      <c r="V578" s="4">
        <f>Table3[[#This Row],[Driver wage/trip]]+Table3[[#This Row],[Driver Salary]]</f>
        <v>814</v>
      </c>
      <c r="W578" s="15">
        <f>Table3[[#This Row],[Buddy wage/trip]]*0.3</f>
        <v>120</v>
      </c>
    </row>
    <row r="579" spans="1:23" x14ac:dyDescent="0.25">
      <c r="A579">
        <v>18</v>
      </c>
      <c r="B579" s="22">
        <v>45166</v>
      </c>
      <c r="C579">
        <v>2023</v>
      </c>
      <c r="D579" t="s">
        <v>26</v>
      </c>
      <c r="E579" t="s">
        <v>32</v>
      </c>
      <c r="F579" t="s">
        <v>38</v>
      </c>
      <c r="G579" t="s">
        <v>41</v>
      </c>
      <c r="H579" t="s">
        <v>42</v>
      </c>
      <c r="I579">
        <v>45.1</v>
      </c>
      <c r="J579" t="s">
        <v>44</v>
      </c>
      <c r="K579">
        <v>30.3</v>
      </c>
      <c r="L579" t="s">
        <v>83</v>
      </c>
      <c r="M579" t="s">
        <v>52</v>
      </c>
      <c r="N579" t="s">
        <v>52</v>
      </c>
      <c r="O579" t="s">
        <v>60</v>
      </c>
      <c r="P579" s="4">
        <v>707</v>
      </c>
      <c r="Q579" s="4">
        <v>400</v>
      </c>
      <c r="R579" s="4">
        <v>651</v>
      </c>
      <c r="S579" s="6">
        <v>691</v>
      </c>
      <c r="T579">
        <v>37.9</v>
      </c>
      <c r="U579" t="s">
        <v>61</v>
      </c>
      <c r="V579" s="4">
        <f>Table3[[#This Row],[Driver wage/trip]]+Table3[[#This Row],[Driver Salary]]</f>
        <v>1358</v>
      </c>
      <c r="W579" s="15">
        <f>Table3[[#This Row],[Buddy wage/trip]]*0.3</f>
        <v>120</v>
      </c>
    </row>
    <row r="580" spans="1:23" x14ac:dyDescent="0.25">
      <c r="A580">
        <v>2</v>
      </c>
      <c r="B580" s="22">
        <v>45152</v>
      </c>
      <c r="C580">
        <v>2023</v>
      </c>
      <c r="D580" t="s">
        <v>26</v>
      </c>
      <c r="E580" t="s">
        <v>32</v>
      </c>
      <c r="F580" t="s">
        <v>39</v>
      </c>
      <c r="G580" t="s">
        <v>40</v>
      </c>
      <c r="H580" t="s">
        <v>43</v>
      </c>
      <c r="I580">
        <v>14.7</v>
      </c>
      <c r="J580" t="s">
        <v>46</v>
      </c>
      <c r="K580">
        <v>75.900000000000006</v>
      </c>
      <c r="L580" t="s">
        <v>83</v>
      </c>
      <c r="M580" t="s">
        <v>52</v>
      </c>
      <c r="N580" t="s">
        <v>48</v>
      </c>
      <c r="O580" t="s">
        <v>60</v>
      </c>
      <c r="P580" s="4">
        <v>449</v>
      </c>
      <c r="Q580" s="4">
        <v>400</v>
      </c>
      <c r="R580" s="4">
        <v>773</v>
      </c>
      <c r="S580" s="6">
        <v>521</v>
      </c>
      <c r="T580">
        <v>6.9</v>
      </c>
      <c r="U580" t="s">
        <v>62</v>
      </c>
      <c r="V580" s="4">
        <f>Table3[[#This Row],[Driver wage/trip]]+Table3[[#This Row],[Driver Salary]]</f>
        <v>1222</v>
      </c>
      <c r="W580" s="15">
        <f>Table3[[#This Row],[Buddy wage/trip]]*0.3</f>
        <v>120</v>
      </c>
    </row>
    <row r="581" spans="1:23" x14ac:dyDescent="0.25">
      <c r="A581">
        <v>21</v>
      </c>
      <c r="B581" s="22">
        <v>44878</v>
      </c>
      <c r="C581">
        <v>2022</v>
      </c>
      <c r="D581" t="s">
        <v>30</v>
      </c>
      <c r="E581" t="s">
        <v>34</v>
      </c>
      <c r="F581" t="s">
        <v>39</v>
      </c>
      <c r="G581" t="s">
        <v>41</v>
      </c>
      <c r="H581" t="s">
        <v>42</v>
      </c>
      <c r="I581">
        <v>103.2</v>
      </c>
      <c r="J581" t="s">
        <v>44</v>
      </c>
      <c r="K581">
        <v>97.5</v>
      </c>
      <c r="L581" t="s">
        <v>83</v>
      </c>
      <c r="M581" t="s">
        <v>49</v>
      </c>
      <c r="N581" t="s">
        <v>65</v>
      </c>
      <c r="O581" t="s">
        <v>60</v>
      </c>
      <c r="P581" s="4">
        <v>412</v>
      </c>
      <c r="Q581" s="4">
        <v>400</v>
      </c>
      <c r="R581" s="4">
        <v>206</v>
      </c>
      <c r="S581" s="6">
        <v>580</v>
      </c>
      <c r="T581">
        <v>30</v>
      </c>
      <c r="U581" t="s">
        <v>61</v>
      </c>
      <c r="V581" s="4">
        <f>Table3[[#This Row],[Driver wage/trip]]+Table3[[#This Row],[Driver Salary]]</f>
        <v>618</v>
      </c>
      <c r="W581" s="15">
        <f>Table3[[#This Row],[Buddy wage/trip]]*0.3</f>
        <v>120</v>
      </c>
    </row>
    <row r="582" spans="1:23" x14ac:dyDescent="0.25">
      <c r="A582">
        <v>15</v>
      </c>
      <c r="B582" s="22">
        <v>43940</v>
      </c>
      <c r="C582">
        <v>2020</v>
      </c>
      <c r="D582" t="s">
        <v>19</v>
      </c>
      <c r="E582" t="s">
        <v>34</v>
      </c>
      <c r="F582" t="s">
        <v>39</v>
      </c>
      <c r="G582" t="s">
        <v>41</v>
      </c>
      <c r="H582" t="s">
        <v>43</v>
      </c>
      <c r="I582">
        <v>85.8</v>
      </c>
      <c r="J582" t="s">
        <v>46</v>
      </c>
      <c r="K582">
        <v>21</v>
      </c>
      <c r="L582" t="s">
        <v>84</v>
      </c>
      <c r="M582" t="s">
        <v>53</v>
      </c>
      <c r="N582" t="s">
        <v>58</v>
      </c>
      <c r="O582" t="s">
        <v>59</v>
      </c>
      <c r="P582" s="4">
        <v>532</v>
      </c>
      <c r="Q582" s="4">
        <v>399</v>
      </c>
      <c r="R582" s="4">
        <v>316</v>
      </c>
      <c r="S582" s="6">
        <v>302</v>
      </c>
      <c r="T582">
        <v>1</v>
      </c>
      <c r="U582" t="s">
        <v>61</v>
      </c>
      <c r="V582" s="4">
        <f>Table3[[#This Row],[Driver wage/trip]]+Table3[[#This Row],[Driver Salary]]</f>
        <v>848</v>
      </c>
      <c r="W582" s="15">
        <f>Table3[[#This Row],[Buddy wage/trip]]*0.3</f>
        <v>119.69999999999999</v>
      </c>
    </row>
    <row r="583" spans="1:23" x14ac:dyDescent="0.25">
      <c r="A583">
        <v>10</v>
      </c>
      <c r="B583" s="22">
        <v>43882</v>
      </c>
      <c r="C583">
        <v>2020</v>
      </c>
      <c r="D583" t="s">
        <v>25</v>
      </c>
      <c r="E583" t="s">
        <v>31</v>
      </c>
      <c r="F583" t="s">
        <v>39</v>
      </c>
      <c r="G583" t="s">
        <v>40</v>
      </c>
      <c r="H583" t="s">
        <v>43</v>
      </c>
      <c r="I583">
        <v>97</v>
      </c>
      <c r="J583" t="s">
        <v>44</v>
      </c>
      <c r="K583">
        <v>73.8</v>
      </c>
      <c r="L583" t="s">
        <v>83</v>
      </c>
      <c r="M583" t="s">
        <v>50</v>
      </c>
      <c r="N583" t="s">
        <v>56</v>
      </c>
      <c r="O583" t="s">
        <v>60</v>
      </c>
      <c r="P583" s="4">
        <v>461</v>
      </c>
      <c r="Q583" s="4">
        <v>403</v>
      </c>
      <c r="R583" s="4">
        <v>526</v>
      </c>
      <c r="S583" s="6">
        <v>291</v>
      </c>
      <c r="T583">
        <v>25.6</v>
      </c>
      <c r="U583" t="s">
        <v>62</v>
      </c>
      <c r="V583" s="4">
        <f>Table3[[#This Row],[Driver wage/trip]]+Table3[[#This Row],[Driver Salary]]</f>
        <v>987</v>
      </c>
      <c r="W583" s="15">
        <f>Table3[[#This Row],[Buddy wage/trip]]*0.3</f>
        <v>120.89999999999999</v>
      </c>
    </row>
    <row r="584" spans="1:23" x14ac:dyDescent="0.25">
      <c r="A584">
        <v>17</v>
      </c>
      <c r="B584" s="22">
        <v>45144</v>
      </c>
      <c r="C584">
        <v>2023</v>
      </c>
      <c r="D584" t="s">
        <v>26</v>
      </c>
      <c r="E584" t="s">
        <v>34</v>
      </c>
      <c r="F584" t="s">
        <v>39</v>
      </c>
      <c r="G584" t="s">
        <v>41</v>
      </c>
      <c r="H584" t="s">
        <v>70</v>
      </c>
      <c r="I584">
        <v>65.599999999999994</v>
      </c>
      <c r="J584" t="s">
        <v>45</v>
      </c>
      <c r="K584">
        <v>84.3</v>
      </c>
      <c r="L584" t="s">
        <v>84</v>
      </c>
      <c r="M584" t="s">
        <v>53</v>
      </c>
      <c r="N584" t="s">
        <v>48</v>
      </c>
      <c r="O584" t="s">
        <v>59</v>
      </c>
      <c r="P584" s="4">
        <v>629</v>
      </c>
      <c r="Q584" s="4">
        <v>400</v>
      </c>
      <c r="R584" s="4">
        <v>331</v>
      </c>
      <c r="S584" s="6">
        <v>298</v>
      </c>
      <c r="T584">
        <v>20.3</v>
      </c>
      <c r="U584" t="s">
        <v>61</v>
      </c>
      <c r="V584" s="4">
        <f>Table3[[#This Row],[Driver wage/trip]]+Table3[[#This Row],[Driver Salary]]</f>
        <v>960</v>
      </c>
      <c r="W584" s="15">
        <f>Table3[[#This Row],[Buddy wage/trip]]*0.3</f>
        <v>120</v>
      </c>
    </row>
    <row r="585" spans="1:23" x14ac:dyDescent="0.25">
      <c r="A585">
        <v>29</v>
      </c>
      <c r="B585" s="22">
        <v>44297</v>
      </c>
      <c r="C585">
        <v>2021</v>
      </c>
      <c r="D585" t="s">
        <v>19</v>
      </c>
      <c r="E585" t="s">
        <v>34</v>
      </c>
      <c r="F585" t="s">
        <v>38</v>
      </c>
      <c r="G585" t="s">
        <v>40</v>
      </c>
      <c r="H585" t="s">
        <v>43</v>
      </c>
      <c r="I585">
        <v>46.1</v>
      </c>
      <c r="J585" t="s">
        <v>46</v>
      </c>
      <c r="K585">
        <v>90.9</v>
      </c>
      <c r="L585" t="s">
        <v>83</v>
      </c>
      <c r="M585" t="s">
        <v>52</v>
      </c>
      <c r="N585" t="s">
        <v>66</v>
      </c>
      <c r="O585" t="s">
        <v>60</v>
      </c>
      <c r="P585" s="4">
        <v>359</v>
      </c>
      <c r="Q585" s="4">
        <v>398</v>
      </c>
      <c r="R585" s="4">
        <v>659</v>
      </c>
      <c r="S585" s="6">
        <v>600</v>
      </c>
      <c r="T585">
        <v>19.399999999999999</v>
      </c>
      <c r="U585" t="s">
        <v>62</v>
      </c>
      <c r="V585" s="4">
        <f>Table3[[#This Row],[Driver wage/trip]]+Table3[[#This Row],[Driver Salary]]</f>
        <v>1018</v>
      </c>
      <c r="W585" s="15">
        <f>Table3[[#This Row],[Buddy wage/trip]]*0.3</f>
        <v>119.39999999999999</v>
      </c>
    </row>
    <row r="586" spans="1:23" x14ac:dyDescent="0.25">
      <c r="A586">
        <v>14</v>
      </c>
      <c r="B586" s="22">
        <v>45113</v>
      </c>
      <c r="C586">
        <v>2023</v>
      </c>
      <c r="D586" t="s">
        <v>27</v>
      </c>
      <c r="E586" t="s">
        <v>35</v>
      </c>
      <c r="F586" t="s">
        <v>38</v>
      </c>
      <c r="G586" t="s">
        <v>40</v>
      </c>
      <c r="H586" t="s">
        <v>70</v>
      </c>
      <c r="I586">
        <v>5.3</v>
      </c>
      <c r="J586" t="s">
        <v>44</v>
      </c>
      <c r="K586">
        <v>22</v>
      </c>
      <c r="L586" t="s">
        <v>84</v>
      </c>
      <c r="M586" t="s">
        <v>52</v>
      </c>
      <c r="N586" t="s">
        <v>56</v>
      </c>
      <c r="O586" t="s">
        <v>59</v>
      </c>
      <c r="P586" s="4">
        <v>470</v>
      </c>
      <c r="Q586" s="4">
        <v>399</v>
      </c>
      <c r="R586" s="4">
        <v>387</v>
      </c>
      <c r="S586" s="6">
        <v>649</v>
      </c>
      <c r="T586">
        <v>33.299999999999997</v>
      </c>
      <c r="U586" t="s">
        <v>61</v>
      </c>
      <c r="V586" s="4">
        <f>Table3[[#This Row],[Driver wage/trip]]+Table3[[#This Row],[Driver Salary]]</f>
        <v>857</v>
      </c>
      <c r="W586" s="15">
        <f>Table3[[#This Row],[Buddy wage/trip]]*0.3</f>
        <v>119.69999999999999</v>
      </c>
    </row>
    <row r="587" spans="1:23" x14ac:dyDescent="0.25">
      <c r="A587">
        <v>14</v>
      </c>
      <c r="B587" s="22">
        <v>45178</v>
      </c>
      <c r="C587">
        <v>2023</v>
      </c>
      <c r="D587" t="s">
        <v>21</v>
      </c>
      <c r="E587" t="s">
        <v>36</v>
      </c>
      <c r="F587" t="s">
        <v>38</v>
      </c>
      <c r="G587" t="s">
        <v>41</v>
      </c>
      <c r="H587" t="s">
        <v>70</v>
      </c>
      <c r="I587">
        <v>37</v>
      </c>
      <c r="J587" t="s">
        <v>44</v>
      </c>
      <c r="K587">
        <v>99.9</v>
      </c>
      <c r="L587" t="s">
        <v>84</v>
      </c>
      <c r="M587" t="s">
        <v>51</v>
      </c>
      <c r="N587" t="s">
        <v>48</v>
      </c>
      <c r="O587" t="s">
        <v>60</v>
      </c>
      <c r="P587" s="4">
        <v>737</v>
      </c>
      <c r="Q587" s="4">
        <v>399</v>
      </c>
      <c r="R587" s="4">
        <v>376</v>
      </c>
      <c r="S587" s="6">
        <v>752</v>
      </c>
      <c r="T587">
        <v>4.0999999999999996</v>
      </c>
      <c r="U587" t="s">
        <v>61</v>
      </c>
      <c r="V587" s="4">
        <f>Table3[[#This Row],[Driver wage/trip]]+Table3[[#This Row],[Driver Salary]]</f>
        <v>1113</v>
      </c>
      <c r="W587" s="15">
        <f>Table3[[#This Row],[Buddy wage/trip]]*0.3</f>
        <v>119.69999999999999</v>
      </c>
    </row>
    <row r="588" spans="1:23" x14ac:dyDescent="0.25">
      <c r="A588">
        <v>9</v>
      </c>
      <c r="B588" s="22">
        <v>44648</v>
      </c>
      <c r="C588">
        <v>2022</v>
      </c>
      <c r="D588" t="s">
        <v>24</v>
      </c>
      <c r="E588" t="s">
        <v>32</v>
      </c>
      <c r="F588" t="s">
        <v>38</v>
      </c>
      <c r="G588" t="s">
        <v>41</v>
      </c>
      <c r="H588" t="s">
        <v>43</v>
      </c>
      <c r="I588">
        <v>64.2</v>
      </c>
      <c r="J588" t="s">
        <v>44</v>
      </c>
      <c r="K588">
        <v>15.8</v>
      </c>
      <c r="L588" t="s">
        <v>84</v>
      </c>
      <c r="M588" t="s">
        <v>51</v>
      </c>
      <c r="N588" t="s">
        <v>65</v>
      </c>
      <c r="O588" t="s">
        <v>60</v>
      </c>
      <c r="P588" s="4">
        <v>654</v>
      </c>
      <c r="Q588" s="4">
        <v>401</v>
      </c>
      <c r="R588" s="4">
        <v>201</v>
      </c>
      <c r="S588" s="6">
        <v>439</v>
      </c>
      <c r="T588">
        <v>15.7</v>
      </c>
      <c r="U588" t="s">
        <v>61</v>
      </c>
      <c r="V588" s="4">
        <f>Table3[[#This Row],[Driver wage/trip]]+Table3[[#This Row],[Driver Salary]]</f>
        <v>855</v>
      </c>
      <c r="W588" s="15">
        <f>Table3[[#This Row],[Buddy wage/trip]]*0.3</f>
        <v>120.3</v>
      </c>
    </row>
    <row r="589" spans="1:23" x14ac:dyDescent="0.25">
      <c r="A589">
        <v>6</v>
      </c>
      <c r="B589" s="22">
        <v>45192</v>
      </c>
      <c r="C589">
        <v>2023</v>
      </c>
      <c r="D589" t="s">
        <v>21</v>
      </c>
      <c r="E589" t="s">
        <v>36</v>
      </c>
      <c r="F589" t="s">
        <v>39</v>
      </c>
      <c r="G589" t="s">
        <v>41</v>
      </c>
      <c r="H589" t="s">
        <v>70</v>
      </c>
      <c r="I589">
        <v>81.400000000000006</v>
      </c>
      <c r="J589" t="s">
        <v>45</v>
      </c>
      <c r="K589">
        <v>64.8</v>
      </c>
      <c r="L589" t="s">
        <v>84</v>
      </c>
      <c r="M589" t="s">
        <v>55</v>
      </c>
      <c r="N589" t="s">
        <v>57</v>
      </c>
      <c r="O589" t="s">
        <v>60</v>
      </c>
      <c r="P589" s="4">
        <v>301</v>
      </c>
      <c r="Q589" s="4">
        <v>400</v>
      </c>
      <c r="R589" s="4">
        <v>362</v>
      </c>
      <c r="S589" s="6">
        <v>477</v>
      </c>
      <c r="T589">
        <v>18.399999999999999</v>
      </c>
      <c r="U589" t="s">
        <v>61</v>
      </c>
      <c r="V589" s="4">
        <f>Table3[[#This Row],[Driver wage/trip]]+Table3[[#This Row],[Driver Salary]]</f>
        <v>663</v>
      </c>
      <c r="W589" s="15">
        <f>Table3[[#This Row],[Buddy wage/trip]]*0.3</f>
        <v>120</v>
      </c>
    </row>
    <row r="590" spans="1:23" x14ac:dyDescent="0.25">
      <c r="A590">
        <v>18</v>
      </c>
      <c r="B590" s="22">
        <v>44617</v>
      </c>
      <c r="C590">
        <v>2022</v>
      </c>
      <c r="D590" t="s">
        <v>25</v>
      </c>
      <c r="E590" t="s">
        <v>31</v>
      </c>
      <c r="F590" t="s">
        <v>39</v>
      </c>
      <c r="G590" t="s">
        <v>40</v>
      </c>
      <c r="H590" t="s">
        <v>43</v>
      </c>
      <c r="I590">
        <v>31.3</v>
      </c>
      <c r="J590" t="s">
        <v>45</v>
      </c>
      <c r="K590">
        <v>56</v>
      </c>
      <c r="L590" t="s">
        <v>83</v>
      </c>
      <c r="M590" t="s">
        <v>52</v>
      </c>
      <c r="N590" t="s">
        <v>55</v>
      </c>
      <c r="O590" t="s">
        <v>60</v>
      </c>
      <c r="P590" s="4">
        <v>732</v>
      </c>
      <c r="Q590" s="4">
        <v>400</v>
      </c>
      <c r="R590" s="4">
        <v>331</v>
      </c>
      <c r="S590" s="6">
        <v>482</v>
      </c>
      <c r="T590">
        <v>5.8</v>
      </c>
      <c r="U590" t="s">
        <v>61</v>
      </c>
      <c r="V590" s="4">
        <f>Table3[[#This Row],[Driver wage/trip]]+Table3[[#This Row],[Driver Salary]]</f>
        <v>1063</v>
      </c>
      <c r="W590" s="15">
        <f>Table3[[#This Row],[Buddy wage/trip]]*0.3</f>
        <v>120</v>
      </c>
    </row>
    <row r="591" spans="1:23" x14ac:dyDescent="0.25">
      <c r="A591">
        <v>6</v>
      </c>
      <c r="B591" s="22">
        <v>44386</v>
      </c>
      <c r="C591">
        <v>2021</v>
      </c>
      <c r="D591" t="s">
        <v>27</v>
      </c>
      <c r="E591" t="s">
        <v>31</v>
      </c>
      <c r="F591" t="s">
        <v>38</v>
      </c>
      <c r="G591" t="s">
        <v>40</v>
      </c>
      <c r="H591" t="s">
        <v>42</v>
      </c>
      <c r="I591">
        <v>21</v>
      </c>
      <c r="J591" t="s">
        <v>44</v>
      </c>
      <c r="K591">
        <v>30.5</v>
      </c>
      <c r="L591" t="s">
        <v>84</v>
      </c>
      <c r="M591" t="s">
        <v>53</v>
      </c>
      <c r="N591" t="s">
        <v>65</v>
      </c>
      <c r="O591" t="s">
        <v>60</v>
      </c>
      <c r="P591" s="4">
        <v>553</v>
      </c>
      <c r="Q591" s="4">
        <v>400</v>
      </c>
      <c r="R591" s="4">
        <v>406</v>
      </c>
      <c r="S591" s="6">
        <v>362</v>
      </c>
      <c r="T591">
        <v>4.3</v>
      </c>
      <c r="U591" t="s">
        <v>61</v>
      </c>
      <c r="V591" s="4">
        <f>Table3[[#This Row],[Driver wage/trip]]+Table3[[#This Row],[Driver Salary]]</f>
        <v>959</v>
      </c>
      <c r="W591" s="15">
        <f>Table3[[#This Row],[Buddy wage/trip]]*0.3</f>
        <v>120</v>
      </c>
    </row>
    <row r="592" spans="1:23" x14ac:dyDescent="0.25">
      <c r="A592">
        <v>13</v>
      </c>
      <c r="B592" s="22">
        <v>44759</v>
      </c>
      <c r="C592">
        <v>2022</v>
      </c>
      <c r="D592" t="s">
        <v>27</v>
      </c>
      <c r="E592" t="s">
        <v>34</v>
      </c>
      <c r="F592" t="s">
        <v>38</v>
      </c>
      <c r="G592" t="s">
        <v>41</v>
      </c>
      <c r="H592" t="s">
        <v>43</v>
      </c>
      <c r="I592">
        <v>28.2</v>
      </c>
      <c r="J592" t="s">
        <v>45</v>
      </c>
      <c r="K592">
        <v>39.700000000000003</v>
      </c>
      <c r="L592" t="s">
        <v>84</v>
      </c>
      <c r="M592" t="s">
        <v>52</v>
      </c>
      <c r="N592" t="s">
        <v>56</v>
      </c>
      <c r="O592" t="s">
        <v>59</v>
      </c>
      <c r="P592" s="4">
        <v>608</v>
      </c>
      <c r="Q592" s="4">
        <v>400</v>
      </c>
      <c r="R592" s="4">
        <v>289</v>
      </c>
      <c r="S592" s="6">
        <v>397</v>
      </c>
      <c r="T592">
        <v>8</v>
      </c>
      <c r="U592" t="s">
        <v>61</v>
      </c>
      <c r="V592" s="4">
        <f>Table3[[#This Row],[Driver wage/trip]]+Table3[[#This Row],[Driver Salary]]</f>
        <v>897</v>
      </c>
      <c r="W592" s="15">
        <f>Table3[[#This Row],[Buddy wage/trip]]*0.3</f>
        <v>120</v>
      </c>
    </row>
    <row r="593" spans="1:23" x14ac:dyDescent="0.25">
      <c r="A593">
        <v>9</v>
      </c>
      <c r="B593" s="22">
        <v>45276</v>
      </c>
      <c r="C593">
        <v>2023</v>
      </c>
      <c r="D593" t="s">
        <v>23</v>
      </c>
      <c r="E593" t="s">
        <v>36</v>
      </c>
      <c r="F593" t="s">
        <v>39</v>
      </c>
      <c r="G593" t="s">
        <v>41</v>
      </c>
      <c r="H593" t="s">
        <v>43</v>
      </c>
      <c r="I593">
        <v>45.7</v>
      </c>
      <c r="J593" t="s">
        <v>45</v>
      </c>
      <c r="K593">
        <v>23.9</v>
      </c>
      <c r="L593" t="s">
        <v>84</v>
      </c>
      <c r="M593" t="s">
        <v>50</v>
      </c>
      <c r="N593" t="s">
        <v>55</v>
      </c>
      <c r="O593" t="s">
        <v>59</v>
      </c>
      <c r="P593" s="4">
        <v>377</v>
      </c>
      <c r="Q593" s="4">
        <v>400</v>
      </c>
      <c r="R593" s="4">
        <v>557</v>
      </c>
      <c r="S593" s="6">
        <v>708</v>
      </c>
      <c r="T593">
        <v>10.4</v>
      </c>
      <c r="U593" t="s">
        <v>61</v>
      </c>
      <c r="V593" s="4">
        <f>Table3[[#This Row],[Driver wage/trip]]+Table3[[#This Row],[Driver Salary]]</f>
        <v>934</v>
      </c>
      <c r="W593" s="15">
        <f>Table3[[#This Row],[Buddy wage/trip]]*0.3</f>
        <v>120</v>
      </c>
    </row>
    <row r="594" spans="1:23" x14ac:dyDescent="0.25">
      <c r="A594">
        <v>16</v>
      </c>
      <c r="B594" s="22">
        <v>44089</v>
      </c>
      <c r="C594">
        <v>2020</v>
      </c>
      <c r="D594" t="s">
        <v>21</v>
      </c>
      <c r="E594" t="s">
        <v>37</v>
      </c>
      <c r="F594" t="s">
        <v>38</v>
      </c>
      <c r="G594" t="s">
        <v>40</v>
      </c>
      <c r="H594" t="s">
        <v>70</v>
      </c>
      <c r="I594">
        <v>22.1</v>
      </c>
      <c r="J594" t="s">
        <v>44</v>
      </c>
      <c r="K594">
        <v>54</v>
      </c>
      <c r="L594" t="s">
        <v>83</v>
      </c>
      <c r="M594" t="s">
        <v>52</v>
      </c>
      <c r="N594" t="s">
        <v>56</v>
      </c>
      <c r="O594" t="s">
        <v>59</v>
      </c>
      <c r="P594" s="4">
        <v>465</v>
      </c>
      <c r="Q594" s="4">
        <v>400</v>
      </c>
      <c r="R594" s="4">
        <v>343</v>
      </c>
      <c r="S594" s="6">
        <v>406</v>
      </c>
      <c r="T594">
        <v>38.700000000000003</v>
      </c>
      <c r="U594" t="s">
        <v>61</v>
      </c>
      <c r="V594" s="4">
        <f>Table3[[#This Row],[Driver wage/trip]]+Table3[[#This Row],[Driver Salary]]</f>
        <v>808</v>
      </c>
      <c r="W594" s="15">
        <f>Table3[[#This Row],[Buddy wage/trip]]*0.3</f>
        <v>120</v>
      </c>
    </row>
    <row r="595" spans="1:23" x14ac:dyDescent="0.25">
      <c r="A595">
        <v>15</v>
      </c>
      <c r="B595" s="22">
        <v>43895</v>
      </c>
      <c r="C595">
        <v>2020</v>
      </c>
      <c r="D595" t="s">
        <v>24</v>
      </c>
      <c r="E595" t="s">
        <v>35</v>
      </c>
      <c r="F595" t="s">
        <v>39</v>
      </c>
      <c r="G595" t="s">
        <v>41</v>
      </c>
      <c r="H595" t="s">
        <v>70</v>
      </c>
      <c r="I595">
        <v>23</v>
      </c>
      <c r="J595" t="s">
        <v>45</v>
      </c>
      <c r="K595">
        <v>9.1</v>
      </c>
      <c r="L595" t="s">
        <v>83</v>
      </c>
      <c r="M595" t="s">
        <v>53</v>
      </c>
      <c r="N595" t="s">
        <v>55</v>
      </c>
      <c r="O595" t="s">
        <v>59</v>
      </c>
      <c r="P595" s="4">
        <v>684</v>
      </c>
      <c r="Q595" s="4">
        <v>401</v>
      </c>
      <c r="R595" s="4">
        <v>699</v>
      </c>
      <c r="S595" s="6">
        <v>721</v>
      </c>
      <c r="T595">
        <v>19.5</v>
      </c>
      <c r="U595" t="s">
        <v>62</v>
      </c>
      <c r="V595" s="4">
        <f>Table3[[#This Row],[Driver wage/trip]]+Table3[[#This Row],[Driver Salary]]</f>
        <v>1383</v>
      </c>
      <c r="W595" s="15">
        <f>Table3[[#This Row],[Buddy wage/trip]]*0.3</f>
        <v>120.3</v>
      </c>
    </row>
    <row r="596" spans="1:23" x14ac:dyDescent="0.25">
      <c r="A596">
        <v>20</v>
      </c>
      <c r="B596" s="22">
        <v>43993</v>
      </c>
      <c r="C596">
        <v>2020</v>
      </c>
      <c r="D596" t="s">
        <v>29</v>
      </c>
      <c r="E596" t="s">
        <v>35</v>
      </c>
      <c r="F596" t="s">
        <v>38</v>
      </c>
      <c r="G596" t="s">
        <v>40</v>
      </c>
      <c r="H596" t="s">
        <v>70</v>
      </c>
      <c r="I596">
        <v>10</v>
      </c>
      <c r="J596" t="s">
        <v>44</v>
      </c>
      <c r="K596">
        <v>107.2</v>
      </c>
      <c r="L596" t="s">
        <v>83</v>
      </c>
      <c r="M596" t="s">
        <v>48</v>
      </c>
      <c r="N596" t="s">
        <v>55</v>
      </c>
      <c r="O596" t="s">
        <v>60</v>
      </c>
      <c r="P596" s="4">
        <v>398</v>
      </c>
      <c r="Q596" s="4">
        <v>400</v>
      </c>
      <c r="R596" s="4">
        <v>371</v>
      </c>
      <c r="S596" s="6">
        <v>383</v>
      </c>
      <c r="T596">
        <v>20.9</v>
      </c>
      <c r="U596" t="s">
        <v>62</v>
      </c>
      <c r="V596" s="4">
        <f>Table3[[#This Row],[Driver wage/trip]]+Table3[[#This Row],[Driver Salary]]</f>
        <v>769</v>
      </c>
      <c r="W596" s="15">
        <f>Table3[[#This Row],[Buddy wage/trip]]*0.3</f>
        <v>120</v>
      </c>
    </row>
    <row r="597" spans="1:23" x14ac:dyDescent="0.25">
      <c r="A597">
        <v>9</v>
      </c>
      <c r="B597" s="22">
        <v>45018</v>
      </c>
      <c r="C597">
        <v>2023</v>
      </c>
      <c r="D597" t="s">
        <v>19</v>
      </c>
      <c r="E597" t="s">
        <v>34</v>
      </c>
      <c r="F597" t="s">
        <v>39</v>
      </c>
      <c r="G597" t="s">
        <v>40</v>
      </c>
      <c r="H597" t="s">
        <v>43</v>
      </c>
      <c r="I597">
        <v>103.5</v>
      </c>
      <c r="J597" t="s">
        <v>46</v>
      </c>
      <c r="K597">
        <v>23.8</v>
      </c>
      <c r="L597" t="s">
        <v>83</v>
      </c>
      <c r="M597" t="s">
        <v>48</v>
      </c>
      <c r="N597" t="s">
        <v>48</v>
      </c>
      <c r="O597" t="s">
        <v>59</v>
      </c>
      <c r="P597" s="4">
        <v>299</v>
      </c>
      <c r="Q597" s="4">
        <v>401</v>
      </c>
      <c r="R597" s="4">
        <v>327</v>
      </c>
      <c r="S597" s="6">
        <v>404</v>
      </c>
      <c r="T597">
        <v>28.6</v>
      </c>
      <c r="U597" t="s">
        <v>61</v>
      </c>
      <c r="V597" s="4">
        <f>Table3[[#This Row],[Driver wage/trip]]+Table3[[#This Row],[Driver Salary]]</f>
        <v>626</v>
      </c>
      <c r="W597" s="15">
        <f>Table3[[#This Row],[Buddy wage/trip]]*0.3</f>
        <v>120.3</v>
      </c>
    </row>
    <row r="598" spans="1:23" x14ac:dyDescent="0.25">
      <c r="A598">
        <v>11</v>
      </c>
      <c r="B598" s="22">
        <v>43869</v>
      </c>
      <c r="C598">
        <v>2020</v>
      </c>
      <c r="D598" t="s">
        <v>25</v>
      </c>
      <c r="E598" t="s">
        <v>36</v>
      </c>
      <c r="F598" t="s">
        <v>39</v>
      </c>
      <c r="G598" t="s">
        <v>40</v>
      </c>
      <c r="H598" t="s">
        <v>70</v>
      </c>
      <c r="I598">
        <v>30.3</v>
      </c>
      <c r="J598" t="s">
        <v>46</v>
      </c>
      <c r="K598">
        <v>106.9</v>
      </c>
      <c r="L598" t="s">
        <v>84</v>
      </c>
      <c r="M598" t="s">
        <v>53</v>
      </c>
      <c r="N598" t="s">
        <v>52</v>
      </c>
      <c r="O598" t="s">
        <v>59</v>
      </c>
      <c r="P598" s="4">
        <v>427</v>
      </c>
      <c r="Q598" s="4">
        <v>400</v>
      </c>
      <c r="R598" s="4">
        <v>234</v>
      </c>
      <c r="S598" s="6">
        <v>536</v>
      </c>
      <c r="T598">
        <v>27.7</v>
      </c>
      <c r="U598" t="s">
        <v>61</v>
      </c>
      <c r="V598" s="4">
        <f>Table3[[#This Row],[Driver wage/trip]]+Table3[[#This Row],[Driver Salary]]</f>
        <v>661</v>
      </c>
      <c r="W598" s="15">
        <f>Table3[[#This Row],[Buddy wage/trip]]*0.3</f>
        <v>120</v>
      </c>
    </row>
    <row r="599" spans="1:23" x14ac:dyDescent="0.25">
      <c r="A599">
        <v>6</v>
      </c>
      <c r="B599" s="22">
        <v>44495</v>
      </c>
      <c r="C599">
        <v>2021</v>
      </c>
      <c r="D599" t="s">
        <v>22</v>
      </c>
      <c r="E599" t="s">
        <v>37</v>
      </c>
      <c r="F599" t="s">
        <v>39</v>
      </c>
      <c r="G599" t="s">
        <v>40</v>
      </c>
      <c r="H599" t="s">
        <v>43</v>
      </c>
      <c r="I599">
        <v>99.5</v>
      </c>
      <c r="J599" t="s">
        <v>44</v>
      </c>
      <c r="K599">
        <v>104.3</v>
      </c>
      <c r="L599" t="s">
        <v>84</v>
      </c>
      <c r="M599" t="s">
        <v>50</v>
      </c>
      <c r="N599" t="s">
        <v>57</v>
      </c>
      <c r="O599" t="s">
        <v>59</v>
      </c>
      <c r="P599" s="4">
        <v>242</v>
      </c>
      <c r="Q599" s="4">
        <v>401</v>
      </c>
      <c r="R599" s="4">
        <v>644</v>
      </c>
      <c r="S599" s="6">
        <v>262</v>
      </c>
      <c r="T599">
        <v>20.6</v>
      </c>
      <c r="U599" t="s">
        <v>61</v>
      </c>
      <c r="V599" s="4">
        <f>Table3[[#This Row],[Driver wage/trip]]+Table3[[#This Row],[Driver Salary]]</f>
        <v>886</v>
      </c>
      <c r="W599" s="15">
        <f>Table3[[#This Row],[Buddy wage/trip]]*0.3</f>
        <v>120.3</v>
      </c>
    </row>
    <row r="600" spans="1:23" x14ac:dyDescent="0.25">
      <c r="A600">
        <v>9</v>
      </c>
      <c r="B600" s="22">
        <v>44150</v>
      </c>
      <c r="C600">
        <v>2020</v>
      </c>
      <c r="D600" t="s">
        <v>30</v>
      </c>
      <c r="E600" t="s">
        <v>34</v>
      </c>
      <c r="F600" t="s">
        <v>38</v>
      </c>
      <c r="G600" t="s">
        <v>40</v>
      </c>
      <c r="H600" t="s">
        <v>43</v>
      </c>
      <c r="I600">
        <v>55.4</v>
      </c>
      <c r="J600" t="s">
        <v>45</v>
      </c>
      <c r="K600">
        <v>56.9</v>
      </c>
      <c r="L600" t="s">
        <v>83</v>
      </c>
      <c r="M600" t="s">
        <v>48</v>
      </c>
      <c r="N600" t="s">
        <v>52</v>
      </c>
      <c r="O600" t="s">
        <v>59</v>
      </c>
      <c r="P600" s="4">
        <v>631</v>
      </c>
      <c r="Q600" s="4">
        <v>400</v>
      </c>
      <c r="R600" s="4">
        <v>505</v>
      </c>
      <c r="S600" s="6">
        <v>753</v>
      </c>
      <c r="T600">
        <v>14.3</v>
      </c>
      <c r="U600" t="s">
        <v>61</v>
      </c>
      <c r="V600" s="4">
        <f>Table3[[#This Row],[Driver wage/trip]]+Table3[[#This Row],[Driver Salary]]</f>
        <v>1136</v>
      </c>
      <c r="W600" s="15">
        <f>Table3[[#This Row],[Buddy wage/trip]]*0.3</f>
        <v>120</v>
      </c>
    </row>
    <row r="601" spans="1:23" x14ac:dyDescent="0.25">
      <c r="A601">
        <v>15</v>
      </c>
      <c r="B601" s="22">
        <v>44190</v>
      </c>
      <c r="C601">
        <v>2020</v>
      </c>
      <c r="D601" t="s">
        <v>23</v>
      </c>
      <c r="E601" t="s">
        <v>31</v>
      </c>
      <c r="F601" t="s">
        <v>38</v>
      </c>
      <c r="G601" t="s">
        <v>40</v>
      </c>
      <c r="H601" t="s">
        <v>42</v>
      </c>
      <c r="I601">
        <v>77.7</v>
      </c>
      <c r="J601" t="s">
        <v>46</v>
      </c>
      <c r="K601">
        <v>62.2</v>
      </c>
      <c r="L601" t="s">
        <v>84</v>
      </c>
      <c r="M601" t="s">
        <v>52</v>
      </c>
      <c r="N601" t="s">
        <v>52</v>
      </c>
      <c r="O601" t="s">
        <v>59</v>
      </c>
      <c r="P601" s="4">
        <v>289</v>
      </c>
      <c r="Q601" s="4">
        <v>400</v>
      </c>
      <c r="R601" s="4">
        <v>268</v>
      </c>
      <c r="S601" s="6">
        <v>692</v>
      </c>
      <c r="T601">
        <v>13.9</v>
      </c>
      <c r="U601" t="s">
        <v>62</v>
      </c>
      <c r="V601" s="4">
        <f>Table3[[#This Row],[Driver wage/trip]]+Table3[[#This Row],[Driver Salary]]</f>
        <v>557</v>
      </c>
      <c r="W601" s="15">
        <f>Table3[[#This Row],[Buddy wage/trip]]*0.3</f>
        <v>120</v>
      </c>
    </row>
    <row r="602" spans="1:23" x14ac:dyDescent="0.25">
      <c r="A602">
        <v>18</v>
      </c>
      <c r="B602" s="22">
        <v>44099</v>
      </c>
      <c r="C602">
        <v>2020</v>
      </c>
      <c r="D602" t="s">
        <v>21</v>
      </c>
      <c r="E602" t="s">
        <v>31</v>
      </c>
      <c r="F602" t="s">
        <v>38</v>
      </c>
      <c r="G602" t="s">
        <v>41</v>
      </c>
      <c r="H602" t="s">
        <v>70</v>
      </c>
      <c r="I602">
        <v>13.7</v>
      </c>
      <c r="J602" t="s">
        <v>45</v>
      </c>
      <c r="K602">
        <v>39.700000000000003</v>
      </c>
      <c r="L602" t="s">
        <v>83</v>
      </c>
      <c r="M602" t="s">
        <v>49</v>
      </c>
      <c r="N602" t="s">
        <v>57</v>
      </c>
      <c r="O602" t="s">
        <v>60</v>
      </c>
      <c r="P602" s="4">
        <v>371</v>
      </c>
      <c r="Q602" s="4">
        <v>401</v>
      </c>
      <c r="R602" s="4">
        <v>333</v>
      </c>
      <c r="S602" s="6">
        <v>602</v>
      </c>
      <c r="T602">
        <v>3.3</v>
      </c>
      <c r="U602" t="s">
        <v>62</v>
      </c>
      <c r="V602" s="4">
        <f>Table3[[#This Row],[Driver wage/trip]]+Table3[[#This Row],[Driver Salary]]</f>
        <v>704</v>
      </c>
      <c r="W602" s="15">
        <f>Table3[[#This Row],[Buddy wage/trip]]*0.3</f>
        <v>120.3</v>
      </c>
    </row>
    <row r="603" spans="1:23" x14ac:dyDescent="0.25">
      <c r="A603">
        <v>6</v>
      </c>
      <c r="B603" s="22">
        <v>44154</v>
      </c>
      <c r="C603">
        <v>2020</v>
      </c>
      <c r="D603" t="s">
        <v>30</v>
      </c>
      <c r="E603" t="s">
        <v>35</v>
      </c>
      <c r="F603" t="s">
        <v>39</v>
      </c>
      <c r="G603" t="s">
        <v>41</v>
      </c>
      <c r="H603" t="s">
        <v>43</v>
      </c>
      <c r="I603">
        <v>72.099999999999994</v>
      </c>
      <c r="J603" t="s">
        <v>44</v>
      </c>
      <c r="K603">
        <v>119.6</v>
      </c>
      <c r="L603" t="s">
        <v>83</v>
      </c>
      <c r="M603" t="s">
        <v>48</v>
      </c>
      <c r="N603" t="s">
        <v>65</v>
      </c>
      <c r="O603" t="s">
        <v>59</v>
      </c>
      <c r="P603" s="4">
        <v>729</v>
      </c>
      <c r="Q603" s="4">
        <v>399</v>
      </c>
      <c r="R603" s="4">
        <v>799</v>
      </c>
      <c r="S603" s="6">
        <v>793</v>
      </c>
      <c r="T603">
        <v>36.1</v>
      </c>
      <c r="U603" t="s">
        <v>62</v>
      </c>
      <c r="V603" s="4">
        <f>Table3[[#This Row],[Driver wage/trip]]+Table3[[#This Row],[Driver Salary]]</f>
        <v>1528</v>
      </c>
      <c r="W603" s="15">
        <f>Table3[[#This Row],[Buddy wage/trip]]*0.3</f>
        <v>119.69999999999999</v>
      </c>
    </row>
    <row r="604" spans="1:23" x14ac:dyDescent="0.25">
      <c r="A604">
        <v>19</v>
      </c>
      <c r="B604" s="22">
        <v>44156</v>
      </c>
      <c r="C604">
        <v>2020</v>
      </c>
      <c r="D604" t="s">
        <v>30</v>
      </c>
      <c r="E604" t="s">
        <v>36</v>
      </c>
      <c r="F604" t="s">
        <v>39</v>
      </c>
      <c r="G604" t="s">
        <v>41</v>
      </c>
      <c r="H604" t="s">
        <v>43</v>
      </c>
      <c r="I604">
        <v>38.299999999999997</v>
      </c>
      <c r="J604" t="s">
        <v>46</v>
      </c>
      <c r="K604">
        <v>82.1</v>
      </c>
      <c r="L604" t="s">
        <v>83</v>
      </c>
      <c r="M604" t="s">
        <v>53</v>
      </c>
      <c r="N604" t="s">
        <v>56</v>
      </c>
      <c r="O604" t="s">
        <v>60</v>
      </c>
      <c r="P604" s="4">
        <v>524</v>
      </c>
      <c r="Q604" s="4">
        <v>399</v>
      </c>
      <c r="R604" s="4">
        <v>684</v>
      </c>
      <c r="S604" s="6">
        <v>210</v>
      </c>
      <c r="T604">
        <v>31</v>
      </c>
      <c r="U604" t="s">
        <v>61</v>
      </c>
      <c r="V604" s="4">
        <f>Table3[[#This Row],[Driver wage/trip]]+Table3[[#This Row],[Driver Salary]]</f>
        <v>1208</v>
      </c>
      <c r="W604" s="15">
        <f>Table3[[#This Row],[Buddy wage/trip]]*0.3</f>
        <v>119.69999999999999</v>
      </c>
    </row>
    <row r="605" spans="1:23" x14ac:dyDescent="0.25">
      <c r="A605">
        <v>22</v>
      </c>
      <c r="B605" s="22">
        <v>44087</v>
      </c>
      <c r="C605">
        <v>2020</v>
      </c>
      <c r="D605" t="s">
        <v>21</v>
      </c>
      <c r="E605" t="s">
        <v>34</v>
      </c>
      <c r="F605" t="s">
        <v>38</v>
      </c>
      <c r="G605" t="s">
        <v>41</v>
      </c>
      <c r="H605" t="s">
        <v>43</v>
      </c>
      <c r="I605">
        <v>15.9</v>
      </c>
      <c r="J605" t="s">
        <v>45</v>
      </c>
      <c r="K605">
        <v>114.5</v>
      </c>
      <c r="L605" t="s">
        <v>83</v>
      </c>
      <c r="M605" t="s">
        <v>52</v>
      </c>
      <c r="N605" t="s">
        <v>56</v>
      </c>
      <c r="O605" t="s">
        <v>59</v>
      </c>
      <c r="P605" s="4">
        <v>393</v>
      </c>
      <c r="Q605" s="4">
        <v>399</v>
      </c>
      <c r="R605" s="4">
        <v>410</v>
      </c>
      <c r="S605" s="6">
        <v>447</v>
      </c>
      <c r="T605">
        <v>25.3</v>
      </c>
      <c r="U605" t="s">
        <v>62</v>
      </c>
      <c r="V605" s="4">
        <f>Table3[[#This Row],[Driver wage/trip]]+Table3[[#This Row],[Driver Salary]]</f>
        <v>803</v>
      </c>
      <c r="W605" s="15">
        <f>Table3[[#This Row],[Buddy wage/trip]]*0.3</f>
        <v>119.69999999999999</v>
      </c>
    </row>
    <row r="606" spans="1:23" x14ac:dyDescent="0.25">
      <c r="A606">
        <v>15</v>
      </c>
      <c r="B606" s="22">
        <v>44030</v>
      </c>
      <c r="C606">
        <v>2020</v>
      </c>
      <c r="D606" t="s">
        <v>27</v>
      </c>
      <c r="E606" t="s">
        <v>36</v>
      </c>
      <c r="F606" t="s">
        <v>39</v>
      </c>
      <c r="G606" t="s">
        <v>40</v>
      </c>
      <c r="H606" t="s">
        <v>43</v>
      </c>
      <c r="I606">
        <v>109.4</v>
      </c>
      <c r="J606" t="s">
        <v>45</v>
      </c>
      <c r="K606">
        <v>52.7</v>
      </c>
      <c r="L606" t="s">
        <v>83</v>
      </c>
      <c r="M606" t="s">
        <v>51</v>
      </c>
      <c r="N606" t="s">
        <v>57</v>
      </c>
      <c r="O606" t="s">
        <v>59</v>
      </c>
      <c r="P606" s="4">
        <v>529</v>
      </c>
      <c r="Q606" s="4">
        <v>400</v>
      </c>
      <c r="R606" s="4">
        <v>526</v>
      </c>
      <c r="S606" s="6">
        <v>715</v>
      </c>
      <c r="T606">
        <v>16.399999999999999</v>
      </c>
      <c r="U606" t="s">
        <v>62</v>
      </c>
      <c r="V606" s="4">
        <f>Table3[[#This Row],[Driver wage/trip]]+Table3[[#This Row],[Driver Salary]]</f>
        <v>1055</v>
      </c>
      <c r="W606" s="15">
        <f>Table3[[#This Row],[Buddy wage/trip]]*0.3</f>
        <v>120</v>
      </c>
    </row>
    <row r="607" spans="1:23" x14ac:dyDescent="0.25">
      <c r="A607">
        <v>26</v>
      </c>
      <c r="B607" s="22">
        <v>44440</v>
      </c>
      <c r="C607">
        <v>2021</v>
      </c>
      <c r="D607" t="s">
        <v>21</v>
      </c>
      <c r="E607" t="s">
        <v>33</v>
      </c>
      <c r="F607" t="s">
        <v>38</v>
      </c>
      <c r="G607" t="s">
        <v>40</v>
      </c>
      <c r="H607" t="s">
        <v>43</v>
      </c>
      <c r="I607">
        <v>74.400000000000006</v>
      </c>
      <c r="J607" t="s">
        <v>45</v>
      </c>
      <c r="K607">
        <v>106.5</v>
      </c>
      <c r="L607" t="s">
        <v>83</v>
      </c>
      <c r="M607" t="s">
        <v>51</v>
      </c>
      <c r="N607" t="s">
        <v>66</v>
      </c>
      <c r="O607" t="s">
        <v>59</v>
      </c>
      <c r="P607" s="4">
        <v>331</v>
      </c>
      <c r="Q607" s="4">
        <v>398</v>
      </c>
      <c r="R607" s="4">
        <v>450</v>
      </c>
      <c r="S607" s="6">
        <v>460</v>
      </c>
      <c r="T607">
        <v>23.7</v>
      </c>
      <c r="U607" t="s">
        <v>61</v>
      </c>
      <c r="V607" s="4">
        <f>Table3[[#This Row],[Driver wage/trip]]+Table3[[#This Row],[Driver Salary]]</f>
        <v>781</v>
      </c>
      <c r="W607" s="15">
        <f>Table3[[#This Row],[Buddy wage/trip]]*0.3</f>
        <v>119.39999999999999</v>
      </c>
    </row>
    <row r="608" spans="1:23" x14ac:dyDescent="0.25">
      <c r="A608">
        <v>7</v>
      </c>
      <c r="B608" s="22">
        <v>44958</v>
      </c>
      <c r="C608">
        <v>2023</v>
      </c>
      <c r="D608" t="s">
        <v>25</v>
      </c>
      <c r="E608" t="s">
        <v>33</v>
      </c>
      <c r="F608" t="s">
        <v>39</v>
      </c>
      <c r="G608" t="s">
        <v>41</v>
      </c>
      <c r="H608" t="s">
        <v>43</v>
      </c>
      <c r="I608">
        <v>32.799999999999997</v>
      </c>
      <c r="J608" t="s">
        <v>44</v>
      </c>
      <c r="K608">
        <v>56.5</v>
      </c>
      <c r="L608" t="s">
        <v>83</v>
      </c>
      <c r="M608" t="s">
        <v>55</v>
      </c>
      <c r="N608" t="s">
        <v>48</v>
      </c>
      <c r="O608" t="s">
        <v>59</v>
      </c>
      <c r="P608" s="4">
        <v>215</v>
      </c>
      <c r="Q608" s="4">
        <v>400</v>
      </c>
      <c r="R608" s="4">
        <v>222</v>
      </c>
      <c r="S608" s="6">
        <v>203</v>
      </c>
      <c r="T608">
        <v>19.899999999999999</v>
      </c>
      <c r="U608" t="s">
        <v>61</v>
      </c>
      <c r="V608" s="4">
        <f>Table3[[#This Row],[Driver wage/trip]]+Table3[[#This Row],[Driver Salary]]</f>
        <v>437</v>
      </c>
      <c r="W608" s="15">
        <f>Table3[[#This Row],[Buddy wage/trip]]*0.3</f>
        <v>120</v>
      </c>
    </row>
    <row r="609" spans="1:23" x14ac:dyDescent="0.25">
      <c r="A609">
        <v>4</v>
      </c>
      <c r="B609" s="22">
        <v>45226</v>
      </c>
      <c r="C609">
        <v>2023</v>
      </c>
      <c r="D609" t="s">
        <v>22</v>
      </c>
      <c r="E609" t="s">
        <v>31</v>
      </c>
      <c r="F609" t="s">
        <v>38</v>
      </c>
      <c r="G609" t="s">
        <v>41</v>
      </c>
      <c r="H609" t="s">
        <v>43</v>
      </c>
      <c r="I609">
        <v>53.3</v>
      </c>
      <c r="J609" t="s">
        <v>46</v>
      </c>
      <c r="K609">
        <v>104.7</v>
      </c>
      <c r="L609" t="s">
        <v>83</v>
      </c>
      <c r="M609" t="s">
        <v>52</v>
      </c>
      <c r="N609" t="s">
        <v>55</v>
      </c>
      <c r="O609" t="s">
        <v>59</v>
      </c>
      <c r="P609" s="4">
        <v>562</v>
      </c>
      <c r="Q609" s="4">
        <v>400</v>
      </c>
      <c r="R609" s="4">
        <v>667</v>
      </c>
      <c r="S609" s="6">
        <v>295</v>
      </c>
      <c r="T609">
        <v>11.7</v>
      </c>
      <c r="U609" t="s">
        <v>62</v>
      </c>
      <c r="V609" s="4">
        <f>Table3[[#This Row],[Driver wage/trip]]+Table3[[#This Row],[Driver Salary]]</f>
        <v>1229</v>
      </c>
      <c r="W609" s="15">
        <f>Table3[[#This Row],[Buddy wage/trip]]*0.3</f>
        <v>120</v>
      </c>
    </row>
    <row r="610" spans="1:23" x14ac:dyDescent="0.25">
      <c r="A610">
        <v>0</v>
      </c>
      <c r="B610" s="22">
        <v>44735</v>
      </c>
      <c r="C610">
        <v>2022</v>
      </c>
      <c r="D610" t="s">
        <v>29</v>
      </c>
      <c r="E610" t="s">
        <v>35</v>
      </c>
      <c r="F610" t="s">
        <v>38</v>
      </c>
      <c r="G610" t="s">
        <v>40</v>
      </c>
      <c r="H610" t="s">
        <v>43</v>
      </c>
      <c r="I610">
        <v>46</v>
      </c>
      <c r="J610" t="s">
        <v>46</v>
      </c>
      <c r="K610">
        <v>20.100000000000001</v>
      </c>
      <c r="L610" t="s">
        <v>83</v>
      </c>
      <c r="M610" t="s">
        <v>52</v>
      </c>
      <c r="N610" t="s">
        <v>65</v>
      </c>
      <c r="O610" t="s">
        <v>60</v>
      </c>
      <c r="P610" s="4">
        <v>628</v>
      </c>
      <c r="Q610" s="4">
        <v>401</v>
      </c>
      <c r="R610" s="4">
        <v>630</v>
      </c>
      <c r="S610" s="6">
        <v>460</v>
      </c>
      <c r="T610">
        <v>12.6</v>
      </c>
      <c r="U610" t="s">
        <v>61</v>
      </c>
      <c r="V610" s="4">
        <f>Table3[[#This Row],[Driver wage/trip]]+Table3[[#This Row],[Driver Salary]]</f>
        <v>1258</v>
      </c>
      <c r="W610" s="15">
        <f>Table3[[#This Row],[Buddy wage/trip]]*0.3</f>
        <v>120.3</v>
      </c>
    </row>
    <row r="611" spans="1:23" x14ac:dyDescent="0.25">
      <c r="A611">
        <v>23</v>
      </c>
      <c r="B611" s="22">
        <v>43994</v>
      </c>
      <c r="C611">
        <v>2020</v>
      </c>
      <c r="D611" t="s">
        <v>29</v>
      </c>
      <c r="E611" t="s">
        <v>31</v>
      </c>
      <c r="F611" t="s">
        <v>39</v>
      </c>
      <c r="G611" t="s">
        <v>40</v>
      </c>
      <c r="H611" t="s">
        <v>43</v>
      </c>
      <c r="I611">
        <v>85.6</v>
      </c>
      <c r="J611" t="s">
        <v>46</v>
      </c>
      <c r="K611">
        <v>78.2</v>
      </c>
      <c r="L611" t="s">
        <v>83</v>
      </c>
      <c r="M611" t="s">
        <v>48</v>
      </c>
      <c r="N611" t="s">
        <v>55</v>
      </c>
      <c r="O611" t="s">
        <v>59</v>
      </c>
      <c r="P611" s="4">
        <v>728</v>
      </c>
      <c r="Q611" s="4">
        <v>399</v>
      </c>
      <c r="R611" s="4">
        <v>445</v>
      </c>
      <c r="S611" s="6">
        <v>601</v>
      </c>
      <c r="T611">
        <v>35.1</v>
      </c>
      <c r="U611" t="s">
        <v>61</v>
      </c>
      <c r="V611" s="4">
        <f>Table3[[#This Row],[Driver wage/trip]]+Table3[[#This Row],[Driver Salary]]</f>
        <v>1173</v>
      </c>
      <c r="W611" s="15">
        <f>Table3[[#This Row],[Buddy wage/trip]]*0.3</f>
        <v>119.69999999999999</v>
      </c>
    </row>
    <row r="612" spans="1:23" x14ac:dyDescent="0.25">
      <c r="A612">
        <v>17</v>
      </c>
      <c r="B612" s="22">
        <v>44967</v>
      </c>
      <c r="C612">
        <v>2023</v>
      </c>
      <c r="D612" t="s">
        <v>25</v>
      </c>
      <c r="E612" t="s">
        <v>31</v>
      </c>
      <c r="F612" t="s">
        <v>39</v>
      </c>
      <c r="G612" t="s">
        <v>40</v>
      </c>
      <c r="H612" t="s">
        <v>43</v>
      </c>
      <c r="I612">
        <v>74.900000000000006</v>
      </c>
      <c r="J612" t="s">
        <v>44</v>
      </c>
      <c r="K612">
        <v>83.1</v>
      </c>
      <c r="L612" t="s">
        <v>84</v>
      </c>
      <c r="M612" t="s">
        <v>50</v>
      </c>
      <c r="N612" t="s">
        <v>57</v>
      </c>
      <c r="O612" t="s">
        <v>60</v>
      </c>
      <c r="P612" s="4">
        <v>663</v>
      </c>
      <c r="Q612" s="4">
        <v>400</v>
      </c>
      <c r="R612" s="4">
        <v>708</v>
      </c>
      <c r="S612" s="6">
        <v>298</v>
      </c>
      <c r="T612">
        <v>25.8</v>
      </c>
      <c r="U612" t="s">
        <v>62</v>
      </c>
      <c r="V612" s="4">
        <f>Table3[[#This Row],[Driver wage/trip]]+Table3[[#This Row],[Driver Salary]]</f>
        <v>1371</v>
      </c>
      <c r="W612" s="15">
        <f>Table3[[#This Row],[Buddy wage/trip]]*0.3</f>
        <v>120</v>
      </c>
    </row>
    <row r="613" spans="1:23" x14ac:dyDescent="0.25">
      <c r="A613">
        <v>12</v>
      </c>
      <c r="B613" s="22">
        <v>44445</v>
      </c>
      <c r="C613">
        <v>2021</v>
      </c>
      <c r="D613" t="s">
        <v>21</v>
      </c>
      <c r="E613" t="s">
        <v>32</v>
      </c>
      <c r="F613" t="s">
        <v>39</v>
      </c>
      <c r="G613" t="s">
        <v>41</v>
      </c>
      <c r="H613" t="s">
        <v>70</v>
      </c>
      <c r="I613">
        <v>7.3</v>
      </c>
      <c r="J613" t="s">
        <v>46</v>
      </c>
      <c r="K613">
        <v>80.5</v>
      </c>
      <c r="L613" t="s">
        <v>84</v>
      </c>
      <c r="M613" t="s">
        <v>53</v>
      </c>
      <c r="N613" t="s">
        <v>55</v>
      </c>
      <c r="O613" t="s">
        <v>60</v>
      </c>
      <c r="P613" s="4">
        <v>756</v>
      </c>
      <c r="Q613" s="4">
        <v>401</v>
      </c>
      <c r="R613" s="4">
        <v>521</v>
      </c>
      <c r="S613" s="6">
        <v>469</v>
      </c>
      <c r="T613">
        <v>1.1000000000000001</v>
      </c>
      <c r="U613" t="s">
        <v>61</v>
      </c>
      <c r="V613" s="4">
        <f>Table3[[#This Row],[Driver wage/trip]]+Table3[[#This Row],[Driver Salary]]</f>
        <v>1277</v>
      </c>
      <c r="W613" s="15">
        <f>Table3[[#This Row],[Buddy wage/trip]]*0.3</f>
        <v>120.3</v>
      </c>
    </row>
    <row r="614" spans="1:23" x14ac:dyDescent="0.25">
      <c r="A614">
        <v>14</v>
      </c>
      <c r="B614" s="22">
        <v>43936</v>
      </c>
      <c r="C614">
        <v>2020</v>
      </c>
      <c r="D614" t="s">
        <v>19</v>
      </c>
      <c r="E614" t="s">
        <v>33</v>
      </c>
      <c r="F614" t="s">
        <v>38</v>
      </c>
      <c r="G614" t="s">
        <v>41</v>
      </c>
      <c r="H614" t="s">
        <v>43</v>
      </c>
      <c r="I614">
        <v>27.8</v>
      </c>
      <c r="J614" t="s">
        <v>46</v>
      </c>
      <c r="K614">
        <v>56.4</v>
      </c>
      <c r="L614" t="s">
        <v>84</v>
      </c>
      <c r="M614" t="s">
        <v>53</v>
      </c>
      <c r="N614" t="s">
        <v>57</v>
      </c>
      <c r="O614" t="s">
        <v>59</v>
      </c>
      <c r="P614" s="4">
        <v>792</v>
      </c>
      <c r="Q614" s="4">
        <v>401</v>
      </c>
      <c r="R614" s="4">
        <v>239</v>
      </c>
      <c r="S614" s="6">
        <v>208</v>
      </c>
      <c r="T614">
        <v>13.7</v>
      </c>
      <c r="U614" t="s">
        <v>62</v>
      </c>
      <c r="V614" s="4">
        <f>Table3[[#This Row],[Driver wage/trip]]+Table3[[#This Row],[Driver Salary]]</f>
        <v>1031</v>
      </c>
      <c r="W614" s="15">
        <f>Table3[[#This Row],[Buddy wage/trip]]*0.3</f>
        <v>120.3</v>
      </c>
    </row>
    <row r="615" spans="1:23" x14ac:dyDescent="0.25">
      <c r="A615">
        <v>5</v>
      </c>
      <c r="B615" s="22">
        <v>44529</v>
      </c>
      <c r="C615">
        <v>2021</v>
      </c>
      <c r="D615" t="s">
        <v>30</v>
      </c>
      <c r="E615" t="s">
        <v>32</v>
      </c>
      <c r="F615" t="s">
        <v>38</v>
      </c>
      <c r="G615" t="s">
        <v>41</v>
      </c>
      <c r="H615" t="s">
        <v>42</v>
      </c>
      <c r="I615">
        <v>60</v>
      </c>
      <c r="J615" t="s">
        <v>44</v>
      </c>
      <c r="K615">
        <v>83.7</v>
      </c>
      <c r="L615" t="s">
        <v>83</v>
      </c>
      <c r="M615" t="s">
        <v>47</v>
      </c>
      <c r="N615" t="s">
        <v>58</v>
      </c>
      <c r="O615" t="s">
        <v>59</v>
      </c>
      <c r="P615" s="4">
        <v>647</v>
      </c>
      <c r="Q615" s="4">
        <v>399</v>
      </c>
      <c r="R615" s="4">
        <v>356</v>
      </c>
      <c r="S615" s="6">
        <v>487</v>
      </c>
      <c r="T615">
        <v>14.3</v>
      </c>
      <c r="U615" t="s">
        <v>61</v>
      </c>
      <c r="V615" s="4">
        <f>Table3[[#This Row],[Driver wage/trip]]+Table3[[#This Row],[Driver Salary]]</f>
        <v>1003</v>
      </c>
      <c r="W615" s="15">
        <f>Table3[[#This Row],[Buddy wage/trip]]*0.3</f>
        <v>119.69999999999999</v>
      </c>
    </row>
    <row r="616" spans="1:23" x14ac:dyDescent="0.25">
      <c r="A616">
        <v>30</v>
      </c>
      <c r="B616" s="22">
        <v>44194</v>
      </c>
      <c r="C616">
        <v>2020</v>
      </c>
      <c r="D616" t="s">
        <v>23</v>
      </c>
      <c r="E616" t="s">
        <v>37</v>
      </c>
      <c r="F616" t="s">
        <v>39</v>
      </c>
      <c r="G616" t="s">
        <v>40</v>
      </c>
      <c r="H616" t="s">
        <v>70</v>
      </c>
      <c r="I616">
        <v>56.2</v>
      </c>
      <c r="J616" t="s">
        <v>46</v>
      </c>
      <c r="K616">
        <v>32.5</v>
      </c>
      <c r="L616" t="s">
        <v>84</v>
      </c>
      <c r="M616" t="s">
        <v>52</v>
      </c>
      <c r="N616" t="s">
        <v>65</v>
      </c>
      <c r="O616" t="s">
        <v>59</v>
      </c>
      <c r="P616" s="4">
        <v>721</v>
      </c>
      <c r="Q616" s="4">
        <v>400</v>
      </c>
      <c r="R616" s="4">
        <v>477</v>
      </c>
      <c r="S616" s="6">
        <v>738</v>
      </c>
      <c r="T616">
        <v>28.5</v>
      </c>
      <c r="U616" t="s">
        <v>62</v>
      </c>
      <c r="V616" s="4">
        <f>Table3[[#This Row],[Driver wage/trip]]+Table3[[#This Row],[Driver Salary]]</f>
        <v>1198</v>
      </c>
      <c r="W616" s="15">
        <f>Table3[[#This Row],[Buddy wage/trip]]*0.3</f>
        <v>120</v>
      </c>
    </row>
    <row r="617" spans="1:23" x14ac:dyDescent="0.25">
      <c r="A617">
        <v>13</v>
      </c>
      <c r="B617" s="22">
        <v>44875</v>
      </c>
      <c r="C617">
        <v>2022</v>
      </c>
      <c r="D617" t="s">
        <v>30</v>
      </c>
      <c r="E617" t="s">
        <v>35</v>
      </c>
      <c r="F617" t="s">
        <v>38</v>
      </c>
      <c r="G617" t="s">
        <v>41</v>
      </c>
      <c r="H617" t="s">
        <v>43</v>
      </c>
      <c r="I617">
        <v>64.400000000000006</v>
      </c>
      <c r="J617" t="s">
        <v>46</v>
      </c>
      <c r="K617">
        <v>73.5</v>
      </c>
      <c r="L617" t="s">
        <v>83</v>
      </c>
      <c r="M617" t="s">
        <v>54</v>
      </c>
      <c r="N617" t="s">
        <v>48</v>
      </c>
      <c r="O617" t="s">
        <v>60</v>
      </c>
      <c r="P617" s="4">
        <v>604</v>
      </c>
      <c r="Q617" s="4">
        <v>400</v>
      </c>
      <c r="R617" s="4">
        <v>262</v>
      </c>
      <c r="S617" s="6">
        <v>558</v>
      </c>
      <c r="T617">
        <v>28.3</v>
      </c>
      <c r="U617" t="s">
        <v>62</v>
      </c>
      <c r="V617" s="4">
        <f>Table3[[#This Row],[Driver wage/trip]]+Table3[[#This Row],[Driver Salary]]</f>
        <v>866</v>
      </c>
      <c r="W617" s="15">
        <f>Table3[[#This Row],[Buddy wage/trip]]*0.3</f>
        <v>120</v>
      </c>
    </row>
    <row r="618" spans="1:23" x14ac:dyDescent="0.25">
      <c r="A618">
        <v>13</v>
      </c>
      <c r="B618" s="22">
        <v>44490</v>
      </c>
      <c r="C618">
        <v>2021</v>
      </c>
      <c r="D618" t="s">
        <v>22</v>
      </c>
      <c r="E618" t="s">
        <v>35</v>
      </c>
      <c r="F618" t="s">
        <v>39</v>
      </c>
      <c r="G618" t="s">
        <v>40</v>
      </c>
      <c r="H618" t="s">
        <v>70</v>
      </c>
      <c r="I618">
        <v>87.2</v>
      </c>
      <c r="J618" t="s">
        <v>44</v>
      </c>
      <c r="K618">
        <v>68.7</v>
      </c>
      <c r="L618" t="s">
        <v>83</v>
      </c>
      <c r="M618" t="s">
        <v>48</v>
      </c>
      <c r="N618" t="s">
        <v>65</v>
      </c>
      <c r="O618" t="s">
        <v>59</v>
      </c>
      <c r="P618" s="4">
        <v>303</v>
      </c>
      <c r="Q618" s="4">
        <v>400</v>
      </c>
      <c r="R618" s="4">
        <v>543</v>
      </c>
      <c r="S618" s="6">
        <v>464</v>
      </c>
      <c r="T618">
        <v>19.100000000000001</v>
      </c>
      <c r="U618" t="s">
        <v>61</v>
      </c>
      <c r="V618" s="4">
        <f>Table3[[#This Row],[Driver wage/trip]]+Table3[[#This Row],[Driver Salary]]</f>
        <v>846</v>
      </c>
      <c r="W618" s="15">
        <f>Table3[[#This Row],[Buddy wage/trip]]*0.3</f>
        <v>120</v>
      </c>
    </row>
    <row r="619" spans="1:23" x14ac:dyDescent="0.25">
      <c r="A619">
        <v>18</v>
      </c>
      <c r="B619" s="22">
        <v>44983</v>
      </c>
      <c r="C619">
        <v>2023</v>
      </c>
      <c r="D619" t="s">
        <v>25</v>
      </c>
      <c r="E619" t="s">
        <v>34</v>
      </c>
      <c r="F619" t="s">
        <v>39</v>
      </c>
      <c r="G619" t="s">
        <v>40</v>
      </c>
      <c r="H619" t="s">
        <v>43</v>
      </c>
      <c r="I619">
        <v>83.4</v>
      </c>
      <c r="J619" t="s">
        <v>46</v>
      </c>
      <c r="K619">
        <v>41.6</v>
      </c>
      <c r="L619" t="s">
        <v>84</v>
      </c>
      <c r="M619" t="s">
        <v>51</v>
      </c>
      <c r="N619" t="s">
        <v>55</v>
      </c>
      <c r="O619" t="s">
        <v>60</v>
      </c>
      <c r="P619" s="4">
        <v>309</v>
      </c>
      <c r="Q619" s="4">
        <v>400</v>
      </c>
      <c r="R619" s="4">
        <v>272</v>
      </c>
      <c r="S619" s="6">
        <v>297</v>
      </c>
      <c r="T619">
        <v>38.1</v>
      </c>
      <c r="U619" t="s">
        <v>61</v>
      </c>
      <c r="V619" s="4">
        <f>Table3[[#This Row],[Driver wage/trip]]+Table3[[#This Row],[Driver Salary]]</f>
        <v>581</v>
      </c>
      <c r="W619" s="15">
        <f>Table3[[#This Row],[Buddy wage/trip]]*0.3</f>
        <v>120</v>
      </c>
    </row>
    <row r="620" spans="1:23" x14ac:dyDescent="0.25">
      <c r="A620">
        <v>16</v>
      </c>
      <c r="B620" s="22">
        <v>44529</v>
      </c>
      <c r="C620">
        <v>2021</v>
      </c>
      <c r="D620" t="s">
        <v>30</v>
      </c>
      <c r="E620" t="s">
        <v>32</v>
      </c>
      <c r="F620" t="s">
        <v>39</v>
      </c>
      <c r="G620" t="s">
        <v>40</v>
      </c>
      <c r="H620" t="s">
        <v>43</v>
      </c>
      <c r="I620">
        <v>47.9</v>
      </c>
      <c r="J620" t="s">
        <v>44</v>
      </c>
      <c r="K620">
        <v>94.6</v>
      </c>
      <c r="L620" t="s">
        <v>84</v>
      </c>
      <c r="M620" t="s">
        <v>55</v>
      </c>
      <c r="N620" t="s">
        <v>48</v>
      </c>
      <c r="O620" t="s">
        <v>60</v>
      </c>
      <c r="P620" s="4">
        <v>266</v>
      </c>
      <c r="Q620" s="4">
        <v>401</v>
      </c>
      <c r="R620" s="4">
        <v>320</v>
      </c>
      <c r="S620" s="6">
        <v>321</v>
      </c>
      <c r="T620">
        <v>35</v>
      </c>
      <c r="U620" t="s">
        <v>61</v>
      </c>
      <c r="V620" s="4">
        <f>Table3[[#This Row],[Driver wage/trip]]+Table3[[#This Row],[Driver Salary]]</f>
        <v>586</v>
      </c>
      <c r="W620" s="15">
        <f>Table3[[#This Row],[Buddy wage/trip]]*0.3</f>
        <v>120.3</v>
      </c>
    </row>
    <row r="621" spans="1:23" x14ac:dyDescent="0.25">
      <c r="A621">
        <v>14</v>
      </c>
      <c r="B621" s="22">
        <v>45053</v>
      </c>
      <c r="C621">
        <v>2023</v>
      </c>
      <c r="D621" t="s">
        <v>20</v>
      </c>
      <c r="E621" t="s">
        <v>34</v>
      </c>
      <c r="F621" t="s">
        <v>39</v>
      </c>
      <c r="G621" t="s">
        <v>41</v>
      </c>
      <c r="H621" t="s">
        <v>43</v>
      </c>
      <c r="I621">
        <v>105.9</v>
      </c>
      <c r="J621" t="s">
        <v>44</v>
      </c>
      <c r="K621">
        <v>14.3</v>
      </c>
      <c r="L621" t="s">
        <v>84</v>
      </c>
      <c r="M621" t="s">
        <v>53</v>
      </c>
      <c r="N621" t="s">
        <v>66</v>
      </c>
      <c r="O621" t="s">
        <v>60</v>
      </c>
      <c r="P621" s="4">
        <v>766</v>
      </c>
      <c r="Q621" s="4">
        <v>398</v>
      </c>
      <c r="R621" s="4">
        <v>736</v>
      </c>
      <c r="S621" s="6">
        <v>246</v>
      </c>
      <c r="T621">
        <v>34.799999999999997</v>
      </c>
      <c r="U621" t="s">
        <v>62</v>
      </c>
      <c r="V621" s="4">
        <f>Table3[[#This Row],[Driver wage/trip]]+Table3[[#This Row],[Driver Salary]]</f>
        <v>1502</v>
      </c>
      <c r="W621" s="15">
        <f>Table3[[#This Row],[Buddy wage/trip]]*0.3</f>
        <v>119.39999999999999</v>
      </c>
    </row>
    <row r="622" spans="1:23" x14ac:dyDescent="0.25">
      <c r="A622">
        <v>7</v>
      </c>
      <c r="B622" s="22">
        <v>44577</v>
      </c>
      <c r="C622">
        <v>2022</v>
      </c>
      <c r="D622" t="s">
        <v>28</v>
      </c>
      <c r="E622" t="s">
        <v>34</v>
      </c>
      <c r="F622" t="s">
        <v>38</v>
      </c>
      <c r="G622" t="s">
        <v>40</v>
      </c>
      <c r="H622" t="s">
        <v>42</v>
      </c>
      <c r="I622">
        <v>12.2</v>
      </c>
      <c r="J622" t="s">
        <v>45</v>
      </c>
      <c r="K622">
        <v>24.7</v>
      </c>
      <c r="L622" t="s">
        <v>83</v>
      </c>
      <c r="M622" t="s">
        <v>47</v>
      </c>
      <c r="N622" t="s">
        <v>48</v>
      </c>
      <c r="O622" t="s">
        <v>60</v>
      </c>
      <c r="P622" s="4">
        <v>604</v>
      </c>
      <c r="Q622" s="4">
        <v>400</v>
      </c>
      <c r="R622" s="4">
        <v>800</v>
      </c>
      <c r="S622" s="6">
        <v>645</v>
      </c>
      <c r="T622">
        <v>14.6</v>
      </c>
      <c r="U622" t="s">
        <v>61</v>
      </c>
      <c r="V622" s="4">
        <f>Table3[[#This Row],[Driver wage/trip]]+Table3[[#This Row],[Driver Salary]]</f>
        <v>1404</v>
      </c>
      <c r="W622" s="15">
        <f>Table3[[#This Row],[Buddy wage/trip]]*0.3</f>
        <v>120</v>
      </c>
    </row>
    <row r="623" spans="1:23" x14ac:dyDescent="0.25">
      <c r="A623">
        <v>16</v>
      </c>
      <c r="B623" s="22">
        <v>44791</v>
      </c>
      <c r="C623">
        <v>2022</v>
      </c>
      <c r="D623" t="s">
        <v>26</v>
      </c>
      <c r="E623" t="s">
        <v>35</v>
      </c>
      <c r="F623" t="s">
        <v>38</v>
      </c>
      <c r="G623" t="s">
        <v>41</v>
      </c>
      <c r="H623" t="s">
        <v>70</v>
      </c>
      <c r="I623">
        <v>72.2</v>
      </c>
      <c r="J623" t="s">
        <v>46</v>
      </c>
      <c r="K623">
        <v>59.2</v>
      </c>
      <c r="L623" t="s">
        <v>83</v>
      </c>
      <c r="M623" t="s">
        <v>53</v>
      </c>
      <c r="N623" t="s">
        <v>57</v>
      </c>
      <c r="O623" t="s">
        <v>60</v>
      </c>
      <c r="P623" s="4">
        <v>674</v>
      </c>
      <c r="Q623" s="4">
        <v>400</v>
      </c>
      <c r="R623" s="4">
        <v>530</v>
      </c>
      <c r="S623" s="6">
        <v>246</v>
      </c>
      <c r="T623">
        <v>17.8</v>
      </c>
      <c r="U623" t="s">
        <v>61</v>
      </c>
      <c r="V623" s="4">
        <f>Table3[[#This Row],[Driver wage/trip]]+Table3[[#This Row],[Driver Salary]]</f>
        <v>1204</v>
      </c>
      <c r="W623" s="15">
        <f>Table3[[#This Row],[Buddy wage/trip]]*0.3</f>
        <v>120</v>
      </c>
    </row>
    <row r="624" spans="1:23" x14ac:dyDescent="0.25">
      <c r="A624">
        <v>26</v>
      </c>
      <c r="B624" s="22">
        <v>45274</v>
      </c>
      <c r="C624">
        <v>2023</v>
      </c>
      <c r="D624" t="s">
        <v>23</v>
      </c>
      <c r="E624" t="s">
        <v>35</v>
      </c>
      <c r="F624" t="s">
        <v>38</v>
      </c>
      <c r="G624" t="s">
        <v>41</v>
      </c>
      <c r="H624" t="s">
        <v>43</v>
      </c>
      <c r="I624">
        <v>114.2</v>
      </c>
      <c r="J624" t="s">
        <v>44</v>
      </c>
      <c r="K624">
        <v>107.5</v>
      </c>
      <c r="L624" t="s">
        <v>83</v>
      </c>
      <c r="M624" t="s">
        <v>48</v>
      </c>
      <c r="N624" t="s">
        <v>52</v>
      </c>
      <c r="O624" t="s">
        <v>60</v>
      </c>
      <c r="P624" s="4">
        <v>399</v>
      </c>
      <c r="Q624" s="4">
        <v>400</v>
      </c>
      <c r="R624" s="4">
        <v>572</v>
      </c>
      <c r="S624" s="6">
        <v>430</v>
      </c>
      <c r="T624">
        <v>17.3</v>
      </c>
      <c r="U624" t="s">
        <v>61</v>
      </c>
      <c r="V624" s="4">
        <f>Table3[[#This Row],[Driver wage/trip]]+Table3[[#This Row],[Driver Salary]]</f>
        <v>971</v>
      </c>
      <c r="W624" s="15">
        <f>Table3[[#This Row],[Buddy wage/trip]]*0.3</f>
        <v>120</v>
      </c>
    </row>
    <row r="625" spans="1:23" x14ac:dyDescent="0.25">
      <c r="A625">
        <v>22</v>
      </c>
      <c r="B625" s="22">
        <v>45080</v>
      </c>
      <c r="C625">
        <v>2023</v>
      </c>
      <c r="D625" t="s">
        <v>29</v>
      </c>
      <c r="E625" t="s">
        <v>36</v>
      </c>
      <c r="F625" t="s">
        <v>38</v>
      </c>
      <c r="G625" t="s">
        <v>40</v>
      </c>
      <c r="H625" t="s">
        <v>70</v>
      </c>
      <c r="I625">
        <v>68.099999999999994</v>
      </c>
      <c r="J625" t="s">
        <v>46</v>
      </c>
      <c r="K625">
        <v>71.099999999999994</v>
      </c>
      <c r="L625" t="s">
        <v>83</v>
      </c>
      <c r="M625" t="s">
        <v>51</v>
      </c>
      <c r="N625" t="s">
        <v>65</v>
      </c>
      <c r="O625" t="s">
        <v>59</v>
      </c>
      <c r="P625" s="4">
        <v>476</v>
      </c>
      <c r="Q625" s="4">
        <v>401</v>
      </c>
      <c r="R625" s="4">
        <v>678</v>
      </c>
      <c r="S625" s="6">
        <v>650</v>
      </c>
      <c r="T625">
        <v>18.2</v>
      </c>
      <c r="U625" t="s">
        <v>61</v>
      </c>
      <c r="V625" s="4">
        <f>Table3[[#This Row],[Driver wage/trip]]+Table3[[#This Row],[Driver Salary]]</f>
        <v>1154</v>
      </c>
      <c r="W625" s="15">
        <f>Table3[[#This Row],[Buddy wage/trip]]*0.3</f>
        <v>120.3</v>
      </c>
    </row>
    <row r="626" spans="1:23" x14ac:dyDescent="0.25">
      <c r="A626">
        <v>24</v>
      </c>
      <c r="B626" s="22">
        <v>44760</v>
      </c>
      <c r="C626">
        <v>2022</v>
      </c>
      <c r="D626" t="s">
        <v>27</v>
      </c>
      <c r="E626" t="s">
        <v>32</v>
      </c>
      <c r="F626" t="s">
        <v>39</v>
      </c>
      <c r="G626" t="s">
        <v>41</v>
      </c>
      <c r="H626" t="s">
        <v>43</v>
      </c>
      <c r="I626">
        <v>57.3</v>
      </c>
      <c r="J626" t="s">
        <v>46</v>
      </c>
      <c r="K626">
        <v>101.8</v>
      </c>
      <c r="L626" t="s">
        <v>83</v>
      </c>
      <c r="M626" t="s">
        <v>48</v>
      </c>
      <c r="N626" t="s">
        <v>52</v>
      </c>
      <c r="O626" t="s">
        <v>59</v>
      </c>
      <c r="P626" s="4">
        <v>224</v>
      </c>
      <c r="Q626" s="4">
        <v>401</v>
      </c>
      <c r="R626" s="4">
        <v>618</v>
      </c>
      <c r="S626" s="6">
        <v>628</v>
      </c>
      <c r="T626">
        <v>35.700000000000003</v>
      </c>
      <c r="U626" t="s">
        <v>62</v>
      </c>
      <c r="V626" s="4">
        <f>Table3[[#This Row],[Driver wage/trip]]+Table3[[#This Row],[Driver Salary]]</f>
        <v>842</v>
      </c>
      <c r="W626" s="15">
        <f>Table3[[#This Row],[Buddy wage/trip]]*0.3</f>
        <v>120.3</v>
      </c>
    </row>
    <row r="627" spans="1:23" x14ac:dyDescent="0.25">
      <c r="A627">
        <v>9</v>
      </c>
      <c r="B627" s="22">
        <v>44039</v>
      </c>
      <c r="C627">
        <v>2020</v>
      </c>
      <c r="D627" t="s">
        <v>27</v>
      </c>
      <c r="E627" t="s">
        <v>32</v>
      </c>
      <c r="F627" t="s">
        <v>39</v>
      </c>
      <c r="G627" t="s">
        <v>40</v>
      </c>
      <c r="H627" t="s">
        <v>42</v>
      </c>
      <c r="I627">
        <v>20.399999999999999</v>
      </c>
      <c r="J627" t="s">
        <v>45</v>
      </c>
      <c r="K627">
        <v>64.5</v>
      </c>
      <c r="L627" t="s">
        <v>83</v>
      </c>
      <c r="M627" t="s">
        <v>48</v>
      </c>
      <c r="N627" t="s">
        <v>66</v>
      </c>
      <c r="O627" t="s">
        <v>60</v>
      </c>
      <c r="P627" s="4">
        <v>733</v>
      </c>
      <c r="Q627" s="4">
        <v>400</v>
      </c>
      <c r="R627" s="4">
        <v>309</v>
      </c>
      <c r="S627" s="6">
        <v>547</v>
      </c>
      <c r="T627">
        <v>10.7</v>
      </c>
      <c r="U627" t="s">
        <v>61</v>
      </c>
      <c r="V627" s="4">
        <f>Table3[[#This Row],[Driver wage/trip]]+Table3[[#This Row],[Driver Salary]]</f>
        <v>1042</v>
      </c>
      <c r="W627" s="15">
        <f>Table3[[#This Row],[Buddy wage/trip]]*0.3</f>
        <v>120</v>
      </c>
    </row>
    <row r="628" spans="1:23" x14ac:dyDescent="0.25">
      <c r="A628">
        <v>6</v>
      </c>
      <c r="B628" s="22">
        <v>45099</v>
      </c>
      <c r="C628">
        <v>2023</v>
      </c>
      <c r="D628" t="s">
        <v>29</v>
      </c>
      <c r="E628" t="s">
        <v>35</v>
      </c>
      <c r="F628" t="s">
        <v>38</v>
      </c>
      <c r="G628" t="s">
        <v>40</v>
      </c>
      <c r="H628" t="s">
        <v>70</v>
      </c>
      <c r="I628">
        <v>98.2</v>
      </c>
      <c r="J628" t="s">
        <v>46</v>
      </c>
      <c r="K628">
        <v>95.3</v>
      </c>
      <c r="L628" t="s">
        <v>83</v>
      </c>
      <c r="M628" t="s">
        <v>51</v>
      </c>
      <c r="N628" t="s">
        <v>57</v>
      </c>
      <c r="O628" t="s">
        <v>60</v>
      </c>
      <c r="P628" s="4">
        <v>712</v>
      </c>
      <c r="Q628" s="4">
        <v>401</v>
      </c>
      <c r="R628" s="4">
        <v>447</v>
      </c>
      <c r="S628" s="6">
        <v>543</v>
      </c>
      <c r="T628">
        <v>32.299999999999997</v>
      </c>
      <c r="U628" t="s">
        <v>61</v>
      </c>
      <c r="V628" s="4">
        <f>Table3[[#This Row],[Driver wage/trip]]+Table3[[#This Row],[Driver Salary]]</f>
        <v>1159</v>
      </c>
      <c r="W628" s="15">
        <f>Table3[[#This Row],[Buddy wage/trip]]*0.3</f>
        <v>120.3</v>
      </c>
    </row>
    <row r="629" spans="1:23" x14ac:dyDescent="0.25">
      <c r="A629">
        <v>12</v>
      </c>
      <c r="B629" s="22">
        <v>45142</v>
      </c>
      <c r="C629">
        <v>2023</v>
      </c>
      <c r="D629" t="s">
        <v>26</v>
      </c>
      <c r="E629" t="s">
        <v>31</v>
      </c>
      <c r="F629" t="s">
        <v>38</v>
      </c>
      <c r="G629" t="s">
        <v>40</v>
      </c>
      <c r="H629" t="s">
        <v>70</v>
      </c>
      <c r="I629">
        <v>48</v>
      </c>
      <c r="J629" t="s">
        <v>44</v>
      </c>
      <c r="K629">
        <v>42.5</v>
      </c>
      <c r="L629" t="s">
        <v>83</v>
      </c>
      <c r="M629" t="s">
        <v>47</v>
      </c>
      <c r="N629" t="s">
        <v>58</v>
      </c>
      <c r="O629" t="s">
        <v>60</v>
      </c>
      <c r="P629" s="4">
        <v>671</v>
      </c>
      <c r="Q629" s="4">
        <v>399</v>
      </c>
      <c r="R629" s="4">
        <v>521</v>
      </c>
      <c r="S629" s="6">
        <v>254</v>
      </c>
      <c r="T629">
        <v>21</v>
      </c>
      <c r="U629" t="s">
        <v>61</v>
      </c>
      <c r="V629" s="4">
        <f>Table3[[#This Row],[Driver wage/trip]]+Table3[[#This Row],[Driver Salary]]</f>
        <v>1192</v>
      </c>
      <c r="W629" s="15">
        <f>Table3[[#This Row],[Buddy wage/trip]]*0.3</f>
        <v>119.69999999999999</v>
      </c>
    </row>
    <row r="630" spans="1:23" x14ac:dyDescent="0.25">
      <c r="A630">
        <v>13</v>
      </c>
      <c r="B630" s="22">
        <v>44920</v>
      </c>
      <c r="C630">
        <v>2022</v>
      </c>
      <c r="D630" t="s">
        <v>23</v>
      </c>
      <c r="E630" t="s">
        <v>34</v>
      </c>
      <c r="F630" t="s">
        <v>39</v>
      </c>
      <c r="G630" t="s">
        <v>41</v>
      </c>
      <c r="H630" t="s">
        <v>43</v>
      </c>
      <c r="I630">
        <v>85.6</v>
      </c>
      <c r="J630" t="s">
        <v>46</v>
      </c>
      <c r="K630">
        <v>98.7</v>
      </c>
      <c r="L630" t="s">
        <v>83</v>
      </c>
      <c r="M630" t="s">
        <v>51</v>
      </c>
      <c r="N630" t="s">
        <v>65</v>
      </c>
      <c r="O630" t="s">
        <v>60</v>
      </c>
      <c r="P630" s="4">
        <v>235</v>
      </c>
      <c r="Q630" s="4">
        <v>401</v>
      </c>
      <c r="R630" s="4">
        <v>416</v>
      </c>
      <c r="S630" s="6">
        <v>305</v>
      </c>
      <c r="T630">
        <v>10.7</v>
      </c>
      <c r="U630" t="s">
        <v>62</v>
      </c>
      <c r="V630" s="4">
        <f>Table3[[#This Row],[Driver wage/trip]]+Table3[[#This Row],[Driver Salary]]</f>
        <v>651</v>
      </c>
      <c r="W630" s="15">
        <f>Table3[[#This Row],[Buddy wage/trip]]*0.3</f>
        <v>120.3</v>
      </c>
    </row>
    <row r="631" spans="1:23" x14ac:dyDescent="0.25">
      <c r="A631">
        <v>20</v>
      </c>
      <c r="B631" s="22">
        <v>45007</v>
      </c>
      <c r="C631">
        <v>2023</v>
      </c>
      <c r="D631" t="s">
        <v>24</v>
      </c>
      <c r="E631" t="s">
        <v>33</v>
      </c>
      <c r="F631" t="s">
        <v>38</v>
      </c>
      <c r="G631" t="s">
        <v>40</v>
      </c>
      <c r="H631" t="s">
        <v>42</v>
      </c>
      <c r="I631">
        <v>27.7</v>
      </c>
      <c r="J631" t="s">
        <v>46</v>
      </c>
      <c r="K631">
        <v>51.2</v>
      </c>
      <c r="L631" t="s">
        <v>84</v>
      </c>
      <c r="M631" t="s">
        <v>47</v>
      </c>
      <c r="N631" t="s">
        <v>57</v>
      </c>
      <c r="O631" t="s">
        <v>59</v>
      </c>
      <c r="P631" s="4">
        <v>305</v>
      </c>
      <c r="Q631" s="4">
        <v>402</v>
      </c>
      <c r="R631" s="4">
        <v>306</v>
      </c>
      <c r="S631" s="6">
        <v>521</v>
      </c>
      <c r="T631">
        <v>21.6</v>
      </c>
      <c r="U631" t="s">
        <v>62</v>
      </c>
      <c r="V631" s="4">
        <f>Table3[[#This Row],[Driver wage/trip]]+Table3[[#This Row],[Driver Salary]]</f>
        <v>611</v>
      </c>
      <c r="W631" s="15">
        <f>Table3[[#This Row],[Buddy wage/trip]]*0.3</f>
        <v>120.6</v>
      </c>
    </row>
    <row r="632" spans="1:23" x14ac:dyDescent="0.25">
      <c r="A632">
        <v>1</v>
      </c>
      <c r="B632" s="22">
        <v>44321</v>
      </c>
      <c r="C632">
        <v>2021</v>
      </c>
      <c r="D632" t="s">
        <v>20</v>
      </c>
      <c r="E632" t="s">
        <v>33</v>
      </c>
      <c r="F632" t="s">
        <v>39</v>
      </c>
      <c r="G632" t="s">
        <v>40</v>
      </c>
      <c r="H632" t="s">
        <v>42</v>
      </c>
      <c r="I632">
        <v>9.8000000000000007</v>
      </c>
      <c r="J632" t="s">
        <v>45</v>
      </c>
      <c r="K632">
        <v>69.3</v>
      </c>
      <c r="L632" t="s">
        <v>84</v>
      </c>
      <c r="M632" t="s">
        <v>52</v>
      </c>
      <c r="N632" t="s">
        <v>48</v>
      </c>
      <c r="O632" t="s">
        <v>59</v>
      </c>
      <c r="P632" s="4">
        <v>401</v>
      </c>
      <c r="Q632" s="4">
        <v>401</v>
      </c>
      <c r="R632" s="4">
        <v>642</v>
      </c>
      <c r="S632" s="6">
        <v>409</v>
      </c>
      <c r="T632">
        <v>8.6</v>
      </c>
      <c r="U632" t="s">
        <v>61</v>
      </c>
      <c r="V632" s="4">
        <f>Table3[[#This Row],[Driver wage/trip]]+Table3[[#This Row],[Driver Salary]]</f>
        <v>1043</v>
      </c>
      <c r="W632" s="15">
        <f>Table3[[#This Row],[Buddy wage/trip]]*0.3</f>
        <v>120.3</v>
      </c>
    </row>
    <row r="633" spans="1:23" x14ac:dyDescent="0.25">
      <c r="A633">
        <v>23</v>
      </c>
      <c r="B633" s="22">
        <v>45289</v>
      </c>
      <c r="C633">
        <v>2023</v>
      </c>
      <c r="D633" t="s">
        <v>23</v>
      </c>
      <c r="E633" t="s">
        <v>31</v>
      </c>
      <c r="F633" t="s">
        <v>39</v>
      </c>
      <c r="G633" t="s">
        <v>41</v>
      </c>
      <c r="H633" t="s">
        <v>43</v>
      </c>
      <c r="I633">
        <v>40.1</v>
      </c>
      <c r="J633" t="s">
        <v>46</v>
      </c>
      <c r="K633">
        <v>25.2</v>
      </c>
      <c r="L633" t="s">
        <v>83</v>
      </c>
      <c r="M633" t="s">
        <v>50</v>
      </c>
      <c r="N633" t="s">
        <v>52</v>
      </c>
      <c r="O633" t="s">
        <v>59</v>
      </c>
      <c r="P633" s="4">
        <v>358</v>
      </c>
      <c r="Q633" s="4">
        <v>400</v>
      </c>
      <c r="R633" s="4">
        <v>319</v>
      </c>
      <c r="S633" s="6">
        <v>211</v>
      </c>
      <c r="T633">
        <v>5.2</v>
      </c>
      <c r="U633" t="s">
        <v>61</v>
      </c>
      <c r="V633" s="4">
        <f>Table3[[#This Row],[Driver wage/trip]]+Table3[[#This Row],[Driver Salary]]</f>
        <v>677</v>
      </c>
      <c r="W633" s="15">
        <f>Table3[[#This Row],[Buddy wage/trip]]*0.3</f>
        <v>120</v>
      </c>
    </row>
    <row r="634" spans="1:23" x14ac:dyDescent="0.25">
      <c r="A634">
        <v>11</v>
      </c>
      <c r="B634" s="22">
        <v>44533</v>
      </c>
      <c r="C634">
        <v>2021</v>
      </c>
      <c r="D634" t="s">
        <v>23</v>
      </c>
      <c r="E634" t="s">
        <v>31</v>
      </c>
      <c r="F634" t="s">
        <v>39</v>
      </c>
      <c r="G634" t="s">
        <v>41</v>
      </c>
      <c r="H634" t="s">
        <v>43</v>
      </c>
      <c r="I634">
        <v>37.4</v>
      </c>
      <c r="J634" t="s">
        <v>44</v>
      </c>
      <c r="K634">
        <v>110.8</v>
      </c>
      <c r="L634" t="s">
        <v>83</v>
      </c>
      <c r="M634" t="s">
        <v>53</v>
      </c>
      <c r="N634" t="s">
        <v>65</v>
      </c>
      <c r="O634" t="s">
        <v>60</v>
      </c>
      <c r="P634" s="4">
        <v>703</v>
      </c>
      <c r="Q634" s="4">
        <v>400</v>
      </c>
      <c r="R634" s="4">
        <v>356</v>
      </c>
      <c r="S634" s="6">
        <v>679</v>
      </c>
      <c r="T634">
        <v>33.700000000000003</v>
      </c>
      <c r="U634" t="s">
        <v>62</v>
      </c>
      <c r="V634" s="4">
        <f>Table3[[#This Row],[Driver wage/trip]]+Table3[[#This Row],[Driver Salary]]</f>
        <v>1059</v>
      </c>
      <c r="W634" s="15">
        <f>Table3[[#This Row],[Buddy wage/trip]]*0.3</f>
        <v>120</v>
      </c>
    </row>
    <row r="635" spans="1:23" x14ac:dyDescent="0.25">
      <c r="A635">
        <v>9</v>
      </c>
      <c r="B635" s="22">
        <v>45072</v>
      </c>
      <c r="C635">
        <v>2023</v>
      </c>
      <c r="D635" t="s">
        <v>20</v>
      </c>
      <c r="E635" t="s">
        <v>31</v>
      </c>
      <c r="F635" t="s">
        <v>39</v>
      </c>
      <c r="G635" t="s">
        <v>40</v>
      </c>
      <c r="H635" t="s">
        <v>70</v>
      </c>
      <c r="I635">
        <v>105.4</v>
      </c>
      <c r="J635" t="s">
        <v>46</v>
      </c>
      <c r="K635">
        <v>85.7</v>
      </c>
      <c r="L635" t="s">
        <v>83</v>
      </c>
      <c r="M635" t="s">
        <v>51</v>
      </c>
      <c r="N635" t="s">
        <v>55</v>
      </c>
      <c r="O635" t="s">
        <v>59</v>
      </c>
      <c r="P635" s="4">
        <v>317</v>
      </c>
      <c r="Q635" s="4">
        <v>398</v>
      </c>
      <c r="R635" s="4">
        <v>372</v>
      </c>
      <c r="S635" s="6">
        <v>592</v>
      </c>
      <c r="T635">
        <v>28.3</v>
      </c>
      <c r="U635" t="s">
        <v>61</v>
      </c>
      <c r="V635" s="4">
        <f>Table3[[#This Row],[Driver wage/trip]]+Table3[[#This Row],[Driver Salary]]</f>
        <v>689</v>
      </c>
      <c r="W635" s="15">
        <f>Table3[[#This Row],[Buddy wage/trip]]*0.3</f>
        <v>119.39999999999999</v>
      </c>
    </row>
    <row r="636" spans="1:23" x14ac:dyDescent="0.25">
      <c r="A636">
        <v>5</v>
      </c>
      <c r="B636" s="22">
        <v>45283</v>
      </c>
      <c r="C636">
        <v>2023</v>
      </c>
      <c r="D636" t="s">
        <v>23</v>
      </c>
      <c r="E636" t="s">
        <v>36</v>
      </c>
      <c r="F636" t="s">
        <v>39</v>
      </c>
      <c r="G636" t="s">
        <v>40</v>
      </c>
      <c r="H636" t="s">
        <v>43</v>
      </c>
      <c r="I636">
        <v>104.4</v>
      </c>
      <c r="J636" t="s">
        <v>45</v>
      </c>
      <c r="K636">
        <v>103.8</v>
      </c>
      <c r="L636" t="s">
        <v>84</v>
      </c>
      <c r="M636" t="s">
        <v>53</v>
      </c>
      <c r="N636" t="s">
        <v>55</v>
      </c>
      <c r="O636" t="s">
        <v>59</v>
      </c>
      <c r="P636" s="4">
        <v>519</v>
      </c>
      <c r="Q636" s="4">
        <v>400</v>
      </c>
      <c r="R636" s="4">
        <v>297</v>
      </c>
      <c r="S636" s="6">
        <v>395</v>
      </c>
      <c r="T636">
        <v>9</v>
      </c>
      <c r="U636" t="s">
        <v>61</v>
      </c>
      <c r="V636" s="4">
        <f>Table3[[#This Row],[Driver wage/trip]]+Table3[[#This Row],[Driver Salary]]</f>
        <v>816</v>
      </c>
      <c r="W636" s="15">
        <f>Table3[[#This Row],[Buddy wage/trip]]*0.3</f>
        <v>120</v>
      </c>
    </row>
    <row r="637" spans="1:23" x14ac:dyDescent="0.25">
      <c r="A637">
        <v>1</v>
      </c>
      <c r="B637" s="22">
        <v>44332</v>
      </c>
      <c r="C637">
        <v>2021</v>
      </c>
      <c r="D637" t="s">
        <v>20</v>
      </c>
      <c r="E637" t="s">
        <v>34</v>
      </c>
      <c r="F637" t="s">
        <v>39</v>
      </c>
      <c r="G637" t="s">
        <v>41</v>
      </c>
      <c r="H637" t="s">
        <v>43</v>
      </c>
      <c r="I637">
        <v>66.400000000000006</v>
      </c>
      <c r="J637" t="s">
        <v>45</v>
      </c>
      <c r="K637">
        <v>28.9</v>
      </c>
      <c r="L637" t="s">
        <v>83</v>
      </c>
      <c r="M637" t="s">
        <v>48</v>
      </c>
      <c r="N637" t="s">
        <v>48</v>
      </c>
      <c r="O637" t="s">
        <v>60</v>
      </c>
      <c r="P637" s="4">
        <v>543</v>
      </c>
      <c r="Q637" s="4">
        <v>399</v>
      </c>
      <c r="R637" s="4">
        <v>710</v>
      </c>
      <c r="S637" s="6">
        <v>259</v>
      </c>
      <c r="T637">
        <v>37.700000000000003</v>
      </c>
      <c r="U637" t="s">
        <v>62</v>
      </c>
      <c r="V637" s="4">
        <f>Table3[[#This Row],[Driver wage/trip]]+Table3[[#This Row],[Driver Salary]]</f>
        <v>1253</v>
      </c>
      <c r="W637" s="15">
        <f>Table3[[#This Row],[Buddy wage/trip]]*0.3</f>
        <v>119.69999999999999</v>
      </c>
    </row>
    <row r="638" spans="1:23" x14ac:dyDescent="0.25">
      <c r="A638">
        <v>18</v>
      </c>
      <c r="B638" s="22">
        <v>44496</v>
      </c>
      <c r="C638">
        <v>2021</v>
      </c>
      <c r="D638" t="s">
        <v>22</v>
      </c>
      <c r="E638" t="s">
        <v>33</v>
      </c>
      <c r="F638" t="s">
        <v>39</v>
      </c>
      <c r="G638" t="s">
        <v>41</v>
      </c>
      <c r="H638" t="s">
        <v>70</v>
      </c>
      <c r="I638">
        <v>7.2</v>
      </c>
      <c r="J638" t="s">
        <v>46</v>
      </c>
      <c r="K638">
        <v>12.8</v>
      </c>
      <c r="L638" t="s">
        <v>84</v>
      </c>
      <c r="M638" t="s">
        <v>48</v>
      </c>
      <c r="N638" t="s">
        <v>52</v>
      </c>
      <c r="O638" t="s">
        <v>60</v>
      </c>
      <c r="P638" s="4">
        <v>455</v>
      </c>
      <c r="Q638" s="4">
        <v>399</v>
      </c>
      <c r="R638" s="4">
        <v>566</v>
      </c>
      <c r="S638" s="6">
        <v>555</v>
      </c>
      <c r="T638">
        <v>2</v>
      </c>
      <c r="U638" t="s">
        <v>62</v>
      </c>
      <c r="V638" s="4">
        <f>Table3[[#This Row],[Driver wage/trip]]+Table3[[#This Row],[Driver Salary]]</f>
        <v>1021</v>
      </c>
      <c r="W638" s="15">
        <f>Table3[[#This Row],[Buddy wage/trip]]*0.3</f>
        <v>119.69999999999999</v>
      </c>
    </row>
    <row r="639" spans="1:23" x14ac:dyDescent="0.25">
      <c r="A639">
        <v>13</v>
      </c>
      <c r="B639" s="22">
        <v>44051</v>
      </c>
      <c r="C639">
        <v>2020</v>
      </c>
      <c r="D639" t="s">
        <v>26</v>
      </c>
      <c r="E639" t="s">
        <v>36</v>
      </c>
      <c r="F639" t="s">
        <v>38</v>
      </c>
      <c r="G639" t="s">
        <v>41</v>
      </c>
      <c r="H639" t="s">
        <v>43</v>
      </c>
      <c r="I639">
        <v>31.3</v>
      </c>
      <c r="J639" t="s">
        <v>46</v>
      </c>
      <c r="K639">
        <v>43.8</v>
      </c>
      <c r="L639" t="s">
        <v>84</v>
      </c>
      <c r="M639" t="s">
        <v>50</v>
      </c>
      <c r="N639" t="s">
        <v>57</v>
      </c>
      <c r="O639" t="s">
        <v>60</v>
      </c>
      <c r="P639" s="4">
        <v>344</v>
      </c>
      <c r="Q639" s="4">
        <v>399</v>
      </c>
      <c r="R639" s="4">
        <v>701</v>
      </c>
      <c r="S639" s="6">
        <v>409</v>
      </c>
      <c r="T639">
        <v>14</v>
      </c>
      <c r="U639" t="s">
        <v>62</v>
      </c>
      <c r="V639" s="4">
        <f>Table3[[#This Row],[Driver wage/trip]]+Table3[[#This Row],[Driver Salary]]</f>
        <v>1045</v>
      </c>
      <c r="W639" s="15">
        <f>Table3[[#This Row],[Buddy wage/trip]]*0.3</f>
        <v>119.69999999999999</v>
      </c>
    </row>
    <row r="640" spans="1:23" x14ac:dyDescent="0.25">
      <c r="A640">
        <v>3</v>
      </c>
      <c r="B640" s="22">
        <v>44265</v>
      </c>
      <c r="C640">
        <v>2021</v>
      </c>
      <c r="D640" t="s">
        <v>24</v>
      </c>
      <c r="E640" t="s">
        <v>33</v>
      </c>
      <c r="F640" t="s">
        <v>38</v>
      </c>
      <c r="G640" t="s">
        <v>41</v>
      </c>
      <c r="H640" t="s">
        <v>43</v>
      </c>
      <c r="I640">
        <v>78.5</v>
      </c>
      <c r="J640" t="s">
        <v>46</v>
      </c>
      <c r="K640">
        <v>64.400000000000006</v>
      </c>
      <c r="L640" t="s">
        <v>83</v>
      </c>
      <c r="M640" t="s">
        <v>55</v>
      </c>
      <c r="N640" t="s">
        <v>57</v>
      </c>
      <c r="O640" t="s">
        <v>59</v>
      </c>
      <c r="P640" s="4">
        <v>776</v>
      </c>
      <c r="Q640" s="4">
        <v>400</v>
      </c>
      <c r="R640" s="4">
        <v>496</v>
      </c>
      <c r="S640" s="6">
        <v>353</v>
      </c>
      <c r="T640">
        <v>1.8</v>
      </c>
      <c r="U640" t="s">
        <v>62</v>
      </c>
      <c r="V640" s="4">
        <f>Table3[[#This Row],[Driver wage/trip]]+Table3[[#This Row],[Driver Salary]]</f>
        <v>1272</v>
      </c>
      <c r="W640" s="15">
        <f>Table3[[#This Row],[Buddy wage/trip]]*0.3</f>
        <v>120</v>
      </c>
    </row>
    <row r="641" spans="1:23" x14ac:dyDescent="0.25">
      <c r="A641">
        <v>3</v>
      </c>
      <c r="B641" s="22">
        <v>44110</v>
      </c>
      <c r="C641">
        <v>2020</v>
      </c>
      <c r="D641" t="s">
        <v>22</v>
      </c>
      <c r="E641" t="s">
        <v>37</v>
      </c>
      <c r="F641" t="s">
        <v>38</v>
      </c>
      <c r="G641" t="s">
        <v>41</v>
      </c>
      <c r="H641" t="s">
        <v>43</v>
      </c>
      <c r="I641">
        <v>16.7</v>
      </c>
      <c r="J641" t="s">
        <v>46</v>
      </c>
      <c r="K641">
        <v>97.3</v>
      </c>
      <c r="L641" t="s">
        <v>83</v>
      </c>
      <c r="M641" t="s">
        <v>49</v>
      </c>
      <c r="N641" t="s">
        <v>57</v>
      </c>
      <c r="O641" t="s">
        <v>60</v>
      </c>
      <c r="P641" s="4">
        <v>448</v>
      </c>
      <c r="Q641" s="4">
        <v>400</v>
      </c>
      <c r="R641" s="4">
        <v>512</v>
      </c>
      <c r="S641" s="6">
        <v>633</v>
      </c>
      <c r="T641">
        <v>6.5</v>
      </c>
      <c r="U641" t="s">
        <v>61</v>
      </c>
      <c r="V641" s="4">
        <f>Table3[[#This Row],[Driver wage/trip]]+Table3[[#This Row],[Driver Salary]]</f>
        <v>960</v>
      </c>
      <c r="W641" s="15">
        <f>Table3[[#This Row],[Buddy wage/trip]]*0.3</f>
        <v>120</v>
      </c>
    </row>
    <row r="642" spans="1:23" x14ac:dyDescent="0.25">
      <c r="A642">
        <v>10</v>
      </c>
      <c r="B642" s="22">
        <v>44946</v>
      </c>
      <c r="C642">
        <v>2023</v>
      </c>
      <c r="D642" t="s">
        <v>28</v>
      </c>
      <c r="E642" t="s">
        <v>31</v>
      </c>
      <c r="F642" t="s">
        <v>39</v>
      </c>
      <c r="G642" t="s">
        <v>41</v>
      </c>
      <c r="H642" t="s">
        <v>43</v>
      </c>
      <c r="I642">
        <v>85.6</v>
      </c>
      <c r="J642" t="s">
        <v>46</v>
      </c>
      <c r="K642">
        <v>50.7</v>
      </c>
      <c r="L642" t="s">
        <v>83</v>
      </c>
      <c r="M642" t="s">
        <v>55</v>
      </c>
      <c r="N642" t="s">
        <v>57</v>
      </c>
      <c r="O642" t="s">
        <v>59</v>
      </c>
      <c r="P642" s="4">
        <v>636</v>
      </c>
      <c r="Q642" s="4">
        <v>400</v>
      </c>
      <c r="R642" s="4">
        <v>570</v>
      </c>
      <c r="S642" s="6">
        <v>397</v>
      </c>
      <c r="T642">
        <v>8</v>
      </c>
      <c r="U642" t="s">
        <v>62</v>
      </c>
      <c r="V642" s="4">
        <f>Table3[[#This Row],[Driver wage/trip]]+Table3[[#This Row],[Driver Salary]]</f>
        <v>1206</v>
      </c>
      <c r="W642" s="15">
        <f>Table3[[#This Row],[Buddy wage/trip]]*0.3</f>
        <v>120</v>
      </c>
    </row>
    <row r="643" spans="1:23" x14ac:dyDescent="0.25">
      <c r="A643">
        <v>24</v>
      </c>
      <c r="B643" s="22">
        <v>44354</v>
      </c>
      <c r="C643">
        <v>2021</v>
      </c>
      <c r="D643" t="s">
        <v>29</v>
      </c>
      <c r="E643" t="s">
        <v>32</v>
      </c>
      <c r="F643" t="s">
        <v>39</v>
      </c>
      <c r="G643" t="s">
        <v>41</v>
      </c>
      <c r="H643" t="s">
        <v>70</v>
      </c>
      <c r="I643">
        <v>6.4</v>
      </c>
      <c r="J643" t="s">
        <v>46</v>
      </c>
      <c r="K643">
        <v>36</v>
      </c>
      <c r="L643" t="s">
        <v>83</v>
      </c>
      <c r="M643" t="s">
        <v>54</v>
      </c>
      <c r="N643" t="s">
        <v>58</v>
      </c>
      <c r="O643" t="s">
        <v>59</v>
      </c>
      <c r="P643" s="4">
        <v>310</v>
      </c>
      <c r="Q643" s="4">
        <v>399</v>
      </c>
      <c r="R643" s="4">
        <v>423</v>
      </c>
      <c r="S643" s="6">
        <v>282</v>
      </c>
      <c r="T643">
        <v>32.6</v>
      </c>
      <c r="U643" t="s">
        <v>61</v>
      </c>
      <c r="V643" s="4">
        <f>Table3[[#This Row],[Driver wage/trip]]+Table3[[#This Row],[Driver Salary]]</f>
        <v>733</v>
      </c>
      <c r="W643" s="15">
        <f>Table3[[#This Row],[Buddy wage/trip]]*0.3</f>
        <v>119.69999999999999</v>
      </c>
    </row>
    <row r="644" spans="1:23" x14ac:dyDescent="0.25">
      <c r="A644">
        <v>11</v>
      </c>
      <c r="B644" s="22">
        <v>44993</v>
      </c>
      <c r="C644">
        <v>2023</v>
      </c>
      <c r="D644" t="s">
        <v>24</v>
      </c>
      <c r="E644" t="s">
        <v>33</v>
      </c>
      <c r="F644" t="s">
        <v>39</v>
      </c>
      <c r="G644" t="s">
        <v>41</v>
      </c>
      <c r="H644" t="s">
        <v>43</v>
      </c>
      <c r="I644">
        <v>83.5</v>
      </c>
      <c r="J644" t="s">
        <v>45</v>
      </c>
      <c r="K644">
        <v>47.8</v>
      </c>
      <c r="L644" t="s">
        <v>84</v>
      </c>
      <c r="M644" t="s">
        <v>52</v>
      </c>
      <c r="N644" t="s">
        <v>66</v>
      </c>
      <c r="O644" t="s">
        <v>59</v>
      </c>
      <c r="P644" s="4">
        <v>694</v>
      </c>
      <c r="Q644" s="4">
        <v>401</v>
      </c>
      <c r="R644" s="4">
        <v>498</v>
      </c>
      <c r="S644" s="6">
        <v>489</v>
      </c>
      <c r="T644">
        <v>39.700000000000003</v>
      </c>
      <c r="U644" t="s">
        <v>62</v>
      </c>
      <c r="V644" s="4">
        <f>Table3[[#This Row],[Driver wage/trip]]+Table3[[#This Row],[Driver Salary]]</f>
        <v>1192</v>
      </c>
      <c r="W644" s="15">
        <f>Table3[[#This Row],[Buddy wage/trip]]*0.3</f>
        <v>120.3</v>
      </c>
    </row>
    <row r="645" spans="1:23" x14ac:dyDescent="0.25">
      <c r="A645">
        <v>2</v>
      </c>
      <c r="B645" s="22">
        <v>44497</v>
      </c>
      <c r="C645">
        <v>2021</v>
      </c>
      <c r="D645" t="s">
        <v>22</v>
      </c>
      <c r="E645" t="s">
        <v>35</v>
      </c>
      <c r="F645" t="s">
        <v>38</v>
      </c>
      <c r="G645" t="s">
        <v>40</v>
      </c>
      <c r="H645" t="s">
        <v>43</v>
      </c>
      <c r="I645">
        <v>102.1</v>
      </c>
      <c r="J645" t="s">
        <v>46</v>
      </c>
      <c r="K645">
        <v>85.9</v>
      </c>
      <c r="L645" t="s">
        <v>83</v>
      </c>
      <c r="M645" t="s">
        <v>53</v>
      </c>
      <c r="N645" t="s">
        <v>48</v>
      </c>
      <c r="O645" t="s">
        <v>60</v>
      </c>
      <c r="P645" s="4">
        <v>330</v>
      </c>
      <c r="Q645" s="4">
        <v>400</v>
      </c>
      <c r="R645" s="4">
        <v>528</v>
      </c>
      <c r="S645" s="6">
        <v>697</v>
      </c>
      <c r="T645">
        <v>34.799999999999997</v>
      </c>
      <c r="U645" t="s">
        <v>62</v>
      </c>
      <c r="V645" s="4">
        <f>Table3[[#This Row],[Driver wage/trip]]+Table3[[#This Row],[Driver Salary]]</f>
        <v>858</v>
      </c>
      <c r="W645" s="15">
        <f>Table3[[#This Row],[Buddy wage/trip]]*0.3</f>
        <v>120</v>
      </c>
    </row>
    <row r="646" spans="1:23" x14ac:dyDescent="0.25">
      <c r="A646">
        <v>11</v>
      </c>
      <c r="B646" s="22">
        <v>44877</v>
      </c>
      <c r="C646">
        <v>2022</v>
      </c>
      <c r="D646" t="s">
        <v>30</v>
      </c>
      <c r="E646" t="s">
        <v>36</v>
      </c>
      <c r="F646" t="s">
        <v>38</v>
      </c>
      <c r="G646" t="s">
        <v>40</v>
      </c>
      <c r="H646" t="s">
        <v>42</v>
      </c>
      <c r="I646">
        <v>59</v>
      </c>
      <c r="J646" t="s">
        <v>46</v>
      </c>
      <c r="K646">
        <v>43.7</v>
      </c>
      <c r="L646" t="s">
        <v>84</v>
      </c>
      <c r="M646" t="s">
        <v>55</v>
      </c>
      <c r="N646" t="s">
        <v>66</v>
      </c>
      <c r="O646" t="s">
        <v>60</v>
      </c>
      <c r="P646" s="4">
        <v>605</v>
      </c>
      <c r="Q646" s="4">
        <v>399</v>
      </c>
      <c r="R646" s="4">
        <v>772</v>
      </c>
      <c r="S646" s="6">
        <v>710</v>
      </c>
      <c r="T646">
        <v>25.8</v>
      </c>
      <c r="U646" t="s">
        <v>61</v>
      </c>
      <c r="V646" s="4">
        <f>Table3[[#This Row],[Driver wage/trip]]+Table3[[#This Row],[Driver Salary]]</f>
        <v>1377</v>
      </c>
      <c r="W646" s="15">
        <f>Table3[[#This Row],[Buddy wage/trip]]*0.3</f>
        <v>119.69999999999999</v>
      </c>
    </row>
    <row r="647" spans="1:23" x14ac:dyDescent="0.25">
      <c r="A647">
        <v>11</v>
      </c>
      <c r="B647" s="22">
        <v>45271</v>
      </c>
      <c r="C647">
        <v>2023</v>
      </c>
      <c r="D647" t="s">
        <v>23</v>
      </c>
      <c r="E647" t="s">
        <v>32</v>
      </c>
      <c r="F647" t="s">
        <v>39</v>
      </c>
      <c r="G647" t="s">
        <v>40</v>
      </c>
      <c r="H647" t="s">
        <v>70</v>
      </c>
      <c r="I647">
        <v>100.3</v>
      </c>
      <c r="J647" t="s">
        <v>45</v>
      </c>
      <c r="K647">
        <v>117.6</v>
      </c>
      <c r="L647" t="s">
        <v>84</v>
      </c>
      <c r="M647" t="s">
        <v>55</v>
      </c>
      <c r="N647" t="s">
        <v>57</v>
      </c>
      <c r="O647" t="s">
        <v>60</v>
      </c>
      <c r="P647" s="4">
        <v>504</v>
      </c>
      <c r="Q647" s="4">
        <v>400</v>
      </c>
      <c r="R647" s="4">
        <v>730</v>
      </c>
      <c r="S647" s="6">
        <v>710</v>
      </c>
      <c r="T647">
        <v>29.2</v>
      </c>
      <c r="U647" t="s">
        <v>62</v>
      </c>
      <c r="V647" s="4">
        <f>Table3[[#This Row],[Driver wage/trip]]+Table3[[#This Row],[Driver Salary]]</f>
        <v>1234</v>
      </c>
      <c r="W647" s="15">
        <f>Table3[[#This Row],[Buddy wage/trip]]*0.3</f>
        <v>120</v>
      </c>
    </row>
    <row r="648" spans="1:23" x14ac:dyDescent="0.25">
      <c r="A648">
        <v>7</v>
      </c>
      <c r="B648" s="22">
        <v>44562</v>
      </c>
      <c r="C648">
        <v>2022</v>
      </c>
      <c r="D648" t="s">
        <v>28</v>
      </c>
      <c r="E648" t="s">
        <v>36</v>
      </c>
      <c r="F648" t="s">
        <v>38</v>
      </c>
      <c r="G648" t="s">
        <v>40</v>
      </c>
      <c r="H648" t="s">
        <v>43</v>
      </c>
      <c r="I648">
        <v>94.9</v>
      </c>
      <c r="J648" t="s">
        <v>44</v>
      </c>
      <c r="K648">
        <v>25.1</v>
      </c>
      <c r="L648" t="s">
        <v>83</v>
      </c>
      <c r="M648" t="s">
        <v>53</v>
      </c>
      <c r="N648" t="s">
        <v>65</v>
      </c>
      <c r="O648" t="s">
        <v>60</v>
      </c>
      <c r="P648" s="4">
        <v>288</v>
      </c>
      <c r="Q648" s="4">
        <v>402</v>
      </c>
      <c r="R648" s="4">
        <v>278</v>
      </c>
      <c r="S648" s="6">
        <v>453</v>
      </c>
      <c r="T648">
        <v>21.4</v>
      </c>
      <c r="U648" t="s">
        <v>62</v>
      </c>
      <c r="V648" s="4">
        <f>Table3[[#This Row],[Driver wage/trip]]+Table3[[#This Row],[Driver Salary]]</f>
        <v>566</v>
      </c>
      <c r="W648" s="15">
        <f>Table3[[#This Row],[Buddy wage/trip]]*0.3</f>
        <v>120.6</v>
      </c>
    </row>
    <row r="649" spans="1:23" x14ac:dyDescent="0.25">
      <c r="A649">
        <v>12</v>
      </c>
      <c r="B649" s="22">
        <v>44178</v>
      </c>
      <c r="C649">
        <v>2020</v>
      </c>
      <c r="D649" t="s">
        <v>23</v>
      </c>
      <c r="E649" t="s">
        <v>34</v>
      </c>
      <c r="F649" t="s">
        <v>39</v>
      </c>
      <c r="G649" t="s">
        <v>41</v>
      </c>
      <c r="H649" t="s">
        <v>70</v>
      </c>
      <c r="I649">
        <v>82.2</v>
      </c>
      <c r="J649" t="s">
        <v>44</v>
      </c>
      <c r="K649">
        <v>91.6</v>
      </c>
      <c r="L649" t="s">
        <v>83</v>
      </c>
      <c r="M649" t="s">
        <v>53</v>
      </c>
      <c r="N649" t="s">
        <v>66</v>
      </c>
      <c r="O649" t="s">
        <v>59</v>
      </c>
      <c r="P649" s="4">
        <v>215</v>
      </c>
      <c r="Q649" s="4">
        <v>400</v>
      </c>
      <c r="R649" s="4">
        <v>225</v>
      </c>
      <c r="S649" s="6">
        <v>675</v>
      </c>
      <c r="T649">
        <v>17.5</v>
      </c>
      <c r="U649" t="s">
        <v>61</v>
      </c>
      <c r="V649" s="4">
        <f>Table3[[#This Row],[Driver wage/trip]]+Table3[[#This Row],[Driver Salary]]</f>
        <v>440</v>
      </c>
      <c r="W649" s="15">
        <f>Table3[[#This Row],[Buddy wage/trip]]*0.3</f>
        <v>120</v>
      </c>
    </row>
    <row r="650" spans="1:23" x14ac:dyDescent="0.25">
      <c r="A650">
        <v>11</v>
      </c>
      <c r="B650" s="22">
        <v>45091</v>
      </c>
      <c r="C650">
        <v>2023</v>
      </c>
      <c r="D650" t="s">
        <v>29</v>
      </c>
      <c r="E650" t="s">
        <v>33</v>
      </c>
      <c r="F650" t="s">
        <v>38</v>
      </c>
      <c r="G650" t="s">
        <v>40</v>
      </c>
      <c r="H650" t="s">
        <v>70</v>
      </c>
      <c r="I650">
        <v>56.2</v>
      </c>
      <c r="J650" t="s">
        <v>44</v>
      </c>
      <c r="K650">
        <v>72.8</v>
      </c>
      <c r="L650" t="s">
        <v>84</v>
      </c>
      <c r="M650" t="s">
        <v>51</v>
      </c>
      <c r="N650" t="s">
        <v>57</v>
      </c>
      <c r="O650" t="s">
        <v>59</v>
      </c>
      <c r="P650" s="4">
        <v>758</v>
      </c>
      <c r="Q650" s="4">
        <v>400</v>
      </c>
      <c r="R650" s="4">
        <v>608</v>
      </c>
      <c r="S650" s="6">
        <v>710</v>
      </c>
      <c r="T650">
        <v>28</v>
      </c>
      <c r="U650" t="s">
        <v>62</v>
      </c>
      <c r="V650" s="4">
        <f>Table3[[#This Row],[Driver wage/trip]]+Table3[[#This Row],[Driver Salary]]</f>
        <v>1366</v>
      </c>
      <c r="W650" s="15">
        <f>Table3[[#This Row],[Buddy wage/trip]]*0.3</f>
        <v>120</v>
      </c>
    </row>
    <row r="651" spans="1:23" x14ac:dyDescent="0.25">
      <c r="A651">
        <v>17</v>
      </c>
      <c r="B651" s="22">
        <v>44595</v>
      </c>
      <c r="C651">
        <v>2022</v>
      </c>
      <c r="D651" t="s">
        <v>25</v>
      </c>
      <c r="E651" t="s">
        <v>35</v>
      </c>
      <c r="F651" t="s">
        <v>38</v>
      </c>
      <c r="G651" t="s">
        <v>40</v>
      </c>
      <c r="H651" t="s">
        <v>42</v>
      </c>
      <c r="I651">
        <v>36.299999999999997</v>
      </c>
      <c r="J651" t="s">
        <v>44</v>
      </c>
      <c r="K651">
        <v>31.8</v>
      </c>
      <c r="L651" t="s">
        <v>84</v>
      </c>
      <c r="M651" t="s">
        <v>48</v>
      </c>
      <c r="N651" t="s">
        <v>52</v>
      </c>
      <c r="O651" t="s">
        <v>60</v>
      </c>
      <c r="P651" s="4">
        <v>275</v>
      </c>
      <c r="Q651" s="4">
        <v>398</v>
      </c>
      <c r="R651" s="4">
        <v>230</v>
      </c>
      <c r="S651" s="6">
        <v>476</v>
      </c>
      <c r="T651">
        <v>39</v>
      </c>
      <c r="U651" t="s">
        <v>62</v>
      </c>
      <c r="V651" s="4">
        <f>Table3[[#This Row],[Driver wage/trip]]+Table3[[#This Row],[Driver Salary]]</f>
        <v>505</v>
      </c>
      <c r="W651" s="15">
        <f>Table3[[#This Row],[Buddy wage/trip]]*0.3</f>
        <v>119.39999999999999</v>
      </c>
    </row>
    <row r="652" spans="1:23" x14ac:dyDescent="0.25">
      <c r="A652">
        <v>26</v>
      </c>
      <c r="B652" s="22">
        <v>44764</v>
      </c>
      <c r="C652">
        <v>2022</v>
      </c>
      <c r="D652" t="s">
        <v>27</v>
      </c>
      <c r="E652" t="s">
        <v>31</v>
      </c>
      <c r="F652" t="s">
        <v>38</v>
      </c>
      <c r="G652" t="s">
        <v>41</v>
      </c>
      <c r="H652" t="s">
        <v>42</v>
      </c>
      <c r="I652">
        <v>104</v>
      </c>
      <c r="J652" t="s">
        <v>44</v>
      </c>
      <c r="K652">
        <v>91.7</v>
      </c>
      <c r="L652" t="s">
        <v>84</v>
      </c>
      <c r="M652" t="s">
        <v>53</v>
      </c>
      <c r="N652" t="s">
        <v>66</v>
      </c>
      <c r="O652" t="s">
        <v>59</v>
      </c>
      <c r="P652" s="4">
        <v>623</v>
      </c>
      <c r="Q652" s="4">
        <v>400</v>
      </c>
      <c r="R652" s="4">
        <v>236</v>
      </c>
      <c r="S652" s="6">
        <v>391</v>
      </c>
      <c r="T652">
        <v>2.1</v>
      </c>
      <c r="U652" t="s">
        <v>61</v>
      </c>
      <c r="V652" s="4">
        <f>Table3[[#This Row],[Driver wage/trip]]+Table3[[#This Row],[Driver Salary]]</f>
        <v>859</v>
      </c>
      <c r="W652" s="15">
        <f>Table3[[#This Row],[Buddy wage/trip]]*0.3</f>
        <v>120</v>
      </c>
    </row>
    <row r="653" spans="1:23" x14ac:dyDescent="0.25">
      <c r="A653">
        <v>20</v>
      </c>
      <c r="B653" s="22">
        <v>44013</v>
      </c>
      <c r="C653">
        <v>2020</v>
      </c>
      <c r="D653" t="s">
        <v>27</v>
      </c>
      <c r="E653" t="s">
        <v>33</v>
      </c>
      <c r="F653" t="s">
        <v>38</v>
      </c>
      <c r="G653" t="s">
        <v>41</v>
      </c>
      <c r="H653" t="s">
        <v>42</v>
      </c>
      <c r="I653">
        <v>79.599999999999994</v>
      </c>
      <c r="J653" t="s">
        <v>45</v>
      </c>
      <c r="K653">
        <v>56.5</v>
      </c>
      <c r="L653" t="s">
        <v>83</v>
      </c>
      <c r="M653" t="s">
        <v>51</v>
      </c>
      <c r="N653" t="s">
        <v>52</v>
      </c>
      <c r="O653" t="s">
        <v>60</v>
      </c>
      <c r="P653" s="4">
        <v>592</v>
      </c>
      <c r="Q653" s="4">
        <v>400</v>
      </c>
      <c r="R653" s="4">
        <v>296</v>
      </c>
      <c r="S653" s="6">
        <v>621</v>
      </c>
      <c r="T653">
        <v>13.2</v>
      </c>
      <c r="U653" t="s">
        <v>62</v>
      </c>
      <c r="V653" s="4">
        <f>Table3[[#This Row],[Driver wage/trip]]+Table3[[#This Row],[Driver Salary]]</f>
        <v>888</v>
      </c>
      <c r="W653" s="15">
        <f>Table3[[#This Row],[Buddy wage/trip]]*0.3</f>
        <v>120</v>
      </c>
    </row>
    <row r="654" spans="1:23" x14ac:dyDescent="0.25">
      <c r="A654">
        <v>11</v>
      </c>
      <c r="B654" s="22">
        <v>44338</v>
      </c>
      <c r="C654">
        <v>2021</v>
      </c>
      <c r="D654" t="s">
        <v>20</v>
      </c>
      <c r="E654" t="s">
        <v>36</v>
      </c>
      <c r="F654" t="s">
        <v>38</v>
      </c>
      <c r="G654" t="s">
        <v>41</v>
      </c>
      <c r="H654" t="s">
        <v>43</v>
      </c>
      <c r="I654">
        <v>96.8</v>
      </c>
      <c r="J654" t="s">
        <v>44</v>
      </c>
      <c r="K654">
        <v>83.5</v>
      </c>
      <c r="L654" t="s">
        <v>83</v>
      </c>
      <c r="M654" t="s">
        <v>55</v>
      </c>
      <c r="N654" t="s">
        <v>52</v>
      </c>
      <c r="O654" t="s">
        <v>59</v>
      </c>
      <c r="P654" s="4">
        <v>405</v>
      </c>
      <c r="Q654" s="4">
        <v>400</v>
      </c>
      <c r="R654" s="4">
        <v>411</v>
      </c>
      <c r="S654" s="6">
        <v>743</v>
      </c>
      <c r="T654">
        <v>13.9</v>
      </c>
      <c r="U654" t="s">
        <v>62</v>
      </c>
      <c r="V654" s="4">
        <f>Table3[[#This Row],[Driver wage/trip]]+Table3[[#This Row],[Driver Salary]]</f>
        <v>816</v>
      </c>
      <c r="W654" s="15">
        <f>Table3[[#This Row],[Buddy wage/trip]]*0.3</f>
        <v>120</v>
      </c>
    </row>
    <row r="655" spans="1:23" x14ac:dyDescent="0.25">
      <c r="A655">
        <v>5</v>
      </c>
      <c r="B655" s="22">
        <v>44028</v>
      </c>
      <c r="C655">
        <v>2020</v>
      </c>
      <c r="D655" t="s">
        <v>27</v>
      </c>
      <c r="E655" t="s">
        <v>35</v>
      </c>
      <c r="F655" t="s">
        <v>39</v>
      </c>
      <c r="G655" t="s">
        <v>40</v>
      </c>
      <c r="H655" t="s">
        <v>43</v>
      </c>
      <c r="I655">
        <v>68.5</v>
      </c>
      <c r="J655" t="s">
        <v>46</v>
      </c>
      <c r="K655">
        <v>81.2</v>
      </c>
      <c r="L655" t="s">
        <v>83</v>
      </c>
      <c r="M655" t="s">
        <v>48</v>
      </c>
      <c r="N655" t="s">
        <v>52</v>
      </c>
      <c r="O655" t="s">
        <v>60</v>
      </c>
      <c r="P655" s="4">
        <v>311</v>
      </c>
      <c r="Q655" s="4">
        <v>398</v>
      </c>
      <c r="R655" s="4">
        <v>461</v>
      </c>
      <c r="S655" s="6">
        <v>783</v>
      </c>
      <c r="T655">
        <v>17.2</v>
      </c>
      <c r="U655" t="s">
        <v>61</v>
      </c>
      <c r="V655" s="4">
        <f>Table3[[#This Row],[Driver wage/trip]]+Table3[[#This Row],[Driver Salary]]</f>
        <v>772</v>
      </c>
      <c r="W655" s="15">
        <f>Table3[[#This Row],[Buddy wage/trip]]*0.3</f>
        <v>119.39999999999999</v>
      </c>
    </row>
    <row r="656" spans="1:23" x14ac:dyDescent="0.25">
      <c r="A656">
        <v>31</v>
      </c>
      <c r="B656" s="22">
        <v>44977</v>
      </c>
      <c r="C656">
        <v>2023</v>
      </c>
      <c r="D656" t="s">
        <v>25</v>
      </c>
      <c r="E656" t="s">
        <v>32</v>
      </c>
      <c r="F656" t="s">
        <v>39</v>
      </c>
      <c r="G656" t="s">
        <v>41</v>
      </c>
      <c r="H656" t="s">
        <v>70</v>
      </c>
      <c r="I656">
        <v>24.8</v>
      </c>
      <c r="J656" t="s">
        <v>44</v>
      </c>
      <c r="K656">
        <v>17.7</v>
      </c>
      <c r="L656" t="s">
        <v>84</v>
      </c>
      <c r="M656" t="s">
        <v>51</v>
      </c>
      <c r="N656" t="s">
        <v>48</v>
      </c>
      <c r="O656" t="s">
        <v>60</v>
      </c>
      <c r="P656" s="4">
        <v>307</v>
      </c>
      <c r="Q656" s="4">
        <v>399</v>
      </c>
      <c r="R656" s="4">
        <v>512</v>
      </c>
      <c r="S656" s="6">
        <v>374</v>
      </c>
      <c r="T656">
        <v>25.4</v>
      </c>
      <c r="U656" t="s">
        <v>62</v>
      </c>
      <c r="V656" s="4">
        <f>Table3[[#This Row],[Driver wage/trip]]+Table3[[#This Row],[Driver Salary]]</f>
        <v>819</v>
      </c>
      <c r="W656" s="15">
        <f>Table3[[#This Row],[Buddy wage/trip]]*0.3</f>
        <v>119.69999999999999</v>
      </c>
    </row>
    <row r="657" spans="1:23" x14ac:dyDescent="0.25">
      <c r="A657">
        <v>13</v>
      </c>
      <c r="B657" s="22">
        <v>44211</v>
      </c>
      <c r="C657">
        <v>2021</v>
      </c>
      <c r="D657" t="s">
        <v>28</v>
      </c>
      <c r="E657" t="s">
        <v>31</v>
      </c>
      <c r="F657" t="s">
        <v>38</v>
      </c>
      <c r="G657" t="s">
        <v>41</v>
      </c>
      <c r="H657" t="s">
        <v>43</v>
      </c>
      <c r="I657">
        <v>117.6</v>
      </c>
      <c r="J657" t="s">
        <v>45</v>
      </c>
      <c r="K657">
        <v>101.6</v>
      </c>
      <c r="L657" t="s">
        <v>83</v>
      </c>
      <c r="M657" t="s">
        <v>52</v>
      </c>
      <c r="N657" t="s">
        <v>58</v>
      </c>
      <c r="O657" t="s">
        <v>60</v>
      </c>
      <c r="P657" s="4">
        <v>551</v>
      </c>
      <c r="Q657" s="4">
        <v>401</v>
      </c>
      <c r="R657" s="4">
        <v>795</v>
      </c>
      <c r="S657" s="6">
        <v>774</v>
      </c>
      <c r="T657">
        <v>21</v>
      </c>
      <c r="U657" t="s">
        <v>61</v>
      </c>
      <c r="V657" s="4">
        <f>Table3[[#This Row],[Driver wage/trip]]+Table3[[#This Row],[Driver Salary]]</f>
        <v>1346</v>
      </c>
      <c r="W657" s="15">
        <f>Table3[[#This Row],[Buddy wage/trip]]*0.3</f>
        <v>120.3</v>
      </c>
    </row>
    <row r="658" spans="1:23" x14ac:dyDescent="0.25">
      <c r="A658">
        <v>13</v>
      </c>
      <c r="B658" s="22">
        <v>44655</v>
      </c>
      <c r="C658">
        <v>2022</v>
      </c>
      <c r="D658" t="s">
        <v>19</v>
      </c>
      <c r="E658" t="s">
        <v>32</v>
      </c>
      <c r="F658" t="s">
        <v>39</v>
      </c>
      <c r="G658" t="s">
        <v>40</v>
      </c>
      <c r="H658" t="s">
        <v>43</v>
      </c>
      <c r="I658">
        <v>26</v>
      </c>
      <c r="J658" t="s">
        <v>46</v>
      </c>
      <c r="K658">
        <v>83.4</v>
      </c>
      <c r="L658" t="s">
        <v>83</v>
      </c>
      <c r="M658" t="s">
        <v>54</v>
      </c>
      <c r="N658" t="s">
        <v>52</v>
      </c>
      <c r="O658" t="s">
        <v>60</v>
      </c>
      <c r="P658" s="4">
        <v>528</v>
      </c>
      <c r="Q658" s="4">
        <v>401</v>
      </c>
      <c r="R658" s="4">
        <v>431</v>
      </c>
      <c r="S658" s="6">
        <v>500</v>
      </c>
      <c r="T658">
        <v>1.7</v>
      </c>
      <c r="U658" t="s">
        <v>62</v>
      </c>
      <c r="V658" s="4">
        <f>Table3[[#This Row],[Driver wage/trip]]+Table3[[#This Row],[Driver Salary]]</f>
        <v>959</v>
      </c>
      <c r="W658" s="15">
        <f>Table3[[#This Row],[Buddy wage/trip]]*0.3</f>
        <v>120.3</v>
      </c>
    </row>
    <row r="659" spans="1:23" x14ac:dyDescent="0.25">
      <c r="A659">
        <v>12</v>
      </c>
      <c r="B659" s="22">
        <v>44860</v>
      </c>
      <c r="C659">
        <v>2022</v>
      </c>
      <c r="D659" t="s">
        <v>22</v>
      </c>
      <c r="E659" t="s">
        <v>33</v>
      </c>
      <c r="F659" t="s">
        <v>39</v>
      </c>
      <c r="G659" t="s">
        <v>40</v>
      </c>
      <c r="H659" t="s">
        <v>43</v>
      </c>
      <c r="I659">
        <v>109.8</v>
      </c>
      <c r="J659" t="s">
        <v>46</v>
      </c>
      <c r="K659">
        <v>94.8</v>
      </c>
      <c r="L659" t="s">
        <v>83</v>
      </c>
      <c r="M659" t="s">
        <v>51</v>
      </c>
      <c r="N659" t="s">
        <v>56</v>
      </c>
      <c r="O659" t="s">
        <v>60</v>
      </c>
      <c r="P659" s="4">
        <v>726</v>
      </c>
      <c r="Q659" s="4">
        <v>399</v>
      </c>
      <c r="R659" s="4">
        <v>346</v>
      </c>
      <c r="S659" s="6">
        <v>384</v>
      </c>
      <c r="T659">
        <v>17.100000000000001</v>
      </c>
      <c r="U659" t="s">
        <v>61</v>
      </c>
      <c r="V659" s="4">
        <f>Table3[[#This Row],[Driver wage/trip]]+Table3[[#This Row],[Driver Salary]]</f>
        <v>1072</v>
      </c>
      <c r="W659" s="15">
        <f>Table3[[#This Row],[Buddy wage/trip]]*0.3</f>
        <v>119.69999999999999</v>
      </c>
    </row>
    <row r="660" spans="1:23" x14ac:dyDescent="0.25">
      <c r="A660">
        <v>14</v>
      </c>
      <c r="B660" s="22">
        <v>45158</v>
      </c>
      <c r="C660">
        <v>2023</v>
      </c>
      <c r="D660" t="s">
        <v>26</v>
      </c>
      <c r="E660" t="s">
        <v>34</v>
      </c>
      <c r="F660" t="s">
        <v>38</v>
      </c>
      <c r="G660" t="s">
        <v>40</v>
      </c>
      <c r="H660" t="s">
        <v>70</v>
      </c>
      <c r="I660">
        <v>28.9</v>
      </c>
      <c r="J660" t="s">
        <v>45</v>
      </c>
      <c r="K660">
        <v>56.5</v>
      </c>
      <c r="L660" t="s">
        <v>84</v>
      </c>
      <c r="M660" t="s">
        <v>55</v>
      </c>
      <c r="N660" t="s">
        <v>65</v>
      </c>
      <c r="O660" t="s">
        <v>60</v>
      </c>
      <c r="P660" s="4">
        <v>584</v>
      </c>
      <c r="Q660" s="4">
        <v>401</v>
      </c>
      <c r="R660" s="4">
        <v>545</v>
      </c>
      <c r="S660" s="6">
        <v>793</v>
      </c>
      <c r="T660">
        <v>25.2</v>
      </c>
      <c r="U660" t="s">
        <v>61</v>
      </c>
      <c r="V660" s="4">
        <f>Table3[[#This Row],[Driver wage/trip]]+Table3[[#This Row],[Driver Salary]]</f>
        <v>1129</v>
      </c>
      <c r="W660" s="15">
        <f>Table3[[#This Row],[Buddy wage/trip]]*0.3</f>
        <v>120.3</v>
      </c>
    </row>
    <row r="661" spans="1:23" x14ac:dyDescent="0.25">
      <c r="A661">
        <v>11</v>
      </c>
      <c r="B661" s="22">
        <v>44022</v>
      </c>
      <c r="C661">
        <v>2020</v>
      </c>
      <c r="D661" t="s">
        <v>27</v>
      </c>
      <c r="E661" t="s">
        <v>31</v>
      </c>
      <c r="F661" t="s">
        <v>38</v>
      </c>
      <c r="G661" t="s">
        <v>41</v>
      </c>
      <c r="H661" t="s">
        <v>43</v>
      </c>
      <c r="I661">
        <v>48</v>
      </c>
      <c r="J661" t="s">
        <v>46</v>
      </c>
      <c r="K661">
        <v>27.4</v>
      </c>
      <c r="L661" t="s">
        <v>84</v>
      </c>
      <c r="M661" t="s">
        <v>54</v>
      </c>
      <c r="N661" t="s">
        <v>52</v>
      </c>
      <c r="O661" t="s">
        <v>59</v>
      </c>
      <c r="P661" s="4">
        <v>692</v>
      </c>
      <c r="Q661" s="4">
        <v>399</v>
      </c>
      <c r="R661" s="4">
        <v>329</v>
      </c>
      <c r="S661" s="6">
        <v>727</v>
      </c>
      <c r="T661">
        <v>20.7</v>
      </c>
      <c r="U661" t="s">
        <v>62</v>
      </c>
      <c r="V661" s="4">
        <f>Table3[[#This Row],[Driver wage/trip]]+Table3[[#This Row],[Driver Salary]]</f>
        <v>1021</v>
      </c>
      <c r="W661" s="15">
        <f>Table3[[#This Row],[Buddy wage/trip]]*0.3</f>
        <v>119.69999999999999</v>
      </c>
    </row>
    <row r="662" spans="1:23" x14ac:dyDescent="0.25">
      <c r="A662">
        <v>8</v>
      </c>
      <c r="B662" s="22">
        <v>45230</v>
      </c>
      <c r="C662">
        <v>2023</v>
      </c>
      <c r="D662" t="s">
        <v>22</v>
      </c>
      <c r="E662" t="s">
        <v>37</v>
      </c>
      <c r="F662" t="s">
        <v>39</v>
      </c>
      <c r="G662" t="s">
        <v>40</v>
      </c>
      <c r="H662" t="s">
        <v>43</v>
      </c>
      <c r="I662">
        <v>55.6</v>
      </c>
      <c r="J662" t="s">
        <v>46</v>
      </c>
      <c r="K662">
        <v>42.5</v>
      </c>
      <c r="L662" t="s">
        <v>83</v>
      </c>
      <c r="M662" t="s">
        <v>49</v>
      </c>
      <c r="N662" t="s">
        <v>48</v>
      </c>
      <c r="O662" t="s">
        <v>59</v>
      </c>
      <c r="P662" s="4">
        <v>219</v>
      </c>
      <c r="Q662" s="4">
        <v>401</v>
      </c>
      <c r="R662" s="4">
        <v>764</v>
      </c>
      <c r="S662" s="6">
        <v>615</v>
      </c>
      <c r="T662">
        <v>35</v>
      </c>
      <c r="U662" t="s">
        <v>61</v>
      </c>
      <c r="V662" s="4">
        <f>Table3[[#This Row],[Driver wage/trip]]+Table3[[#This Row],[Driver Salary]]</f>
        <v>983</v>
      </c>
      <c r="W662" s="15">
        <f>Table3[[#This Row],[Buddy wage/trip]]*0.3</f>
        <v>120.3</v>
      </c>
    </row>
    <row r="663" spans="1:23" x14ac:dyDescent="0.25">
      <c r="A663">
        <v>9</v>
      </c>
      <c r="B663" s="22">
        <v>44355</v>
      </c>
      <c r="C663">
        <v>2021</v>
      </c>
      <c r="D663" t="s">
        <v>29</v>
      </c>
      <c r="E663" t="s">
        <v>37</v>
      </c>
      <c r="F663" t="s">
        <v>38</v>
      </c>
      <c r="G663" t="s">
        <v>40</v>
      </c>
      <c r="H663" t="s">
        <v>70</v>
      </c>
      <c r="I663">
        <v>111</v>
      </c>
      <c r="J663" t="s">
        <v>44</v>
      </c>
      <c r="K663">
        <v>108.7</v>
      </c>
      <c r="L663" t="s">
        <v>83</v>
      </c>
      <c r="M663" t="s">
        <v>55</v>
      </c>
      <c r="N663" t="s">
        <v>52</v>
      </c>
      <c r="O663" t="s">
        <v>60</v>
      </c>
      <c r="P663" s="4">
        <v>603</v>
      </c>
      <c r="Q663" s="4">
        <v>400</v>
      </c>
      <c r="R663" s="4">
        <v>356</v>
      </c>
      <c r="S663" s="6">
        <v>737</v>
      </c>
      <c r="T663">
        <v>16.5</v>
      </c>
      <c r="U663" t="s">
        <v>61</v>
      </c>
      <c r="V663" s="4">
        <f>Table3[[#This Row],[Driver wage/trip]]+Table3[[#This Row],[Driver Salary]]</f>
        <v>959</v>
      </c>
      <c r="W663" s="15">
        <f>Table3[[#This Row],[Buddy wage/trip]]*0.3</f>
        <v>120</v>
      </c>
    </row>
    <row r="664" spans="1:23" x14ac:dyDescent="0.25">
      <c r="A664">
        <v>12</v>
      </c>
      <c r="B664" s="22">
        <v>44890</v>
      </c>
      <c r="C664">
        <v>2022</v>
      </c>
      <c r="D664" t="s">
        <v>30</v>
      </c>
      <c r="E664" t="s">
        <v>31</v>
      </c>
      <c r="F664" t="s">
        <v>39</v>
      </c>
      <c r="G664" t="s">
        <v>40</v>
      </c>
      <c r="H664" t="s">
        <v>70</v>
      </c>
      <c r="I664">
        <v>107.1</v>
      </c>
      <c r="J664" t="s">
        <v>45</v>
      </c>
      <c r="K664">
        <v>112.9</v>
      </c>
      <c r="L664" t="s">
        <v>83</v>
      </c>
      <c r="M664" t="s">
        <v>51</v>
      </c>
      <c r="N664" t="s">
        <v>52</v>
      </c>
      <c r="O664" t="s">
        <v>60</v>
      </c>
      <c r="P664" s="4">
        <v>340</v>
      </c>
      <c r="Q664" s="4">
        <v>401</v>
      </c>
      <c r="R664" s="4">
        <v>794</v>
      </c>
      <c r="S664" s="6">
        <v>609</v>
      </c>
      <c r="T664">
        <v>1.5</v>
      </c>
      <c r="U664" t="s">
        <v>61</v>
      </c>
      <c r="V664" s="4">
        <f>Table3[[#This Row],[Driver wage/trip]]+Table3[[#This Row],[Driver Salary]]</f>
        <v>1134</v>
      </c>
      <c r="W664" s="15">
        <f>Table3[[#This Row],[Buddy wage/trip]]*0.3</f>
        <v>120.3</v>
      </c>
    </row>
    <row r="665" spans="1:23" x14ac:dyDescent="0.25">
      <c r="A665">
        <v>9</v>
      </c>
      <c r="B665" s="22">
        <v>44924</v>
      </c>
      <c r="C665">
        <v>2022</v>
      </c>
      <c r="D665" t="s">
        <v>23</v>
      </c>
      <c r="E665" t="s">
        <v>35</v>
      </c>
      <c r="F665" t="s">
        <v>39</v>
      </c>
      <c r="G665" t="s">
        <v>40</v>
      </c>
      <c r="H665" t="s">
        <v>43</v>
      </c>
      <c r="I665">
        <v>99.7</v>
      </c>
      <c r="J665" t="s">
        <v>44</v>
      </c>
      <c r="K665">
        <v>60.4</v>
      </c>
      <c r="L665" t="s">
        <v>83</v>
      </c>
      <c r="M665" t="s">
        <v>50</v>
      </c>
      <c r="N665" t="s">
        <v>57</v>
      </c>
      <c r="O665" t="s">
        <v>59</v>
      </c>
      <c r="P665" s="4">
        <v>352</v>
      </c>
      <c r="Q665" s="4">
        <v>398</v>
      </c>
      <c r="R665" s="4">
        <v>451</v>
      </c>
      <c r="S665" s="6">
        <v>464</v>
      </c>
      <c r="T665">
        <v>12.1</v>
      </c>
      <c r="U665" t="s">
        <v>62</v>
      </c>
      <c r="V665" s="4">
        <f>Table3[[#This Row],[Driver wage/trip]]+Table3[[#This Row],[Driver Salary]]</f>
        <v>803</v>
      </c>
      <c r="W665" s="15">
        <f>Table3[[#This Row],[Buddy wage/trip]]*0.3</f>
        <v>119.39999999999999</v>
      </c>
    </row>
    <row r="666" spans="1:23" x14ac:dyDescent="0.25">
      <c r="A666">
        <v>7</v>
      </c>
      <c r="B666" s="22">
        <v>44119</v>
      </c>
      <c r="C666">
        <v>2020</v>
      </c>
      <c r="D666" t="s">
        <v>22</v>
      </c>
      <c r="E666" t="s">
        <v>35</v>
      </c>
      <c r="F666" t="s">
        <v>39</v>
      </c>
      <c r="G666" t="s">
        <v>41</v>
      </c>
      <c r="H666" t="s">
        <v>42</v>
      </c>
      <c r="I666">
        <v>48.3</v>
      </c>
      <c r="J666" t="s">
        <v>46</v>
      </c>
      <c r="K666">
        <v>39.4</v>
      </c>
      <c r="L666" t="s">
        <v>84</v>
      </c>
      <c r="M666" t="s">
        <v>53</v>
      </c>
      <c r="N666" t="s">
        <v>48</v>
      </c>
      <c r="O666" t="s">
        <v>59</v>
      </c>
      <c r="P666" s="4">
        <v>632</v>
      </c>
      <c r="Q666" s="4">
        <v>401</v>
      </c>
      <c r="R666" s="4">
        <v>688</v>
      </c>
      <c r="S666" s="6">
        <v>769</v>
      </c>
      <c r="T666">
        <v>6.3</v>
      </c>
      <c r="U666" t="s">
        <v>62</v>
      </c>
      <c r="V666" s="4">
        <f>Table3[[#This Row],[Driver wage/trip]]+Table3[[#This Row],[Driver Salary]]</f>
        <v>1320</v>
      </c>
      <c r="W666" s="15">
        <f>Table3[[#This Row],[Buddy wage/trip]]*0.3</f>
        <v>120.3</v>
      </c>
    </row>
    <row r="667" spans="1:23" x14ac:dyDescent="0.25">
      <c r="A667">
        <v>13</v>
      </c>
      <c r="B667" s="22">
        <v>43935</v>
      </c>
      <c r="C667">
        <v>2020</v>
      </c>
      <c r="D667" t="s">
        <v>19</v>
      </c>
      <c r="E667" t="s">
        <v>37</v>
      </c>
      <c r="F667" t="s">
        <v>39</v>
      </c>
      <c r="G667" t="s">
        <v>40</v>
      </c>
      <c r="H667" t="s">
        <v>43</v>
      </c>
      <c r="I667">
        <v>5.5</v>
      </c>
      <c r="J667" t="s">
        <v>45</v>
      </c>
      <c r="K667">
        <v>89</v>
      </c>
      <c r="L667" t="s">
        <v>83</v>
      </c>
      <c r="M667" t="s">
        <v>49</v>
      </c>
      <c r="N667" t="s">
        <v>65</v>
      </c>
      <c r="O667" t="s">
        <v>59</v>
      </c>
      <c r="P667" s="4">
        <v>676</v>
      </c>
      <c r="Q667" s="4">
        <v>400</v>
      </c>
      <c r="R667" s="4">
        <v>589</v>
      </c>
      <c r="S667" s="6">
        <v>778</v>
      </c>
      <c r="T667">
        <v>10.8</v>
      </c>
      <c r="U667" t="s">
        <v>62</v>
      </c>
      <c r="V667" s="4">
        <f>Table3[[#This Row],[Driver wage/trip]]+Table3[[#This Row],[Driver Salary]]</f>
        <v>1265</v>
      </c>
      <c r="W667" s="15">
        <f>Table3[[#This Row],[Buddy wage/trip]]*0.3</f>
        <v>120</v>
      </c>
    </row>
    <row r="668" spans="1:23" x14ac:dyDescent="0.25">
      <c r="A668">
        <v>11</v>
      </c>
      <c r="B668" s="22">
        <v>44143</v>
      </c>
      <c r="C668">
        <v>2020</v>
      </c>
      <c r="D668" t="s">
        <v>30</v>
      </c>
      <c r="E668" t="s">
        <v>34</v>
      </c>
      <c r="F668" t="s">
        <v>39</v>
      </c>
      <c r="G668" t="s">
        <v>40</v>
      </c>
      <c r="H668" t="s">
        <v>43</v>
      </c>
      <c r="I668">
        <v>83.4</v>
      </c>
      <c r="J668" t="s">
        <v>46</v>
      </c>
      <c r="K668">
        <v>93.1</v>
      </c>
      <c r="L668" t="s">
        <v>84</v>
      </c>
      <c r="M668" t="s">
        <v>51</v>
      </c>
      <c r="N668" t="s">
        <v>52</v>
      </c>
      <c r="O668" t="s">
        <v>60</v>
      </c>
      <c r="P668" s="4">
        <v>423</v>
      </c>
      <c r="Q668" s="4">
        <v>401</v>
      </c>
      <c r="R668" s="4">
        <v>760</v>
      </c>
      <c r="S668" s="6">
        <v>389</v>
      </c>
      <c r="T668">
        <v>15.1</v>
      </c>
      <c r="U668" t="s">
        <v>61</v>
      </c>
      <c r="V668" s="4">
        <f>Table3[[#This Row],[Driver wage/trip]]+Table3[[#This Row],[Driver Salary]]</f>
        <v>1183</v>
      </c>
      <c r="W668" s="15">
        <f>Table3[[#This Row],[Buddy wage/trip]]*0.3</f>
        <v>120.3</v>
      </c>
    </row>
    <row r="669" spans="1:23" x14ac:dyDescent="0.25">
      <c r="A669">
        <v>23</v>
      </c>
      <c r="B669" s="22">
        <v>44909</v>
      </c>
      <c r="C669">
        <v>2022</v>
      </c>
      <c r="D669" t="s">
        <v>23</v>
      </c>
      <c r="E669" t="s">
        <v>33</v>
      </c>
      <c r="F669" t="s">
        <v>38</v>
      </c>
      <c r="G669" t="s">
        <v>41</v>
      </c>
      <c r="H669" t="s">
        <v>42</v>
      </c>
      <c r="I669">
        <v>52.3</v>
      </c>
      <c r="J669" t="s">
        <v>44</v>
      </c>
      <c r="K669">
        <v>98.8</v>
      </c>
      <c r="L669" t="s">
        <v>84</v>
      </c>
      <c r="M669" t="s">
        <v>53</v>
      </c>
      <c r="N669" t="s">
        <v>57</v>
      </c>
      <c r="O669" t="s">
        <v>59</v>
      </c>
      <c r="P669" s="4">
        <v>674</v>
      </c>
      <c r="Q669" s="4">
        <v>401</v>
      </c>
      <c r="R669" s="4">
        <v>575</v>
      </c>
      <c r="S669" s="6">
        <v>413</v>
      </c>
      <c r="T669">
        <v>27.4</v>
      </c>
      <c r="U669" t="s">
        <v>62</v>
      </c>
      <c r="V669" s="4">
        <f>Table3[[#This Row],[Driver wage/trip]]+Table3[[#This Row],[Driver Salary]]</f>
        <v>1249</v>
      </c>
      <c r="W669" s="15">
        <f>Table3[[#This Row],[Buddy wage/trip]]*0.3</f>
        <v>120.3</v>
      </c>
    </row>
    <row r="670" spans="1:23" x14ac:dyDescent="0.25">
      <c r="A670">
        <v>6</v>
      </c>
      <c r="B670" s="22">
        <v>44961</v>
      </c>
      <c r="C670">
        <v>2023</v>
      </c>
      <c r="D670" t="s">
        <v>25</v>
      </c>
      <c r="E670" t="s">
        <v>36</v>
      </c>
      <c r="F670" t="s">
        <v>38</v>
      </c>
      <c r="G670" t="s">
        <v>41</v>
      </c>
      <c r="H670" t="s">
        <v>43</v>
      </c>
      <c r="I670">
        <v>92.1</v>
      </c>
      <c r="J670" t="s">
        <v>44</v>
      </c>
      <c r="K670">
        <v>8.6</v>
      </c>
      <c r="L670" t="s">
        <v>83</v>
      </c>
      <c r="M670" t="s">
        <v>48</v>
      </c>
      <c r="N670" t="s">
        <v>56</v>
      </c>
      <c r="O670" t="s">
        <v>59</v>
      </c>
      <c r="P670" s="4">
        <v>466</v>
      </c>
      <c r="Q670" s="4">
        <v>400</v>
      </c>
      <c r="R670" s="4">
        <v>549</v>
      </c>
      <c r="S670" s="6">
        <v>430</v>
      </c>
      <c r="T670">
        <v>13.6</v>
      </c>
      <c r="U670" t="s">
        <v>61</v>
      </c>
      <c r="V670" s="4">
        <f>Table3[[#This Row],[Driver wage/trip]]+Table3[[#This Row],[Driver Salary]]</f>
        <v>1015</v>
      </c>
      <c r="W670" s="15">
        <f>Table3[[#This Row],[Buddy wage/trip]]*0.3</f>
        <v>120</v>
      </c>
    </row>
    <row r="671" spans="1:23" x14ac:dyDescent="0.25">
      <c r="A671">
        <v>20</v>
      </c>
      <c r="B671" s="22">
        <v>44137</v>
      </c>
      <c r="C671">
        <v>2020</v>
      </c>
      <c r="D671" t="s">
        <v>30</v>
      </c>
      <c r="E671" t="s">
        <v>32</v>
      </c>
      <c r="F671" t="s">
        <v>38</v>
      </c>
      <c r="G671" t="s">
        <v>40</v>
      </c>
      <c r="H671" t="s">
        <v>43</v>
      </c>
      <c r="I671">
        <v>96.4</v>
      </c>
      <c r="J671" t="s">
        <v>44</v>
      </c>
      <c r="K671">
        <v>6.1</v>
      </c>
      <c r="L671" t="s">
        <v>84</v>
      </c>
      <c r="M671" t="s">
        <v>54</v>
      </c>
      <c r="N671" t="s">
        <v>65</v>
      </c>
      <c r="O671" t="s">
        <v>60</v>
      </c>
      <c r="P671" s="4">
        <v>715</v>
      </c>
      <c r="Q671" s="4">
        <v>399</v>
      </c>
      <c r="R671" s="4">
        <v>592</v>
      </c>
      <c r="S671" s="6">
        <v>693</v>
      </c>
      <c r="T671">
        <v>35.5</v>
      </c>
      <c r="U671" t="s">
        <v>62</v>
      </c>
      <c r="V671" s="4">
        <f>Table3[[#This Row],[Driver wage/trip]]+Table3[[#This Row],[Driver Salary]]</f>
        <v>1307</v>
      </c>
      <c r="W671" s="15">
        <f>Table3[[#This Row],[Buddy wage/trip]]*0.3</f>
        <v>119.69999999999999</v>
      </c>
    </row>
    <row r="672" spans="1:23" x14ac:dyDescent="0.25">
      <c r="A672">
        <v>21</v>
      </c>
      <c r="B672" s="22">
        <v>44651</v>
      </c>
      <c r="C672">
        <v>2022</v>
      </c>
      <c r="D672" t="s">
        <v>24</v>
      </c>
      <c r="E672" t="s">
        <v>35</v>
      </c>
      <c r="F672" t="s">
        <v>38</v>
      </c>
      <c r="G672" t="s">
        <v>40</v>
      </c>
      <c r="H672" t="s">
        <v>70</v>
      </c>
      <c r="I672">
        <v>55.6</v>
      </c>
      <c r="J672" t="s">
        <v>44</v>
      </c>
      <c r="K672">
        <v>46.1</v>
      </c>
      <c r="L672" t="s">
        <v>83</v>
      </c>
      <c r="M672" t="s">
        <v>55</v>
      </c>
      <c r="N672" t="s">
        <v>52</v>
      </c>
      <c r="O672" t="s">
        <v>60</v>
      </c>
      <c r="P672" s="4">
        <v>215</v>
      </c>
      <c r="Q672" s="4">
        <v>401</v>
      </c>
      <c r="R672" s="4">
        <v>672</v>
      </c>
      <c r="S672" s="6">
        <v>675</v>
      </c>
      <c r="T672">
        <v>12.7</v>
      </c>
      <c r="U672" t="s">
        <v>61</v>
      </c>
      <c r="V672" s="4">
        <f>Table3[[#This Row],[Driver wage/trip]]+Table3[[#This Row],[Driver Salary]]</f>
        <v>887</v>
      </c>
      <c r="W672" s="15">
        <f>Table3[[#This Row],[Buddy wage/trip]]*0.3</f>
        <v>120.3</v>
      </c>
    </row>
    <row r="673" spans="1:23" x14ac:dyDescent="0.25">
      <c r="A673">
        <v>2</v>
      </c>
      <c r="B673" s="22">
        <v>43866</v>
      </c>
      <c r="C673">
        <v>2020</v>
      </c>
      <c r="D673" t="s">
        <v>25</v>
      </c>
      <c r="E673" t="s">
        <v>33</v>
      </c>
      <c r="F673" t="s">
        <v>39</v>
      </c>
      <c r="G673" t="s">
        <v>40</v>
      </c>
      <c r="H673" t="s">
        <v>70</v>
      </c>
      <c r="I673">
        <v>91</v>
      </c>
      <c r="J673" t="s">
        <v>45</v>
      </c>
      <c r="K673">
        <v>22.5</v>
      </c>
      <c r="L673" t="s">
        <v>84</v>
      </c>
      <c r="M673" t="s">
        <v>50</v>
      </c>
      <c r="N673" t="s">
        <v>48</v>
      </c>
      <c r="O673" t="s">
        <v>59</v>
      </c>
      <c r="P673" s="4">
        <v>250</v>
      </c>
      <c r="Q673" s="4">
        <v>400</v>
      </c>
      <c r="R673" s="4">
        <v>739</v>
      </c>
      <c r="S673" s="6">
        <v>790</v>
      </c>
      <c r="T673">
        <v>6.3</v>
      </c>
      <c r="U673" t="s">
        <v>61</v>
      </c>
      <c r="V673" s="4">
        <f>Table3[[#This Row],[Driver wage/trip]]+Table3[[#This Row],[Driver Salary]]</f>
        <v>989</v>
      </c>
      <c r="W673" s="15">
        <f>Table3[[#This Row],[Buddy wage/trip]]*0.3</f>
        <v>120</v>
      </c>
    </row>
    <row r="674" spans="1:23" x14ac:dyDescent="0.25">
      <c r="A674">
        <v>10</v>
      </c>
      <c r="B674" s="22">
        <v>44987</v>
      </c>
      <c r="C674">
        <v>2023</v>
      </c>
      <c r="D674" t="s">
        <v>24</v>
      </c>
      <c r="E674" t="s">
        <v>35</v>
      </c>
      <c r="F674" t="s">
        <v>39</v>
      </c>
      <c r="G674" t="s">
        <v>41</v>
      </c>
      <c r="H674" t="s">
        <v>43</v>
      </c>
      <c r="I674">
        <v>101.6</v>
      </c>
      <c r="J674" t="s">
        <v>44</v>
      </c>
      <c r="K674">
        <v>97.6</v>
      </c>
      <c r="L674" t="s">
        <v>84</v>
      </c>
      <c r="M674" t="s">
        <v>53</v>
      </c>
      <c r="N674" t="s">
        <v>57</v>
      </c>
      <c r="O674" t="s">
        <v>59</v>
      </c>
      <c r="P674" s="4">
        <v>666</v>
      </c>
      <c r="Q674" s="4">
        <v>399</v>
      </c>
      <c r="R674" s="4">
        <v>360</v>
      </c>
      <c r="S674" s="6">
        <v>479</v>
      </c>
      <c r="T674">
        <v>7.6</v>
      </c>
      <c r="U674" t="s">
        <v>61</v>
      </c>
      <c r="V674" s="4">
        <f>Table3[[#This Row],[Driver wage/trip]]+Table3[[#This Row],[Driver Salary]]</f>
        <v>1026</v>
      </c>
      <c r="W674" s="15">
        <f>Table3[[#This Row],[Buddy wage/trip]]*0.3</f>
        <v>119.69999999999999</v>
      </c>
    </row>
    <row r="675" spans="1:23" x14ac:dyDescent="0.25">
      <c r="A675">
        <v>10</v>
      </c>
      <c r="B675" s="22">
        <v>44717</v>
      </c>
      <c r="C675">
        <v>2022</v>
      </c>
      <c r="D675" t="s">
        <v>29</v>
      </c>
      <c r="E675" t="s">
        <v>34</v>
      </c>
      <c r="F675" t="s">
        <v>38</v>
      </c>
      <c r="G675" t="s">
        <v>40</v>
      </c>
      <c r="H675" t="s">
        <v>43</v>
      </c>
      <c r="I675">
        <v>111.8</v>
      </c>
      <c r="J675" t="s">
        <v>46</v>
      </c>
      <c r="K675">
        <v>66.3</v>
      </c>
      <c r="L675" t="s">
        <v>84</v>
      </c>
      <c r="M675" t="s">
        <v>51</v>
      </c>
      <c r="N675" t="s">
        <v>55</v>
      </c>
      <c r="O675" t="s">
        <v>59</v>
      </c>
      <c r="P675" s="4">
        <v>574</v>
      </c>
      <c r="Q675" s="4">
        <v>399</v>
      </c>
      <c r="R675" s="4">
        <v>321</v>
      </c>
      <c r="S675" s="6">
        <v>642</v>
      </c>
      <c r="T675">
        <v>37.4</v>
      </c>
      <c r="U675" t="s">
        <v>62</v>
      </c>
      <c r="V675" s="4">
        <f>Table3[[#This Row],[Driver wage/trip]]+Table3[[#This Row],[Driver Salary]]</f>
        <v>895</v>
      </c>
      <c r="W675" s="15">
        <f>Table3[[#This Row],[Buddy wage/trip]]*0.3</f>
        <v>119.69999999999999</v>
      </c>
    </row>
    <row r="676" spans="1:23" x14ac:dyDescent="0.25">
      <c r="A676">
        <v>3</v>
      </c>
      <c r="B676" s="22">
        <v>44879</v>
      </c>
      <c r="C676">
        <v>2022</v>
      </c>
      <c r="D676" t="s">
        <v>30</v>
      </c>
      <c r="E676" t="s">
        <v>32</v>
      </c>
      <c r="F676" t="s">
        <v>38</v>
      </c>
      <c r="G676" t="s">
        <v>41</v>
      </c>
      <c r="H676" t="s">
        <v>70</v>
      </c>
      <c r="I676">
        <v>72</v>
      </c>
      <c r="J676" t="s">
        <v>46</v>
      </c>
      <c r="K676">
        <v>99.9</v>
      </c>
      <c r="L676" t="s">
        <v>84</v>
      </c>
      <c r="M676" t="s">
        <v>53</v>
      </c>
      <c r="N676" t="s">
        <v>56</v>
      </c>
      <c r="O676" t="s">
        <v>59</v>
      </c>
      <c r="P676" s="4">
        <v>535</v>
      </c>
      <c r="Q676" s="4">
        <v>399</v>
      </c>
      <c r="R676" s="4">
        <v>221</v>
      </c>
      <c r="S676" s="6">
        <v>714</v>
      </c>
      <c r="T676">
        <v>18.7</v>
      </c>
      <c r="U676" t="s">
        <v>61</v>
      </c>
      <c r="V676" s="4">
        <f>Table3[[#This Row],[Driver wage/trip]]+Table3[[#This Row],[Driver Salary]]</f>
        <v>756</v>
      </c>
      <c r="W676" s="15">
        <f>Table3[[#This Row],[Buddy wage/trip]]*0.3</f>
        <v>119.69999999999999</v>
      </c>
    </row>
    <row r="677" spans="1:23" x14ac:dyDescent="0.25">
      <c r="A677">
        <v>7</v>
      </c>
      <c r="B677" s="22">
        <v>44891</v>
      </c>
      <c r="C677">
        <v>2022</v>
      </c>
      <c r="D677" t="s">
        <v>30</v>
      </c>
      <c r="E677" t="s">
        <v>36</v>
      </c>
      <c r="F677" t="s">
        <v>39</v>
      </c>
      <c r="G677" t="s">
        <v>41</v>
      </c>
      <c r="H677" t="s">
        <v>70</v>
      </c>
      <c r="I677">
        <v>94.5</v>
      </c>
      <c r="J677" t="s">
        <v>46</v>
      </c>
      <c r="K677">
        <v>25.3</v>
      </c>
      <c r="L677" t="s">
        <v>83</v>
      </c>
      <c r="M677" t="s">
        <v>52</v>
      </c>
      <c r="N677" t="s">
        <v>48</v>
      </c>
      <c r="O677" t="s">
        <v>59</v>
      </c>
      <c r="P677" s="4">
        <v>568</v>
      </c>
      <c r="Q677" s="4">
        <v>399</v>
      </c>
      <c r="R677" s="4">
        <v>422</v>
      </c>
      <c r="S677" s="6">
        <v>333</v>
      </c>
      <c r="T677">
        <v>16.7</v>
      </c>
      <c r="U677" t="s">
        <v>61</v>
      </c>
      <c r="V677" s="4">
        <f>Table3[[#This Row],[Driver wage/trip]]+Table3[[#This Row],[Driver Salary]]</f>
        <v>990</v>
      </c>
      <c r="W677" s="15">
        <f>Table3[[#This Row],[Buddy wage/trip]]*0.3</f>
        <v>119.69999999999999</v>
      </c>
    </row>
    <row r="678" spans="1:23" x14ac:dyDescent="0.25">
      <c r="A678">
        <v>5</v>
      </c>
      <c r="B678" s="22">
        <v>44873</v>
      </c>
      <c r="C678">
        <v>2022</v>
      </c>
      <c r="D678" t="s">
        <v>30</v>
      </c>
      <c r="E678" t="s">
        <v>37</v>
      </c>
      <c r="F678" t="s">
        <v>39</v>
      </c>
      <c r="G678" t="s">
        <v>41</v>
      </c>
      <c r="H678" t="s">
        <v>43</v>
      </c>
      <c r="I678">
        <v>61.9</v>
      </c>
      <c r="J678" t="s">
        <v>44</v>
      </c>
      <c r="K678">
        <v>77.099999999999994</v>
      </c>
      <c r="L678" t="s">
        <v>84</v>
      </c>
      <c r="M678" t="s">
        <v>52</v>
      </c>
      <c r="N678" t="s">
        <v>65</v>
      </c>
      <c r="O678" t="s">
        <v>60</v>
      </c>
      <c r="P678" s="4">
        <v>758</v>
      </c>
      <c r="Q678" s="4">
        <v>401</v>
      </c>
      <c r="R678" s="4">
        <v>708</v>
      </c>
      <c r="S678" s="6">
        <v>572</v>
      </c>
      <c r="T678">
        <v>3.7</v>
      </c>
      <c r="U678" t="s">
        <v>62</v>
      </c>
      <c r="V678" s="4">
        <f>Table3[[#This Row],[Driver wage/trip]]+Table3[[#This Row],[Driver Salary]]</f>
        <v>1466</v>
      </c>
      <c r="W678" s="15">
        <f>Table3[[#This Row],[Buddy wage/trip]]*0.3</f>
        <v>120.3</v>
      </c>
    </row>
    <row r="679" spans="1:23" x14ac:dyDescent="0.25">
      <c r="A679">
        <v>25</v>
      </c>
      <c r="B679" s="22">
        <v>43865</v>
      </c>
      <c r="C679">
        <v>2020</v>
      </c>
      <c r="D679" t="s">
        <v>25</v>
      </c>
      <c r="E679" t="s">
        <v>37</v>
      </c>
      <c r="F679" t="s">
        <v>39</v>
      </c>
      <c r="G679" t="s">
        <v>40</v>
      </c>
      <c r="H679" t="s">
        <v>43</v>
      </c>
      <c r="I679">
        <v>9.8000000000000007</v>
      </c>
      <c r="J679" t="s">
        <v>44</v>
      </c>
      <c r="K679">
        <v>71.7</v>
      </c>
      <c r="L679" t="s">
        <v>83</v>
      </c>
      <c r="M679" t="s">
        <v>52</v>
      </c>
      <c r="N679" t="s">
        <v>58</v>
      </c>
      <c r="O679" t="s">
        <v>60</v>
      </c>
      <c r="P679" s="4">
        <v>593</v>
      </c>
      <c r="Q679" s="4">
        <v>400</v>
      </c>
      <c r="R679" s="4">
        <v>242</v>
      </c>
      <c r="S679" s="6">
        <v>529</v>
      </c>
      <c r="T679">
        <v>29.6</v>
      </c>
      <c r="U679" t="s">
        <v>62</v>
      </c>
      <c r="V679" s="4">
        <f>Table3[[#This Row],[Driver wage/trip]]+Table3[[#This Row],[Driver Salary]]</f>
        <v>835</v>
      </c>
      <c r="W679" s="15">
        <f>Table3[[#This Row],[Buddy wage/trip]]*0.3</f>
        <v>120</v>
      </c>
    </row>
    <row r="680" spans="1:23" x14ac:dyDescent="0.25">
      <c r="A680">
        <v>19</v>
      </c>
      <c r="B680" s="22">
        <v>45217</v>
      </c>
      <c r="C680">
        <v>2023</v>
      </c>
      <c r="D680" t="s">
        <v>22</v>
      </c>
      <c r="E680" t="s">
        <v>33</v>
      </c>
      <c r="F680" t="s">
        <v>38</v>
      </c>
      <c r="G680" t="s">
        <v>40</v>
      </c>
      <c r="H680" t="s">
        <v>42</v>
      </c>
      <c r="I680">
        <v>22.9</v>
      </c>
      <c r="J680" t="s">
        <v>45</v>
      </c>
      <c r="K680">
        <v>44.1</v>
      </c>
      <c r="L680" t="s">
        <v>83</v>
      </c>
      <c r="M680" t="s">
        <v>51</v>
      </c>
      <c r="N680" t="s">
        <v>48</v>
      </c>
      <c r="O680" t="s">
        <v>59</v>
      </c>
      <c r="P680" s="4">
        <v>588</v>
      </c>
      <c r="Q680" s="4">
        <v>399</v>
      </c>
      <c r="R680" s="4">
        <v>523</v>
      </c>
      <c r="S680" s="6">
        <v>646</v>
      </c>
      <c r="T680">
        <v>28.1</v>
      </c>
      <c r="U680" t="s">
        <v>62</v>
      </c>
      <c r="V680" s="4">
        <f>Table3[[#This Row],[Driver wage/trip]]+Table3[[#This Row],[Driver Salary]]</f>
        <v>1111</v>
      </c>
      <c r="W680" s="15">
        <f>Table3[[#This Row],[Buddy wage/trip]]*0.3</f>
        <v>119.69999999999999</v>
      </c>
    </row>
    <row r="681" spans="1:23" x14ac:dyDescent="0.25">
      <c r="A681">
        <v>21</v>
      </c>
      <c r="B681" s="22">
        <v>45272</v>
      </c>
      <c r="C681">
        <v>2023</v>
      </c>
      <c r="D681" t="s">
        <v>23</v>
      </c>
      <c r="E681" t="s">
        <v>37</v>
      </c>
      <c r="F681" t="s">
        <v>38</v>
      </c>
      <c r="G681" t="s">
        <v>41</v>
      </c>
      <c r="H681" t="s">
        <v>43</v>
      </c>
      <c r="I681">
        <v>19.7</v>
      </c>
      <c r="J681" t="s">
        <v>45</v>
      </c>
      <c r="K681">
        <v>64.5</v>
      </c>
      <c r="L681" t="s">
        <v>84</v>
      </c>
      <c r="M681" t="s">
        <v>52</v>
      </c>
      <c r="N681" t="s">
        <v>66</v>
      </c>
      <c r="O681" t="s">
        <v>60</v>
      </c>
      <c r="P681" s="4">
        <v>656</v>
      </c>
      <c r="Q681" s="4">
        <v>401</v>
      </c>
      <c r="R681" s="4">
        <v>617</v>
      </c>
      <c r="S681" s="6">
        <v>617</v>
      </c>
      <c r="T681">
        <v>15.7</v>
      </c>
      <c r="U681" t="s">
        <v>62</v>
      </c>
      <c r="V681" s="4">
        <f>Table3[[#This Row],[Driver wage/trip]]+Table3[[#This Row],[Driver Salary]]</f>
        <v>1273</v>
      </c>
      <c r="W681" s="15">
        <f>Table3[[#This Row],[Buddy wage/trip]]*0.3</f>
        <v>120.3</v>
      </c>
    </row>
    <row r="682" spans="1:23" x14ac:dyDescent="0.25">
      <c r="A682">
        <v>18</v>
      </c>
      <c r="B682" s="22">
        <v>45284</v>
      </c>
      <c r="C682">
        <v>2023</v>
      </c>
      <c r="D682" t="s">
        <v>23</v>
      </c>
      <c r="E682" t="s">
        <v>34</v>
      </c>
      <c r="F682" t="s">
        <v>39</v>
      </c>
      <c r="G682" t="s">
        <v>41</v>
      </c>
      <c r="H682" t="s">
        <v>70</v>
      </c>
      <c r="I682">
        <v>24.8</v>
      </c>
      <c r="J682" t="s">
        <v>46</v>
      </c>
      <c r="K682">
        <v>72.7</v>
      </c>
      <c r="L682" t="s">
        <v>83</v>
      </c>
      <c r="M682" t="s">
        <v>51</v>
      </c>
      <c r="N682" t="s">
        <v>48</v>
      </c>
      <c r="O682" t="s">
        <v>59</v>
      </c>
      <c r="P682" s="4">
        <v>720</v>
      </c>
      <c r="Q682" s="4">
        <v>399</v>
      </c>
      <c r="R682" s="4">
        <v>702</v>
      </c>
      <c r="S682" s="6">
        <v>688</v>
      </c>
      <c r="T682">
        <v>28</v>
      </c>
      <c r="U682" t="s">
        <v>61</v>
      </c>
      <c r="V682" s="4">
        <f>Table3[[#This Row],[Driver wage/trip]]+Table3[[#This Row],[Driver Salary]]</f>
        <v>1422</v>
      </c>
      <c r="W682" s="15">
        <f>Table3[[#This Row],[Buddy wage/trip]]*0.3</f>
        <v>119.69999999999999</v>
      </c>
    </row>
    <row r="683" spans="1:23" x14ac:dyDescent="0.25">
      <c r="A683">
        <v>5</v>
      </c>
      <c r="B683" s="22">
        <v>44297</v>
      </c>
      <c r="C683">
        <v>2021</v>
      </c>
      <c r="D683" t="s">
        <v>19</v>
      </c>
      <c r="E683" t="s">
        <v>34</v>
      </c>
      <c r="F683" t="s">
        <v>39</v>
      </c>
      <c r="G683" t="s">
        <v>41</v>
      </c>
      <c r="H683" t="s">
        <v>70</v>
      </c>
      <c r="I683">
        <v>6.2</v>
      </c>
      <c r="J683" t="s">
        <v>44</v>
      </c>
      <c r="K683">
        <v>107.3</v>
      </c>
      <c r="L683" t="s">
        <v>84</v>
      </c>
      <c r="M683" t="s">
        <v>49</v>
      </c>
      <c r="N683" t="s">
        <v>48</v>
      </c>
      <c r="O683" t="s">
        <v>59</v>
      </c>
      <c r="P683" s="4">
        <v>357</v>
      </c>
      <c r="Q683" s="4">
        <v>400</v>
      </c>
      <c r="R683" s="4">
        <v>550</v>
      </c>
      <c r="S683" s="6">
        <v>387</v>
      </c>
      <c r="T683">
        <v>15.3</v>
      </c>
      <c r="U683" t="s">
        <v>62</v>
      </c>
      <c r="V683" s="4">
        <f>Table3[[#This Row],[Driver wage/trip]]+Table3[[#This Row],[Driver Salary]]</f>
        <v>907</v>
      </c>
      <c r="W683" s="15">
        <f>Table3[[#This Row],[Buddy wage/trip]]*0.3</f>
        <v>120</v>
      </c>
    </row>
    <row r="684" spans="1:23" x14ac:dyDescent="0.25">
      <c r="A684">
        <v>9</v>
      </c>
      <c r="B684" s="22">
        <v>44727</v>
      </c>
      <c r="C684">
        <v>2022</v>
      </c>
      <c r="D684" t="s">
        <v>29</v>
      </c>
      <c r="E684" t="s">
        <v>33</v>
      </c>
      <c r="F684" t="s">
        <v>38</v>
      </c>
      <c r="G684" t="s">
        <v>40</v>
      </c>
      <c r="H684" t="s">
        <v>42</v>
      </c>
      <c r="I684">
        <v>103.8</v>
      </c>
      <c r="J684" t="s">
        <v>45</v>
      </c>
      <c r="K684">
        <v>11.4</v>
      </c>
      <c r="L684" t="s">
        <v>84</v>
      </c>
      <c r="M684" t="s">
        <v>53</v>
      </c>
      <c r="N684" t="s">
        <v>52</v>
      </c>
      <c r="O684" t="s">
        <v>60</v>
      </c>
      <c r="P684" s="4">
        <v>570</v>
      </c>
      <c r="Q684" s="4">
        <v>400</v>
      </c>
      <c r="R684" s="4">
        <v>312</v>
      </c>
      <c r="S684" s="6">
        <v>330</v>
      </c>
      <c r="T684">
        <v>3.9</v>
      </c>
      <c r="U684" t="s">
        <v>62</v>
      </c>
      <c r="V684" s="4">
        <f>Table3[[#This Row],[Driver wage/trip]]+Table3[[#This Row],[Driver Salary]]</f>
        <v>882</v>
      </c>
      <c r="W684" s="15">
        <f>Table3[[#This Row],[Buddy wage/trip]]*0.3</f>
        <v>120</v>
      </c>
    </row>
    <row r="685" spans="1:23" x14ac:dyDescent="0.25">
      <c r="A685">
        <v>16</v>
      </c>
      <c r="B685" s="22">
        <v>44029</v>
      </c>
      <c r="C685">
        <v>2020</v>
      </c>
      <c r="D685" t="s">
        <v>27</v>
      </c>
      <c r="E685" t="s">
        <v>31</v>
      </c>
      <c r="F685" t="s">
        <v>38</v>
      </c>
      <c r="G685" t="s">
        <v>40</v>
      </c>
      <c r="H685" t="s">
        <v>43</v>
      </c>
      <c r="I685">
        <v>69.400000000000006</v>
      </c>
      <c r="J685" t="s">
        <v>46</v>
      </c>
      <c r="K685">
        <v>99.7</v>
      </c>
      <c r="L685" t="s">
        <v>83</v>
      </c>
      <c r="M685" t="s">
        <v>53</v>
      </c>
      <c r="N685" t="s">
        <v>57</v>
      </c>
      <c r="O685" t="s">
        <v>59</v>
      </c>
      <c r="P685" s="4">
        <v>550</v>
      </c>
      <c r="Q685" s="4">
        <v>401</v>
      </c>
      <c r="R685" s="4">
        <v>779</v>
      </c>
      <c r="S685" s="6">
        <v>683</v>
      </c>
      <c r="T685">
        <v>29.8</v>
      </c>
      <c r="U685" t="s">
        <v>62</v>
      </c>
      <c r="V685" s="4">
        <f>Table3[[#This Row],[Driver wage/trip]]+Table3[[#This Row],[Driver Salary]]</f>
        <v>1329</v>
      </c>
      <c r="W685" s="15">
        <f>Table3[[#This Row],[Buddy wage/trip]]*0.3</f>
        <v>120.3</v>
      </c>
    </row>
    <row r="686" spans="1:23" x14ac:dyDescent="0.25">
      <c r="A686">
        <v>4</v>
      </c>
      <c r="B686" s="22">
        <v>44598</v>
      </c>
      <c r="C686">
        <v>2022</v>
      </c>
      <c r="D686" t="s">
        <v>25</v>
      </c>
      <c r="E686" t="s">
        <v>34</v>
      </c>
      <c r="F686" t="s">
        <v>38</v>
      </c>
      <c r="G686" t="s">
        <v>41</v>
      </c>
      <c r="H686" t="s">
        <v>43</v>
      </c>
      <c r="I686">
        <v>49.1</v>
      </c>
      <c r="J686" t="s">
        <v>44</v>
      </c>
      <c r="K686">
        <v>117.7</v>
      </c>
      <c r="L686" t="s">
        <v>84</v>
      </c>
      <c r="M686" t="s">
        <v>53</v>
      </c>
      <c r="N686" t="s">
        <v>48</v>
      </c>
      <c r="O686" t="s">
        <v>59</v>
      </c>
      <c r="P686" s="4">
        <v>281</v>
      </c>
      <c r="Q686" s="4">
        <v>398</v>
      </c>
      <c r="R686" s="4">
        <v>257</v>
      </c>
      <c r="S686" s="6">
        <v>416</v>
      </c>
      <c r="T686">
        <v>38.6</v>
      </c>
      <c r="U686" t="s">
        <v>62</v>
      </c>
      <c r="V686" s="4">
        <f>Table3[[#This Row],[Driver wage/trip]]+Table3[[#This Row],[Driver Salary]]</f>
        <v>538</v>
      </c>
      <c r="W686" s="15">
        <f>Table3[[#This Row],[Buddy wage/trip]]*0.3</f>
        <v>119.39999999999999</v>
      </c>
    </row>
    <row r="687" spans="1:23" x14ac:dyDescent="0.25">
      <c r="A687">
        <v>18</v>
      </c>
      <c r="B687" s="22">
        <v>45065</v>
      </c>
      <c r="C687">
        <v>2023</v>
      </c>
      <c r="D687" t="s">
        <v>20</v>
      </c>
      <c r="E687" t="s">
        <v>31</v>
      </c>
      <c r="F687" t="s">
        <v>38</v>
      </c>
      <c r="G687" t="s">
        <v>40</v>
      </c>
      <c r="H687" t="s">
        <v>43</v>
      </c>
      <c r="I687">
        <v>52.1</v>
      </c>
      <c r="J687" t="s">
        <v>45</v>
      </c>
      <c r="K687">
        <v>89.2</v>
      </c>
      <c r="L687" t="s">
        <v>83</v>
      </c>
      <c r="M687" t="s">
        <v>50</v>
      </c>
      <c r="N687" t="s">
        <v>57</v>
      </c>
      <c r="O687" t="s">
        <v>59</v>
      </c>
      <c r="P687" s="4">
        <v>512</v>
      </c>
      <c r="Q687" s="4">
        <v>399</v>
      </c>
      <c r="R687" s="4">
        <v>661</v>
      </c>
      <c r="S687" s="6">
        <v>373</v>
      </c>
      <c r="T687">
        <v>26.3</v>
      </c>
      <c r="U687" t="s">
        <v>62</v>
      </c>
      <c r="V687" s="4">
        <f>Table3[[#This Row],[Driver wage/trip]]+Table3[[#This Row],[Driver Salary]]</f>
        <v>1173</v>
      </c>
      <c r="W687" s="15">
        <f>Table3[[#This Row],[Buddy wage/trip]]*0.3</f>
        <v>119.69999999999999</v>
      </c>
    </row>
    <row r="688" spans="1:23" x14ac:dyDescent="0.25">
      <c r="A688">
        <v>11</v>
      </c>
      <c r="B688" s="22">
        <v>44071</v>
      </c>
      <c r="C688">
        <v>2020</v>
      </c>
      <c r="D688" t="s">
        <v>26</v>
      </c>
      <c r="E688" t="s">
        <v>31</v>
      </c>
      <c r="F688" t="s">
        <v>38</v>
      </c>
      <c r="G688" t="s">
        <v>41</v>
      </c>
      <c r="H688" t="s">
        <v>43</v>
      </c>
      <c r="I688">
        <v>58.3</v>
      </c>
      <c r="J688" t="s">
        <v>45</v>
      </c>
      <c r="K688">
        <v>89.8</v>
      </c>
      <c r="L688" t="s">
        <v>83</v>
      </c>
      <c r="M688" t="s">
        <v>50</v>
      </c>
      <c r="N688" t="s">
        <v>52</v>
      </c>
      <c r="O688" t="s">
        <v>59</v>
      </c>
      <c r="P688" s="4">
        <v>242</v>
      </c>
      <c r="Q688" s="4">
        <v>398</v>
      </c>
      <c r="R688" s="4">
        <v>252</v>
      </c>
      <c r="S688" s="6">
        <v>402</v>
      </c>
      <c r="T688">
        <v>11.8</v>
      </c>
      <c r="U688" t="s">
        <v>62</v>
      </c>
      <c r="V688" s="4">
        <f>Table3[[#This Row],[Driver wage/trip]]+Table3[[#This Row],[Driver Salary]]</f>
        <v>494</v>
      </c>
      <c r="W688" s="15">
        <f>Table3[[#This Row],[Buddy wage/trip]]*0.3</f>
        <v>119.39999999999999</v>
      </c>
    </row>
    <row r="689" spans="1:23" x14ac:dyDescent="0.25">
      <c r="A689">
        <v>10</v>
      </c>
      <c r="B689" s="22">
        <v>45024</v>
      </c>
      <c r="C689">
        <v>2023</v>
      </c>
      <c r="D689" t="s">
        <v>19</v>
      </c>
      <c r="E689" t="s">
        <v>36</v>
      </c>
      <c r="F689" t="s">
        <v>38</v>
      </c>
      <c r="G689" t="s">
        <v>41</v>
      </c>
      <c r="H689" t="s">
        <v>43</v>
      </c>
      <c r="I689">
        <v>13.5</v>
      </c>
      <c r="J689" t="s">
        <v>45</v>
      </c>
      <c r="K689">
        <v>30.1</v>
      </c>
      <c r="L689" t="s">
        <v>84</v>
      </c>
      <c r="M689" t="s">
        <v>51</v>
      </c>
      <c r="N689" t="s">
        <v>48</v>
      </c>
      <c r="O689" t="s">
        <v>60</v>
      </c>
      <c r="P689" s="4">
        <v>311</v>
      </c>
      <c r="Q689" s="4">
        <v>400</v>
      </c>
      <c r="R689" s="4">
        <v>286</v>
      </c>
      <c r="S689" s="6">
        <v>240</v>
      </c>
      <c r="T689">
        <v>11.5</v>
      </c>
      <c r="U689" t="s">
        <v>62</v>
      </c>
      <c r="V689" s="4">
        <f>Table3[[#This Row],[Driver wage/trip]]+Table3[[#This Row],[Driver Salary]]</f>
        <v>597</v>
      </c>
      <c r="W689" s="15">
        <f>Table3[[#This Row],[Buddy wage/trip]]*0.3</f>
        <v>120</v>
      </c>
    </row>
    <row r="690" spans="1:23" x14ac:dyDescent="0.25">
      <c r="A690">
        <v>18</v>
      </c>
      <c r="B690" s="22">
        <v>44124</v>
      </c>
      <c r="C690">
        <v>2020</v>
      </c>
      <c r="D690" t="s">
        <v>22</v>
      </c>
      <c r="E690" t="s">
        <v>37</v>
      </c>
      <c r="F690" t="s">
        <v>39</v>
      </c>
      <c r="G690" t="s">
        <v>41</v>
      </c>
      <c r="H690" t="s">
        <v>70</v>
      </c>
      <c r="I690">
        <v>36.6</v>
      </c>
      <c r="J690" t="s">
        <v>45</v>
      </c>
      <c r="K690">
        <v>65.2</v>
      </c>
      <c r="L690" t="s">
        <v>84</v>
      </c>
      <c r="M690" t="s">
        <v>47</v>
      </c>
      <c r="N690" t="s">
        <v>48</v>
      </c>
      <c r="O690" t="s">
        <v>59</v>
      </c>
      <c r="P690" s="4">
        <v>748</v>
      </c>
      <c r="Q690" s="4">
        <v>401</v>
      </c>
      <c r="R690" s="4">
        <v>739</v>
      </c>
      <c r="S690" s="6">
        <v>664</v>
      </c>
      <c r="T690">
        <v>37.200000000000003</v>
      </c>
      <c r="U690" t="s">
        <v>62</v>
      </c>
      <c r="V690" s="4">
        <f>Table3[[#This Row],[Driver wage/trip]]+Table3[[#This Row],[Driver Salary]]</f>
        <v>1487</v>
      </c>
      <c r="W690" s="15">
        <f>Table3[[#This Row],[Buddy wage/trip]]*0.3</f>
        <v>120.3</v>
      </c>
    </row>
    <row r="691" spans="1:23" x14ac:dyDescent="0.25">
      <c r="A691">
        <v>16</v>
      </c>
      <c r="B691" s="22">
        <v>44752</v>
      </c>
      <c r="C691">
        <v>2022</v>
      </c>
      <c r="D691" t="s">
        <v>27</v>
      </c>
      <c r="E691" t="s">
        <v>34</v>
      </c>
      <c r="F691" t="s">
        <v>38</v>
      </c>
      <c r="G691" t="s">
        <v>41</v>
      </c>
      <c r="H691" t="s">
        <v>70</v>
      </c>
      <c r="I691">
        <v>102.9</v>
      </c>
      <c r="J691" t="s">
        <v>46</v>
      </c>
      <c r="K691">
        <v>86.2</v>
      </c>
      <c r="L691" t="s">
        <v>83</v>
      </c>
      <c r="M691" t="s">
        <v>52</v>
      </c>
      <c r="N691" t="s">
        <v>65</v>
      </c>
      <c r="O691" t="s">
        <v>60</v>
      </c>
      <c r="P691" s="4">
        <v>272</v>
      </c>
      <c r="Q691" s="4">
        <v>399</v>
      </c>
      <c r="R691" s="4">
        <v>652</v>
      </c>
      <c r="S691" s="6">
        <v>629</v>
      </c>
      <c r="T691">
        <v>12.8</v>
      </c>
      <c r="U691" t="s">
        <v>62</v>
      </c>
      <c r="V691" s="4">
        <f>Table3[[#This Row],[Driver wage/trip]]+Table3[[#This Row],[Driver Salary]]</f>
        <v>924</v>
      </c>
      <c r="W691" s="15">
        <f>Table3[[#This Row],[Buddy wage/trip]]*0.3</f>
        <v>119.69999999999999</v>
      </c>
    </row>
    <row r="692" spans="1:23" x14ac:dyDescent="0.25">
      <c r="A692">
        <v>10</v>
      </c>
      <c r="B692" s="22">
        <v>45169</v>
      </c>
      <c r="C692">
        <v>2023</v>
      </c>
      <c r="D692" t="s">
        <v>26</v>
      </c>
      <c r="E692" t="s">
        <v>35</v>
      </c>
      <c r="F692" t="s">
        <v>38</v>
      </c>
      <c r="G692" t="s">
        <v>40</v>
      </c>
      <c r="H692" t="s">
        <v>43</v>
      </c>
      <c r="I692">
        <v>90.5</v>
      </c>
      <c r="J692" t="s">
        <v>44</v>
      </c>
      <c r="K692">
        <v>74.3</v>
      </c>
      <c r="L692" t="s">
        <v>84</v>
      </c>
      <c r="M692" t="s">
        <v>51</v>
      </c>
      <c r="N692" t="s">
        <v>56</v>
      </c>
      <c r="O692" t="s">
        <v>60</v>
      </c>
      <c r="P692" s="4">
        <v>547</v>
      </c>
      <c r="Q692" s="4">
        <v>399</v>
      </c>
      <c r="R692" s="4">
        <v>419</v>
      </c>
      <c r="S692" s="6">
        <v>532</v>
      </c>
      <c r="T692">
        <v>31</v>
      </c>
      <c r="U692" t="s">
        <v>61</v>
      </c>
      <c r="V692" s="4">
        <f>Table3[[#This Row],[Driver wage/trip]]+Table3[[#This Row],[Driver Salary]]</f>
        <v>966</v>
      </c>
      <c r="W692" s="15">
        <f>Table3[[#This Row],[Buddy wage/trip]]*0.3</f>
        <v>119.69999999999999</v>
      </c>
    </row>
    <row r="693" spans="1:23" x14ac:dyDescent="0.25">
      <c r="A693">
        <v>21</v>
      </c>
      <c r="B693" s="22">
        <v>44981</v>
      </c>
      <c r="C693">
        <v>2023</v>
      </c>
      <c r="D693" t="s">
        <v>25</v>
      </c>
      <c r="E693" t="s">
        <v>31</v>
      </c>
      <c r="F693" t="s">
        <v>38</v>
      </c>
      <c r="G693" t="s">
        <v>41</v>
      </c>
      <c r="H693" t="s">
        <v>70</v>
      </c>
      <c r="I693">
        <v>69.8</v>
      </c>
      <c r="J693" t="s">
        <v>45</v>
      </c>
      <c r="K693">
        <v>49.3</v>
      </c>
      <c r="L693" t="s">
        <v>83</v>
      </c>
      <c r="M693" t="s">
        <v>51</v>
      </c>
      <c r="N693" t="s">
        <v>57</v>
      </c>
      <c r="O693" t="s">
        <v>60</v>
      </c>
      <c r="P693" s="4">
        <v>394</v>
      </c>
      <c r="Q693" s="4">
        <v>401</v>
      </c>
      <c r="R693" s="4">
        <v>583</v>
      </c>
      <c r="S693" s="6">
        <v>630</v>
      </c>
      <c r="T693">
        <v>26.1</v>
      </c>
      <c r="U693" t="s">
        <v>62</v>
      </c>
      <c r="V693" s="4">
        <f>Table3[[#This Row],[Driver wage/trip]]+Table3[[#This Row],[Driver Salary]]</f>
        <v>977</v>
      </c>
      <c r="W693" s="15">
        <f>Table3[[#This Row],[Buddy wage/trip]]*0.3</f>
        <v>120.3</v>
      </c>
    </row>
    <row r="694" spans="1:23" x14ac:dyDescent="0.25">
      <c r="A694">
        <v>5</v>
      </c>
      <c r="B694" s="22">
        <v>44298</v>
      </c>
      <c r="C694">
        <v>2021</v>
      </c>
      <c r="D694" t="s">
        <v>19</v>
      </c>
      <c r="E694" t="s">
        <v>32</v>
      </c>
      <c r="F694" t="s">
        <v>39</v>
      </c>
      <c r="G694" t="s">
        <v>40</v>
      </c>
      <c r="H694" t="s">
        <v>43</v>
      </c>
      <c r="I694">
        <v>60.3</v>
      </c>
      <c r="J694" t="s">
        <v>45</v>
      </c>
      <c r="K694">
        <v>113.1</v>
      </c>
      <c r="L694" t="s">
        <v>83</v>
      </c>
      <c r="M694" t="s">
        <v>55</v>
      </c>
      <c r="N694" t="s">
        <v>48</v>
      </c>
      <c r="O694" t="s">
        <v>59</v>
      </c>
      <c r="P694" s="4">
        <v>533</v>
      </c>
      <c r="Q694" s="4">
        <v>401</v>
      </c>
      <c r="R694" s="4">
        <v>474</v>
      </c>
      <c r="S694" s="6">
        <v>424</v>
      </c>
      <c r="T694">
        <v>24.1</v>
      </c>
      <c r="U694" t="s">
        <v>61</v>
      </c>
      <c r="V694" s="4">
        <f>Table3[[#This Row],[Driver wage/trip]]+Table3[[#This Row],[Driver Salary]]</f>
        <v>1007</v>
      </c>
      <c r="W694" s="15">
        <f>Table3[[#This Row],[Buddy wage/trip]]*0.3</f>
        <v>120.3</v>
      </c>
    </row>
    <row r="695" spans="1:23" x14ac:dyDescent="0.25">
      <c r="A695">
        <v>17</v>
      </c>
      <c r="B695" s="22">
        <v>44197</v>
      </c>
      <c r="C695">
        <v>2021</v>
      </c>
      <c r="D695" t="s">
        <v>28</v>
      </c>
      <c r="E695" t="s">
        <v>31</v>
      </c>
      <c r="F695" t="s">
        <v>39</v>
      </c>
      <c r="G695" t="s">
        <v>40</v>
      </c>
      <c r="H695" t="s">
        <v>70</v>
      </c>
      <c r="I695">
        <v>34.799999999999997</v>
      </c>
      <c r="J695" t="s">
        <v>44</v>
      </c>
      <c r="K695">
        <v>64.099999999999994</v>
      </c>
      <c r="L695" t="s">
        <v>83</v>
      </c>
      <c r="M695" t="s">
        <v>47</v>
      </c>
      <c r="N695" t="s">
        <v>65</v>
      </c>
      <c r="O695" t="s">
        <v>59</v>
      </c>
      <c r="P695" s="4">
        <v>341</v>
      </c>
      <c r="Q695" s="4">
        <v>400</v>
      </c>
      <c r="R695" s="4">
        <v>240</v>
      </c>
      <c r="S695" s="6">
        <v>377</v>
      </c>
      <c r="T695">
        <v>8.1</v>
      </c>
      <c r="U695" t="s">
        <v>61</v>
      </c>
      <c r="V695" s="4">
        <f>Table3[[#This Row],[Driver wage/trip]]+Table3[[#This Row],[Driver Salary]]</f>
        <v>581</v>
      </c>
      <c r="W695" s="15">
        <f>Table3[[#This Row],[Buddy wage/trip]]*0.3</f>
        <v>120</v>
      </c>
    </row>
    <row r="696" spans="1:23" x14ac:dyDescent="0.25">
      <c r="A696">
        <v>17</v>
      </c>
      <c r="B696" s="22">
        <v>44875</v>
      </c>
      <c r="C696">
        <v>2022</v>
      </c>
      <c r="D696" t="s">
        <v>30</v>
      </c>
      <c r="E696" t="s">
        <v>35</v>
      </c>
      <c r="F696" t="s">
        <v>38</v>
      </c>
      <c r="G696" t="s">
        <v>40</v>
      </c>
      <c r="H696" t="s">
        <v>43</v>
      </c>
      <c r="I696">
        <v>59.2</v>
      </c>
      <c r="J696" t="s">
        <v>46</v>
      </c>
      <c r="K696">
        <v>116.5</v>
      </c>
      <c r="L696" t="s">
        <v>84</v>
      </c>
      <c r="M696" t="s">
        <v>48</v>
      </c>
      <c r="N696" t="s">
        <v>57</v>
      </c>
      <c r="O696" t="s">
        <v>60</v>
      </c>
      <c r="P696" s="4">
        <v>467</v>
      </c>
      <c r="Q696" s="4">
        <v>401</v>
      </c>
      <c r="R696" s="4">
        <v>633</v>
      </c>
      <c r="S696" s="6">
        <v>717</v>
      </c>
      <c r="T696">
        <v>2.2999999999999998</v>
      </c>
      <c r="U696" t="s">
        <v>61</v>
      </c>
      <c r="V696" s="4">
        <f>Table3[[#This Row],[Driver wage/trip]]+Table3[[#This Row],[Driver Salary]]</f>
        <v>1100</v>
      </c>
      <c r="W696" s="15">
        <f>Table3[[#This Row],[Buddy wage/trip]]*0.3</f>
        <v>120.3</v>
      </c>
    </row>
    <row r="697" spans="1:23" x14ac:dyDescent="0.25">
      <c r="A697">
        <v>10</v>
      </c>
      <c r="B697" s="22">
        <v>44146</v>
      </c>
      <c r="C697">
        <v>2020</v>
      </c>
      <c r="D697" t="s">
        <v>30</v>
      </c>
      <c r="E697" t="s">
        <v>33</v>
      </c>
      <c r="F697" t="s">
        <v>38</v>
      </c>
      <c r="G697" t="s">
        <v>41</v>
      </c>
      <c r="H697" t="s">
        <v>43</v>
      </c>
      <c r="I697">
        <v>73.8</v>
      </c>
      <c r="J697" t="s">
        <v>46</v>
      </c>
      <c r="K697">
        <v>69.8</v>
      </c>
      <c r="L697" t="s">
        <v>84</v>
      </c>
      <c r="M697" t="s">
        <v>48</v>
      </c>
      <c r="N697" t="s">
        <v>52</v>
      </c>
      <c r="O697" t="s">
        <v>60</v>
      </c>
      <c r="P697" s="4">
        <v>720</v>
      </c>
      <c r="Q697" s="4">
        <v>399</v>
      </c>
      <c r="R697" s="4">
        <v>658</v>
      </c>
      <c r="S697" s="6">
        <v>453</v>
      </c>
      <c r="T697">
        <v>20.100000000000001</v>
      </c>
      <c r="U697" t="s">
        <v>62</v>
      </c>
      <c r="V697" s="4">
        <f>Table3[[#This Row],[Driver wage/trip]]+Table3[[#This Row],[Driver Salary]]</f>
        <v>1378</v>
      </c>
      <c r="W697" s="15">
        <f>Table3[[#This Row],[Buddy wage/trip]]*0.3</f>
        <v>119.69999999999999</v>
      </c>
    </row>
    <row r="698" spans="1:23" x14ac:dyDescent="0.25">
      <c r="A698">
        <v>15</v>
      </c>
      <c r="B698" s="22">
        <v>44588</v>
      </c>
      <c r="C698">
        <v>2022</v>
      </c>
      <c r="D698" t="s">
        <v>28</v>
      </c>
      <c r="E698" t="s">
        <v>35</v>
      </c>
      <c r="F698" t="s">
        <v>39</v>
      </c>
      <c r="G698" t="s">
        <v>40</v>
      </c>
      <c r="H698" t="s">
        <v>70</v>
      </c>
      <c r="I698">
        <v>87</v>
      </c>
      <c r="J698" t="s">
        <v>46</v>
      </c>
      <c r="K698">
        <v>96.2</v>
      </c>
      <c r="L698" t="s">
        <v>84</v>
      </c>
      <c r="M698" t="s">
        <v>48</v>
      </c>
      <c r="N698" t="s">
        <v>55</v>
      </c>
      <c r="O698" t="s">
        <v>60</v>
      </c>
      <c r="P698" s="4">
        <v>426</v>
      </c>
      <c r="Q698" s="4">
        <v>401</v>
      </c>
      <c r="R698" s="4">
        <v>729</v>
      </c>
      <c r="S698" s="6">
        <v>318</v>
      </c>
      <c r="T698">
        <v>39.5</v>
      </c>
      <c r="U698" t="s">
        <v>61</v>
      </c>
      <c r="V698" s="4">
        <f>Table3[[#This Row],[Driver wage/trip]]+Table3[[#This Row],[Driver Salary]]</f>
        <v>1155</v>
      </c>
      <c r="W698" s="15">
        <f>Table3[[#This Row],[Buddy wage/trip]]*0.3</f>
        <v>120.3</v>
      </c>
    </row>
    <row r="699" spans="1:23" x14ac:dyDescent="0.25">
      <c r="A699">
        <v>4</v>
      </c>
      <c r="B699" s="22">
        <v>44944</v>
      </c>
      <c r="C699">
        <v>2023</v>
      </c>
      <c r="D699" t="s">
        <v>28</v>
      </c>
      <c r="E699" t="s">
        <v>33</v>
      </c>
      <c r="F699" t="s">
        <v>39</v>
      </c>
      <c r="G699" t="s">
        <v>40</v>
      </c>
      <c r="H699" t="s">
        <v>70</v>
      </c>
      <c r="I699">
        <v>24.2</v>
      </c>
      <c r="J699" t="s">
        <v>45</v>
      </c>
      <c r="K699">
        <v>90.3</v>
      </c>
      <c r="L699" t="s">
        <v>84</v>
      </c>
      <c r="M699" t="s">
        <v>52</v>
      </c>
      <c r="N699" t="s">
        <v>55</v>
      </c>
      <c r="O699" t="s">
        <v>59</v>
      </c>
      <c r="P699" s="4">
        <v>412</v>
      </c>
      <c r="Q699" s="4">
        <v>402</v>
      </c>
      <c r="R699" s="4">
        <v>524</v>
      </c>
      <c r="S699" s="6">
        <v>649</v>
      </c>
      <c r="T699">
        <v>8.6</v>
      </c>
      <c r="U699" t="s">
        <v>61</v>
      </c>
      <c r="V699" s="4">
        <f>Table3[[#This Row],[Driver wage/trip]]+Table3[[#This Row],[Driver Salary]]</f>
        <v>936</v>
      </c>
      <c r="W699" s="15">
        <f>Table3[[#This Row],[Buddy wage/trip]]*0.3</f>
        <v>120.6</v>
      </c>
    </row>
    <row r="700" spans="1:23" x14ac:dyDescent="0.25">
      <c r="A700">
        <v>19</v>
      </c>
      <c r="B700" s="22">
        <v>45258</v>
      </c>
      <c r="C700">
        <v>2023</v>
      </c>
      <c r="D700" t="s">
        <v>30</v>
      </c>
      <c r="E700" t="s">
        <v>37</v>
      </c>
      <c r="F700" t="s">
        <v>38</v>
      </c>
      <c r="G700" t="s">
        <v>41</v>
      </c>
      <c r="H700" t="s">
        <v>43</v>
      </c>
      <c r="I700">
        <v>98.5</v>
      </c>
      <c r="J700" t="s">
        <v>44</v>
      </c>
      <c r="K700">
        <v>81</v>
      </c>
      <c r="L700" t="s">
        <v>83</v>
      </c>
      <c r="M700" t="s">
        <v>48</v>
      </c>
      <c r="N700" t="s">
        <v>48</v>
      </c>
      <c r="O700" t="s">
        <v>59</v>
      </c>
      <c r="P700" s="4">
        <v>468</v>
      </c>
      <c r="Q700" s="4">
        <v>401</v>
      </c>
      <c r="R700" s="4">
        <v>604</v>
      </c>
      <c r="S700" s="6">
        <v>402</v>
      </c>
      <c r="T700">
        <v>21.9</v>
      </c>
      <c r="U700" t="s">
        <v>62</v>
      </c>
      <c r="V700" s="4">
        <f>Table3[[#This Row],[Driver wage/trip]]+Table3[[#This Row],[Driver Salary]]</f>
        <v>1072</v>
      </c>
      <c r="W700" s="15">
        <f>Table3[[#This Row],[Buddy wage/trip]]*0.3</f>
        <v>120.3</v>
      </c>
    </row>
    <row r="701" spans="1:23" x14ac:dyDescent="0.25">
      <c r="A701">
        <v>11</v>
      </c>
      <c r="B701" s="22">
        <v>44281</v>
      </c>
      <c r="C701">
        <v>2021</v>
      </c>
      <c r="D701" t="s">
        <v>24</v>
      </c>
      <c r="E701" t="s">
        <v>31</v>
      </c>
      <c r="F701" t="s">
        <v>39</v>
      </c>
      <c r="G701" t="s">
        <v>41</v>
      </c>
      <c r="H701" t="s">
        <v>70</v>
      </c>
      <c r="I701">
        <v>44.8</v>
      </c>
      <c r="J701" t="s">
        <v>46</v>
      </c>
      <c r="K701">
        <v>6.7</v>
      </c>
      <c r="L701" t="s">
        <v>84</v>
      </c>
      <c r="M701" t="s">
        <v>53</v>
      </c>
      <c r="N701" t="s">
        <v>52</v>
      </c>
      <c r="O701" t="s">
        <v>59</v>
      </c>
      <c r="P701" s="4">
        <v>260</v>
      </c>
      <c r="Q701" s="4">
        <v>398</v>
      </c>
      <c r="R701" s="4">
        <v>463</v>
      </c>
      <c r="S701" s="6">
        <v>327</v>
      </c>
      <c r="T701">
        <v>27.2</v>
      </c>
      <c r="U701" t="s">
        <v>62</v>
      </c>
      <c r="V701" s="4">
        <f>Table3[[#This Row],[Driver wage/trip]]+Table3[[#This Row],[Driver Salary]]</f>
        <v>723</v>
      </c>
      <c r="W701" s="15">
        <f>Table3[[#This Row],[Buddy wage/trip]]*0.3</f>
        <v>119.39999999999999</v>
      </c>
    </row>
    <row r="702" spans="1:23" x14ac:dyDescent="0.25">
      <c r="A702">
        <v>9</v>
      </c>
      <c r="B702" s="22">
        <v>44608</v>
      </c>
      <c r="C702">
        <v>2022</v>
      </c>
      <c r="D702" t="s">
        <v>25</v>
      </c>
      <c r="E702" t="s">
        <v>33</v>
      </c>
      <c r="F702" t="s">
        <v>38</v>
      </c>
      <c r="G702" t="s">
        <v>40</v>
      </c>
      <c r="H702" t="s">
        <v>43</v>
      </c>
      <c r="I702">
        <v>62.9</v>
      </c>
      <c r="J702" t="s">
        <v>45</v>
      </c>
      <c r="K702">
        <v>13.9</v>
      </c>
      <c r="L702" t="s">
        <v>84</v>
      </c>
      <c r="M702" t="s">
        <v>53</v>
      </c>
      <c r="N702" t="s">
        <v>57</v>
      </c>
      <c r="O702" t="s">
        <v>60</v>
      </c>
      <c r="P702" s="4">
        <v>432</v>
      </c>
      <c r="Q702" s="4">
        <v>399</v>
      </c>
      <c r="R702" s="4">
        <v>391</v>
      </c>
      <c r="S702" s="6">
        <v>216</v>
      </c>
      <c r="T702">
        <v>19.899999999999999</v>
      </c>
      <c r="U702" t="s">
        <v>61</v>
      </c>
      <c r="V702" s="4">
        <f>Table3[[#This Row],[Driver wage/trip]]+Table3[[#This Row],[Driver Salary]]</f>
        <v>823</v>
      </c>
      <c r="W702" s="15">
        <f>Table3[[#This Row],[Buddy wage/trip]]*0.3</f>
        <v>119.69999999999999</v>
      </c>
    </row>
    <row r="703" spans="1:23" x14ac:dyDescent="0.25">
      <c r="A703">
        <v>20</v>
      </c>
      <c r="B703" s="22">
        <v>44738</v>
      </c>
      <c r="C703">
        <v>2022</v>
      </c>
      <c r="D703" t="s">
        <v>29</v>
      </c>
      <c r="E703" t="s">
        <v>34</v>
      </c>
      <c r="F703" t="s">
        <v>38</v>
      </c>
      <c r="G703" t="s">
        <v>40</v>
      </c>
      <c r="H703" t="s">
        <v>43</v>
      </c>
      <c r="I703">
        <v>74.900000000000006</v>
      </c>
      <c r="J703" t="s">
        <v>46</v>
      </c>
      <c r="K703">
        <v>71.900000000000006</v>
      </c>
      <c r="L703" t="s">
        <v>83</v>
      </c>
      <c r="M703" t="s">
        <v>55</v>
      </c>
      <c r="N703" t="s">
        <v>52</v>
      </c>
      <c r="O703" t="s">
        <v>59</v>
      </c>
      <c r="P703" s="4">
        <v>204</v>
      </c>
      <c r="Q703" s="4">
        <v>401</v>
      </c>
      <c r="R703" s="4">
        <v>447</v>
      </c>
      <c r="S703" s="6">
        <v>782</v>
      </c>
      <c r="T703">
        <v>20.8</v>
      </c>
      <c r="U703" t="s">
        <v>61</v>
      </c>
      <c r="V703" s="4">
        <f>Table3[[#This Row],[Driver wage/trip]]+Table3[[#This Row],[Driver Salary]]</f>
        <v>651</v>
      </c>
      <c r="W703" s="15">
        <f>Table3[[#This Row],[Buddy wage/trip]]*0.3</f>
        <v>120.3</v>
      </c>
    </row>
    <row r="704" spans="1:23" x14ac:dyDescent="0.25">
      <c r="A704">
        <v>8</v>
      </c>
      <c r="B704" s="22">
        <v>45004</v>
      </c>
      <c r="C704">
        <v>2023</v>
      </c>
      <c r="D704" t="s">
        <v>24</v>
      </c>
      <c r="E704" t="s">
        <v>34</v>
      </c>
      <c r="F704" t="s">
        <v>39</v>
      </c>
      <c r="G704" t="s">
        <v>40</v>
      </c>
      <c r="H704" t="s">
        <v>70</v>
      </c>
      <c r="I704">
        <v>61.1</v>
      </c>
      <c r="J704" t="s">
        <v>44</v>
      </c>
      <c r="K704">
        <v>109.9</v>
      </c>
      <c r="L704" t="s">
        <v>83</v>
      </c>
      <c r="M704" t="s">
        <v>55</v>
      </c>
      <c r="N704" t="s">
        <v>48</v>
      </c>
      <c r="O704" t="s">
        <v>59</v>
      </c>
      <c r="P704" s="4">
        <v>502</v>
      </c>
      <c r="Q704" s="4">
        <v>400</v>
      </c>
      <c r="R704" s="4">
        <v>747</v>
      </c>
      <c r="S704" s="6">
        <v>480</v>
      </c>
      <c r="T704">
        <v>26.8</v>
      </c>
      <c r="U704" t="s">
        <v>62</v>
      </c>
      <c r="V704" s="4">
        <f>Table3[[#This Row],[Driver wage/trip]]+Table3[[#This Row],[Driver Salary]]</f>
        <v>1249</v>
      </c>
      <c r="W704" s="15">
        <f>Table3[[#This Row],[Buddy wage/trip]]*0.3</f>
        <v>120</v>
      </c>
    </row>
    <row r="705" spans="1:23" x14ac:dyDescent="0.25">
      <c r="A705">
        <v>3</v>
      </c>
      <c r="B705" s="22">
        <v>44276</v>
      </c>
      <c r="C705">
        <v>2021</v>
      </c>
      <c r="D705" t="s">
        <v>24</v>
      </c>
      <c r="E705" t="s">
        <v>34</v>
      </c>
      <c r="F705" t="s">
        <v>38</v>
      </c>
      <c r="G705" t="s">
        <v>40</v>
      </c>
      <c r="H705" t="s">
        <v>70</v>
      </c>
      <c r="I705">
        <v>70.8</v>
      </c>
      <c r="J705" t="s">
        <v>44</v>
      </c>
      <c r="K705">
        <v>74.099999999999994</v>
      </c>
      <c r="L705" t="s">
        <v>83</v>
      </c>
      <c r="M705" t="s">
        <v>52</v>
      </c>
      <c r="N705" t="s">
        <v>52</v>
      </c>
      <c r="O705" t="s">
        <v>60</v>
      </c>
      <c r="P705" s="4">
        <v>709</v>
      </c>
      <c r="Q705" s="4">
        <v>401</v>
      </c>
      <c r="R705" s="4">
        <v>299</v>
      </c>
      <c r="S705" s="6">
        <v>297</v>
      </c>
      <c r="T705">
        <v>32.799999999999997</v>
      </c>
      <c r="U705" t="s">
        <v>61</v>
      </c>
      <c r="V705" s="4">
        <f>Table3[[#This Row],[Driver wage/trip]]+Table3[[#This Row],[Driver Salary]]</f>
        <v>1008</v>
      </c>
      <c r="W705" s="15">
        <f>Table3[[#This Row],[Buddy wage/trip]]*0.3</f>
        <v>120.3</v>
      </c>
    </row>
    <row r="706" spans="1:23" x14ac:dyDescent="0.25">
      <c r="A706">
        <v>1</v>
      </c>
      <c r="B706" s="22">
        <v>44787</v>
      </c>
      <c r="C706">
        <v>2022</v>
      </c>
      <c r="D706" t="s">
        <v>26</v>
      </c>
      <c r="E706" t="s">
        <v>34</v>
      </c>
      <c r="F706" t="s">
        <v>39</v>
      </c>
      <c r="G706" t="s">
        <v>40</v>
      </c>
      <c r="H706" t="s">
        <v>70</v>
      </c>
      <c r="I706">
        <v>17.8</v>
      </c>
      <c r="J706" t="s">
        <v>44</v>
      </c>
      <c r="K706">
        <v>32.1</v>
      </c>
      <c r="L706" t="s">
        <v>84</v>
      </c>
      <c r="M706" t="s">
        <v>55</v>
      </c>
      <c r="N706" t="s">
        <v>57</v>
      </c>
      <c r="O706" t="s">
        <v>59</v>
      </c>
      <c r="P706" s="4">
        <v>531</v>
      </c>
      <c r="Q706" s="4">
        <v>401</v>
      </c>
      <c r="R706" s="4">
        <v>349</v>
      </c>
      <c r="S706" s="6">
        <v>655</v>
      </c>
      <c r="T706">
        <v>14</v>
      </c>
      <c r="U706" t="s">
        <v>62</v>
      </c>
      <c r="V706" s="4">
        <f>Table3[[#This Row],[Driver wage/trip]]+Table3[[#This Row],[Driver Salary]]</f>
        <v>880</v>
      </c>
      <c r="W706" s="15">
        <f>Table3[[#This Row],[Buddy wage/trip]]*0.3</f>
        <v>120.3</v>
      </c>
    </row>
    <row r="707" spans="1:23" x14ac:dyDescent="0.25">
      <c r="A707">
        <v>17</v>
      </c>
      <c r="B707" s="22">
        <v>43910</v>
      </c>
      <c r="C707">
        <v>2020</v>
      </c>
      <c r="D707" t="s">
        <v>24</v>
      </c>
      <c r="E707" t="s">
        <v>31</v>
      </c>
      <c r="F707" t="s">
        <v>38</v>
      </c>
      <c r="G707" t="s">
        <v>40</v>
      </c>
      <c r="H707" t="s">
        <v>43</v>
      </c>
      <c r="I707">
        <v>54.7</v>
      </c>
      <c r="J707" t="s">
        <v>46</v>
      </c>
      <c r="K707">
        <v>41.8</v>
      </c>
      <c r="L707" t="s">
        <v>84</v>
      </c>
      <c r="M707" t="s">
        <v>51</v>
      </c>
      <c r="N707" t="s">
        <v>48</v>
      </c>
      <c r="O707" t="s">
        <v>60</v>
      </c>
      <c r="P707" s="4">
        <v>565</v>
      </c>
      <c r="Q707" s="4">
        <v>399</v>
      </c>
      <c r="R707" s="4">
        <v>564</v>
      </c>
      <c r="S707" s="6">
        <v>733</v>
      </c>
      <c r="T707">
        <v>36.1</v>
      </c>
      <c r="U707" t="s">
        <v>62</v>
      </c>
      <c r="V707" s="4">
        <f>Table3[[#This Row],[Driver wage/trip]]+Table3[[#This Row],[Driver Salary]]</f>
        <v>1129</v>
      </c>
      <c r="W707" s="15">
        <f>Table3[[#This Row],[Buddy wage/trip]]*0.3</f>
        <v>119.69999999999999</v>
      </c>
    </row>
    <row r="708" spans="1:23" x14ac:dyDescent="0.25">
      <c r="A708">
        <v>3</v>
      </c>
      <c r="B708" s="22">
        <v>44871</v>
      </c>
      <c r="C708">
        <v>2022</v>
      </c>
      <c r="D708" t="s">
        <v>30</v>
      </c>
      <c r="E708" t="s">
        <v>34</v>
      </c>
      <c r="F708" t="s">
        <v>39</v>
      </c>
      <c r="G708" t="s">
        <v>40</v>
      </c>
      <c r="H708" t="s">
        <v>43</v>
      </c>
      <c r="I708">
        <v>37.299999999999997</v>
      </c>
      <c r="J708" t="s">
        <v>46</v>
      </c>
      <c r="K708">
        <v>76.7</v>
      </c>
      <c r="L708" t="s">
        <v>83</v>
      </c>
      <c r="M708" t="s">
        <v>54</v>
      </c>
      <c r="N708" t="s">
        <v>57</v>
      </c>
      <c r="O708" t="s">
        <v>60</v>
      </c>
      <c r="P708" s="4">
        <v>218</v>
      </c>
      <c r="Q708" s="4">
        <v>400</v>
      </c>
      <c r="R708" s="4">
        <v>270</v>
      </c>
      <c r="S708" s="6">
        <v>517</v>
      </c>
      <c r="T708">
        <v>19.899999999999999</v>
      </c>
      <c r="U708" t="s">
        <v>62</v>
      </c>
      <c r="V708" s="4">
        <f>Table3[[#This Row],[Driver wage/trip]]+Table3[[#This Row],[Driver Salary]]</f>
        <v>488</v>
      </c>
      <c r="W708" s="15">
        <f>Table3[[#This Row],[Buddy wage/trip]]*0.3</f>
        <v>120</v>
      </c>
    </row>
    <row r="709" spans="1:23" x14ac:dyDescent="0.25">
      <c r="A709">
        <v>25</v>
      </c>
      <c r="B709" s="22">
        <v>43968</v>
      </c>
      <c r="C709">
        <v>2020</v>
      </c>
      <c r="D709" t="s">
        <v>20</v>
      </c>
      <c r="E709" t="s">
        <v>34</v>
      </c>
      <c r="F709" t="s">
        <v>38</v>
      </c>
      <c r="G709" t="s">
        <v>40</v>
      </c>
      <c r="H709" t="s">
        <v>42</v>
      </c>
      <c r="I709">
        <v>14.9</v>
      </c>
      <c r="J709" t="s">
        <v>44</v>
      </c>
      <c r="K709">
        <v>73.7</v>
      </c>
      <c r="L709" t="s">
        <v>83</v>
      </c>
      <c r="M709" t="s">
        <v>53</v>
      </c>
      <c r="N709" t="s">
        <v>57</v>
      </c>
      <c r="O709" t="s">
        <v>59</v>
      </c>
      <c r="P709" s="4">
        <v>716</v>
      </c>
      <c r="Q709" s="4">
        <v>399</v>
      </c>
      <c r="R709" s="4">
        <v>735</v>
      </c>
      <c r="S709" s="6">
        <v>217</v>
      </c>
      <c r="T709">
        <v>26.8</v>
      </c>
      <c r="U709" t="s">
        <v>62</v>
      </c>
      <c r="V709" s="4">
        <f>Table3[[#This Row],[Driver wage/trip]]+Table3[[#This Row],[Driver Salary]]</f>
        <v>1451</v>
      </c>
      <c r="W709" s="15">
        <f>Table3[[#This Row],[Buddy wage/trip]]*0.3</f>
        <v>119.69999999999999</v>
      </c>
    </row>
    <row r="710" spans="1:23" x14ac:dyDescent="0.25">
      <c r="A710">
        <v>2</v>
      </c>
      <c r="B710" s="22">
        <v>44482</v>
      </c>
      <c r="C710">
        <v>2021</v>
      </c>
      <c r="D710" t="s">
        <v>22</v>
      </c>
      <c r="E710" t="s">
        <v>33</v>
      </c>
      <c r="F710" t="s">
        <v>39</v>
      </c>
      <c r="G710" t="s">
        <v>40</v>
      </c>
      <c r="H710" t="s">
        <v>70</v>
      </c>
      <c r="I710">
        <v>27</v>
      </c>
      <c r="J710" t="s">
        <v>44</v>
      </c>
      <c r="K710">
        <v>114.9</v>
      </c>
      <c r="L710" t="s">
        <v>83</v>
      </c>
      <c r="M710" t="s">
        <v>53</v>
      </c>
      <c r="N710" t="s">
        <v>57</v>
      </c>
      <c r="O710" t="s">
        <v>60</v>
      </c>
      <c r="P710" s="4">
        <v>431</v>
      </c>
      <c r="Q710" s="4">
        <v>400</v>
      </c>
      <c r="R710" s="4">
        <v>228</v>
      </c>
      <c r="S710" s="6">
        <v>419</v>
      </c>
      <c r="T710">
        <v>5.2</v>
      </c>
      <c r="U710" t="s">
        <v>62</v>
      </c>
      <c r="V710" s="4">
        <f>Table3[[#This Row],[Driver wage/trip]]+Table3[[#This Row],[Driver Salary]]</f>
        <v>659</v>
      </c>
      <c r="W710" s="15">
        <f>Table3[[#This Row],[Buddy wage/trip]]*0.3</f>
        <v>120</v>
      </c>
    </row>
    <row r="711" spans="1:23" x14ac:dyDescent="0.25">
      <c r="A711">
        <v>24</v>
      </c>
      <c r="B711" s="22">
        <v>44681</v>
      </c>
      <c r="C711">
        <v>2022</v>
      </c>
      <c r="D711" t="s">
        <v>19</v>
      </c>
      <c r="E711" t="s">
        <v>36</v>
      </c>
      <c r="F711" t="s">
        <v>39</v>
      </c>
      <c r="G711" t="s">
        <v>41</v>
      </c>
      <c r="H711" t="s">
        <v>43</v>
      </c>
      <c r="I711">
        <v>74.3</v>
      </c>
      <c r="J711" t="s">
        <v>45</v>
      </c>
      <c r="K711">
        <v>65.8</v>
      </c>
      <c r="L711" t="s">
        <v>84</v>
      </c>
      <c r="M711" t="s">
        <v>48</v>
      </c>
      <c r="N711" t="s">
        <v>52</v>
      </c>
      <c r="O711" t="s">
        <v>59</v>
      </c>
      <c r="P711" s="4">
        <v>785</v>
      </c>
      <c r="Q711" s="4">
        <v>399</v>
      </c>
      <c r="R711" s="4">
        <v>653</v>
      </c>
      <c r="S711" s="6">
        <v>346</v>
      </c>
      <c r="T711">
        <v>20.2</v>
      </c>
      <c r="U711" t="s">
        <v>61</v>
      </c>
      <c r="V711" s="4">
        <f>Table3[[#This Row],[Driver wage/trip]]+Table3[[#This Row],[Driver Salary]]</f>
        <v>1438</v>
      </c>
      <c r="W711" s="15">
        <f>Table3[[#This Row],[Buddy wage/trip]]*0.3</f>
        <v>119.69999999999999</v>
      </c>
    </row>
    <row r="712" spans="1:23" x14ac:dyDescent="0.25">
      <c r="A712">
        <v>14</v>
      </c>
      <c r="B712" s="22">
        <v>44382</v>
      </c>
      <c r="C712">
        <v>2021</v>
      </c>
      <c r="D712" t="s">
        <v>27</v>
      </c>
      <c r="E712" t="s">
        <v>32</v>
      </c>
      <c r="F712" t="s">
        <v>38</v>
      </c>
      <c r="G712" t="s">
        <v>41</v>
      </c>
      <c r="H712" t="s">
        <v>42</v>
      </c>
      <c r="I712">
        <v>27.6</v>
      </c>
      <c r="J712" t="s">
        <v>45</v>
      </c>
      <c r="K712">
        <v>45.8</v>
      </c>
      <c r="L712" t="s">
        <v>83</v>
      </c>
      <c r="M712" t="s">
        <v>52</v>
      </c>
      <c r="N712" t="s">
        <v>48</v>
      </c>
      <c r="O712" t="s">
        <v>59</v>
      </c>
      <c r="P712" s="4">
        <v>272</v>
      </c>
      <c r="Q712" s="4">
        <v>401</v>
      </c>
      <c r="R712" s="4">
        <v>424</v>
      </c>
      <c r="S712" s="6">
        <v>582</v>
      </c>
      <c r="T712">
        <v>1.6</v>
      </c>
      <c r="U712" t="s">
        <v>62</v>
      </c>
      <c r="V712" s="4">
        <f>Table3[[#This Row],[Driver wage/trip]]+Table3[[#This Row],[Driver Salary]]</f>
        <v>696</v>
      </c>
      <c r="W712" s="15">
        <f>Table3[[#This Row],[Buddy wage/trip]]*0.3</f>
        <v>120.3</v>
      </c>
    </row>
    <row r="713" spans="1:23" x14ac:dyDescent="0.25">
      <c r="A713">
        <v>12</v>
      </c>
      <c r="B713" s="22">
        <v>43904</v>
      </c>
      <c r="C713">
        <v>2020</v>
      </c>
      <c r="D713" t="s">
        <v>24</v>
      </c>
      <c r="E713" t="s">
        <v>36</v>
      </c>
      <c r="F713" t="s">
        <v>39</v>
      </c>
      <c r="G713" t="s">
        <v>41</v>
      </c>
      <c r="H713" t="s">
        <v>43</v>
      </c>
      <c r="I713">
        <v>25.8</v>
      </c>
      <c r="J713" t="s">
        <v>46</v>
      </c>
      <c r="K713">
        <v>65.400000000000006</v>
      </c>
      <c r="L713" t="s">
        <v>83</v>
      </c>
      <c r="M713" t="s">
        <v>53</v>
      </c>
      <c r="N713" t="s">
        <v>66</v>
      </c>
      <c r="O713" t="s">
        <v>59</v>
      </c>
      <c r="P713" s="4">
        <v>767</v>
      </c>
      <c r="Q713" s="4">
        <v>402</v>
      </c>
      <c r="R713" s="4">
        <v>231</v>
      </c>
      <c r="S713" s="6">
        <v>511</v>
      </c>
      <c r="T713">
        <v>16.2</v>
      </c>
      <c r="U713" t="s">
        <v>61</v>
      </c>
      <c r="V713" s="4">
        <f>Table3[[#This Row],[Driver wage/trip]]+Table3[[#This Row],[Driver Salary]]</f>
        <v>998</v>
      </c>
      <c r="W713" s="15">
        <f>Table3[[#This Row],[Buddy wage/trip]]*0.3</f>
        <v>120.6</v>
      </c>
    </row>
    <row r="714" spans="1:23" x14ac:dyDescent="0.25">
      <c r="A714">
        <v>9</v>
      </c>
      <c r="B714" s="22">
        <v>44928</v>
      </c>
      <c r="C714">
        <v>2023</v>
      </c>
      <c r="D714" t="s">
        <v>28</v>
      </c>
      <c r="E714" t="s">
        <v>32</v>
      </c>
      <c r="F714" t="s">
        <v>39</v>
      </c>
      <c r="G714" t="s">
        <v>41</v>
      </c>
      <c r="H714" t="s">
        <v>43</v>
      </c>
      <c r="I714">
        <v>68.599999999999994</v>
      </c>
      <c r="J714" t="s">
        <v>45</v>
      </c>
      <c r="K714">
        <v>95.4</v>
      </c>
      <c r="L714" t="s">
        <v>83</v>
      </c>
      <c r="M714" t="s">
        <v>53</v>
      </c>
      <c r="N714" t="s">
        <v>52</v>
      </c>
      <c r="O714" t="s">
        <v>60</v>
      </c>
      <c r="P714" s="4">
        <v>581</v>
      </c>
      <c r="Q714" s="4">
        <v>399</v>
      </c>
      <c r="R714" s="4">
        <v>706</v>
      </c>
      <c r="S714" s="6">
        <v>413</v>
      </c>
      <c r="T714">
        <v>3.1</v>
      </c>
      <c r="U714" t="s">
        <v>61</v>
      </c>
      <c r="V714" s="4">
        <f>Table3[[#This Row],[Driver wage/trip]]+Table3[[#This Row],[Driver Salary]]</f>
        <v>1287</v>
      </c>
      <c r="W714" s="15">
        <f>Table3[[#This Row],[Buddy wage/trip]]*0.3</f>
        <v>119.69999999999999</v>
      </c>
    </row>
    <row r="715" spans="1:23" x14ac:dyDescent="0.25">
      <c r="A715">
        <v>15</v>
      </c>
      <c r="B715" s="22">
        <v>43880</v>
      </c>
      <c r="C715">
        <v>2020</v>
      </c>
      <c r="D715" t="s">
        <v>25</v>
      </c>
      <c r="E715" t="s">
        <v>33</v>
      </c>
      <c r="F715" t="s">
        <v>39</v>
      </c>
      <c r="G715" t="s">
        <v>40</v>
      </c>
      <c r="H715" t="s">
        <v>70</v>
      </c>
      <c r="I715">
        <v>109</v>
      </c>
      <c r="J715" t="s">
        <v>44</v>
      </c>
      <c r="K715">
        <v>67.099999999999994</v>
      </c>
      <c r="L715" t="s">
        <v>83</v>
      </c>
      <c r="M715" t="s">
        <v>47</v>
      </c>
      <c r="N715" t="s">
        <v>48</v>
      </c>
      <c r="O715" t="s">
        <v>60</v>
      </c>
      <c r="P715" s="4">
        <v>231</v>
      </c>
      <c r="Q715" s="4">
        <v>398</v>
      </c>
      <c r="R715" s="4">
        <v>584</v>
      </c>
      <c r="S715" s="6">
        <v>589</v>
      </c>
      <c r="T715">
        <v>36</v>
      </c>
      <c r="U715" t="s">
        <v>61</v>
      </c>
      <c r="V715" s="4">
        <f>Table3[[#This Row],[Driver wage/trip]]+Table3[[#This Row],[Driver Salary]]</f>
        <v>815</v>
      </c>
      <c r="W715" s="15">
        <f>Table3[[#This Row],[Buddy wage/trip]]*0.3</f>
        <v>119.39999999999999</v>
      </c>
    </row>
    <row r="716" spans="1:23" x14ac:dyDescent="0.25">
      <c r="A716">
        <v>12</v>
      </c>
      <c r="B716" s="22">
        <v>44864</v>
      </c>
      <c r="C716">
        <v>2022</v>
      </c>
      <c r="D716" t="s">
        <v>22</v>
      </c>
      <c r="E716" t="s">
        <v>34</v>
      </c>
      <c r="F716" t="s">
        <v>39</v>
      </c>
      <c r="G716" t="s">
        <v>40</v>
      </c>
      <c r="H716" t="s">
        <v>42</v>
      </c>
      <c r="I716">
        <v>95.7</v>
      </c>
      <c r="J716" t="s">
        <v>44</v>
      </c>
      <c r="K716">
        <v>42.5</v>
      </c>
      <c r="L716" t="s">
        <v>84</v>
      </c>
      <c r="M716" t="s">
        <v>48</v>
      </c>
      <c r="N716" t="s">
        <v>57</v>
      </c>
      <c r="O716" t="s">
        <v>60</v>
      </c>
      <c r="P716" s="4">
        <v>783</v>
      </c>
      <c r="Q716" s="4">
        <v>400</v>
      </c>
      <c r="R716" s="4">
        <v>205</v>
      </c>
      <c r="S716" s="6">
        <v>551</v>
      </c>
      <c r="T716">
        <v>27.2</v>
      </c>
      <c r="U716" t="s">
        <v>62</v>
      </c>
      <c r="V716" s="4">
        <f>Table3[[#This Row],[Driver wage/trip]]+Table3[[#This Row],[Driver Salary]]</f>
        <v>988</v>
      </c>
      <c r="W716" s="15">
        <f>Table3[[#This Row],[Buddy wage/trip]]*0.3</f>
        <v>120</v>
      </c>
    </row>
    <row r="717" spans="1:23" x14ac:dyDescent="0.25">
      <c r="A717">
        <v>20</v>
      </c>
      <c r="B717" s="22">
        <v>44957</v>
      </c>
      <c r="C717">
        <v>2023</v>
      </c>
      <c r="D717" t="s">
        <v>28</v>
      </c>
      <c r="E717" t="s">
        <v>37</v>
      </c>
      <c r="F717" t="s">
        <v>39</v>
      </c>
      <c r="G717" t="s">
        <v>41</v>
      </c>
      <c r="H717" t="s">
        <v>43</v>
      </c>
      <c r="I717">
        <v>109.1</v>
      </c>
      <c r="J717" t="s">
        <v>46</v>
      </c>
      <c r="K717">
        <v>43.9</v>
      </c>
      <c r="L717" t="s">
        <v>83</v>
      </c>
      <c r="M717" t="s">
        <v>54</v>
      </c>
      <c r="N717" t="s">
        <v>52</v>
      </c>
      <c r="O717" t="s">
        <v>60</v>
      </c>
      <c r="P717" s="4">
        <v>208</v>
      </c>
      <c r="Q717" s="4">
        <v>398</v>
      </c>
      <c r="R717" s="4">
        <v>361</v>
      </c>
      <c r="S717" s="6">
        <v>744</v>
      </c>
      <c r="T717">
        <v>31.9</v>
      </c>
      <c r="U717" t="s">
        <v>62</v>
      </c>
      <c r="V717" s="4">
        <f>Table3[[#This Row],[Driver wage/trip]]+Table3[[#This Row],[Driver Salary]]</f>
        <v>569</v>
      </c>
      <c r="W717" s="15">
        <f>Table3[[#This Row],[Buddy wage/trip]]*0.3</f>
        <v>119.39999999999999</v>
      </c>
    </row>
    <row r="718" spans="1:23" x14ac:dyDescent="0.25">
      <c r="A718">
        <v>13</v>
      </c>
      <c r="B718" s="22">
        <v>44218</v>
      </c>
      <c r="C718">
        <v>2021</v>
      </c>
      <c r="D718" t="s">
        <v>28</v>
      </c>
      <c r="E718" t="s">
        <v>31</v>
      </c>
      <c r="F718" t="s">
        <v>38</v>
      </c>
      <c r="G718" t="s">
        <v>41</v>
      </c>
      <c r="H718" t="s">
        <v>42</v>
      </c>
      <c r="I718">
        <v>72</v>
      </c>
      <c r="J718" t="s">
        <v>44</v>
      </c>
      <c r="K718">
        <v>92</v>
      </c>
      <c r="L718" t="s">
        <v>83</v>
      </c>
      <c r="M718" t="s">
        <v>52</v>
      </c>
      <c r="N718" t="s">
        <v>55</v>
      </c>
      <c r="O718" t="s">
        <v>59</v>
      </c>
      <c r="P718" s="4">
        <v>638</v>
      </c>
      <c r="Q718" s="4">
        <v>400</v>
      </c>
      <c r="R718" s="4">
        <v>411</v>
      </c>
      <c r="S718" s="6">
        <v>558</v>
      </c>
      <c r="T718">
        <v>19.2</v>
      </c>
      <c r="U718" t="s">
        <v>62</v>
      </c>
      <c r="V718" s="4">
        <f>Table3[[#This Row],[Driver wage/trip]]+Table3[[#This Row],[Driver Salary]]</f>
        <v>1049</v>
      </c>
      <c r="W718" s="15">
        <f>Table3[[#This Row],[Buddy wage/trip]]*0.3</f>
        <v>120</v>
      </c>
    </row>
    <row r="719" spans="1:23" x14ac:dyDescent="0.25">
      <c r="A719">
        <v>14</v>
      </c>
      <c r="B719" s="22">
        <v>44215</v>
      </c>
      <c r="C719">
        <v>2021</v>
      </c>
      <c r="D719" t="s">
        <v>28</v>
      </c>
      <c r="E719" t="s">
        <v>37</v>
      </c>
      <c r="F719" t="s">
        <v>39</v>
      </c>
      <c r="G719" t="s">
        <v>40</v>
      </c>
      <c r="H719" t="s">
        <v>43</v>
      </c>
      <c r="I719">
        <v>52.1</v>
      </c>
      <c r="J719" t="s">
        <v>44</v>
      </c>
      <c r="K719">
        <v>12.6</v>
      </c>
      <c r="L719" t="s">
        <v>84</v>
      </c>
      <c r="M719" t="s">
        <v>47</v>
      </c>
      <c r="N719" t="s">
        <v>55</v>
      </c>
      <c r="O719" t="s">
        <v>59</v>
      </c>
      <c r="P719" s="4">
        <v>734</v>
      </c>
      <c r="Q719" s="4">
        <v>401</v>
      </c>
      <c r="R719" s="4">
        <v>394</v>
      </c>
      <c r="S719" s="6">
        <v>505</v>
      </c>
      <c r="T719">
        <v>34.200000000000003</v>
      </c>
      <c r="U719" t="s">
        <v>62</v>
      </c>
      <c r="V719" s="4">
        <f>Table3[[#This Row],[Driver wage/trip]]+Table3[[#This Row],[Driver Salary]]</f>
        <v>1128</v>
      </c>
      <c r="W719" s="15">
        <f>Table3[[#This Row],[Buddy wage/trip]]*0.3</f>
        <v>120.3</v>
      </c>
    </row>
    <row r="720" spans="1:23" x14ac:dyDescent="0.25">
      <c r="A720">
        <v>10</v>
      </c>
      <c r="B720" s="22">
        <v>44129</v>
      </c>
      <c r="C720">
        <v>2020</v>
      </c>
      <c r="D720" t="s">
        <v>22</v>
      </c>
      <c r="E720" t="s">
        <v>34</v>
      </c>
      <c r="F720" t="s">
        <v>39</v>
      </c>
      <c r="G720" t="s">
        <v>41</v>
      </c>
      <c r="H720" t="s">
        <v>43</v>
      </c>
      <c r="I720">
        <v>88.9</v>
      </c>
      <c r="J720" t="s">
        <v>46</v>
      </c>
      <c r="K720">
        <v>36.6</v>
      </c>
      <c r="L720" t="s">
        <v>84</v>
      </c>
      <c r="M720" t="s">
        <v>55</v>
      </c>
      <c r="N720" t="s">
        <v>48</v>
      </c>
      <c r="O720" t="s">
        <v>59</v>
      </c>
      <c r="P720" s="4">
        <v>305</v>
      </c>
      <c r="Q720" s="4">
        <v>401</v>
      </c>
      <c r="R720" s="4">
        <v>499</v>
      </c>
      <c r="S720" s="6">
        <v>694</v>
      </c>
      <c r="T720">
        <v>35</v>
      </c>
      <c r="U720" t="s">
        <v>62</v>
      </c>
      <c r="V720" s="4">
        <f>Table3[[#This Row],[Driver wage/trip]]+Table3[[#This Row],[Driver Salary]]</f>
        <v>804</v>
      </c>
      <c r="W720" s="15">
        <f>Table3[[#This Row],[Buddy wage/trip]]*0.3</f>
        <v>120.3</v>
      </c>
    </row>
    <row r="721" spans="1:23" x14ac:dyDescent="0.25">
      <c r="A721">
        <v>12</v>
      </c>
      <c r="B721" s="22">
        <v>44169</v>
      </c>
      <c r="C721">
        <v>2020</v>
      </c>
      <c r="D721" t="s">
        <v>23</v>
      </c>
      <c r="E721" t="s">
        <v>31</v>
      </c>
      <c r="F721" t="s">
        <v>38</v>
      </c>
      <c r="G721" t="s">
        <v>41</v>
      </c>
      <c r="H721" t="s">
        <v>43</v>
      </c>
      <c r="I721">
        <v>35.1</v>
      </c>
      <c r="J721" t="s">
        <v>45</v>
      </c>
      <c r="K721">
        <v>22.6</v>
      </c>
      <c r="L721" t="s">
        <v>83</v>
      </c>
      <c r="M721" t="s">
        <v>52</v>
      </c>
      <c r="N721" t="s">
        <v>58</v>
      </c>
      <c r="O721" t="s">
        <v>59</v>
      </c>
      <c r="P721" s="4">
        <v>406</v>
      </c>
      <c r="Q721" s="4">
        <v>400</v>
      </c>
      <c r="R721" s="4">
        <v>516</v>
      </c>
      <c r="S721" s="6">
        <v>321</v>
      </c>
      <c r="T721">
        <v>14.9</v>
      </c>
      <c r="U721" t="s">
        <v>61</v>
      </c>
      <c r="V721" s="4">
        <f>Table3[[#This Row],[Driver wage/trip]]+Table3[[#This Row],[Driver Salary]]</f>
        <v>922</v>
      </c>
      <c r="W721" s="15">
        <f>Table3[[#This Row],[Buddy wage/trip]]*0.3</f>
        <v>120</v>
      </c>
    </row>
    <row r="722" spans="1:23" x14ac:dyDescent="0.25">
      <c r="A722">
        <v>15</v>
      </c>
      <c r="B722" s="22">
        <v>45243</v>
      </c>
      <c r="C722">
        <v>2023</v>
      </c>
      <c r="D722" t="s">
        <v>30</v>
      </c>
      <c r="E722" t="s">
        <v>32</v>
      </c>
      <c r="F722" t="s">
        <v>38</v>
      </c>
      <c r="G722" t="s">
        <v>41</v>
      </c>
      <c r="H722" t="s">
        <v>43</v>
      </c>
      <c r="I722">
        <v>14</v>
      </c>
      <c r="J722" t="s">
        <v>44</v>
      </c>
      <c r="K722">
        <v>113.6</v>
      </c>
      <c r="L722" t="s">
        <v>83</v>
      </c>
      <c r="M722" t="s">
        <v>51</v>
      </c>
      <c r="N722" t="s">
        <v>57</v>
      </c>
      <c r="O722" t="s">
        <v>60</v>
      </c>
      <c r="P722" s="4">
        <v>537</v>
      </c>
      <c r="Q722" s="4">
        <v>400</v>
      </c>
      <c r="R722" s="4">
        <v>438</v>
      </c>
      <c r="S722" s="6">
        <v>346</v>
      </c>
      <c r="T722">
        <v>15.7</v>
      </c>
      <c r="U722" t="s">
        <v>62</v>
      </c>
      <c r="V722" s="4">
        <f>Table3[[#This Row],[Driver wage/trip]]+Table3[[#This Row],[Driver Salary]]</f>
        <v>975</v>
      </c>
      <c r="W722" s="15">
        <f>Table3[[#This Row],[Buddy wage/trip]]*0.3</f>
        <v>120</v>
      </c>
    </row>
    <row r="723" spans="1:23" x14ac:dyDescent="0.25">
      <c r="A723">
        <v>0</v>
      </c>
      <c r="B723" s="22">
        <v>44304</v>
      </c>
      <c r="C723">
        <v>2021</v>
      </c>
      <c r="D723" t="s">
        <v>19</v>
      </c>
      <c r="E723" t="s">
        <v>34</v>
      </c>
      <c r="F723" t="s">
        <v>38</v>
      </c>
      <c r="G723" t="s">
        <v>41</v>
      </c>
      <c r="H723" t="s">
        <v>70</v>
      </c>
      <c r="I723">
        <v>44.6</v>
      </c>
      <c r="J723" t="s">
        <v>44</v>
      </c>
      <c r="K723">
        <v>15.4</v>
      </c>
      <c r="L723" t="s">
        <v>83</v>
      </c>
      <c r="M723" t="s">
        <v>53</v>
      </c>
      <c r="N723" t="s">
        <v>57</v>
      </c>
      <c r="O723" t="s">
        <v>60</v>
      </c>
      <c r="P723" s="4">
        <v>608</v>
      </c>
      <c r="Q723" s="4">
        <v>398</v>
      </c>
      <c r="R723" s="4">
        <v>399</v>
      </c>
      <c r="S723" s="6">
        <v>670</v>
      </c>
      <c r="T723">
        <v>20.8</v>
      </c>
      <c r="U723" t="s">
        <v>62</v>
      </c>
      <c r="V723" s="4">
        <f>Table3[[#This Row],[Driver wage/trip]]+Table3[[#This Row],[Driver Salary]]</f>
        <v>1007</v>
      </c>
      <c r="W723" s="15">
        <f>Table3[[#This Row],[Buddy wage/trip]]*0.3</f>
        <v>119.39999999999999</v>
      </c>
    </row>
    <row r="724" spans="1:23" x14ac:dyDescent="0.25">
      <c r="A724">
        <v>3</v>
      </c>
      <c r="B724" s="22">
        <v>44446</v>
      </c>
      <c r="C724">
        <v>2021</v>
      </c>
      <c r="D724" t="s">
        <v>21</v>
      </c>
      <c r="E724" t="s">
        <v>37</v>
      </c>
      <c r="F724" t="s">
        <v>38</v>
      </c>
      <c r="G724" t="s">
        <v>40</v>
      </c>
      <c r="H724" t="s">
        <v>43</v>
      </c>
      <c r="I724">
        <v>39.4</v>
      </c>
      <c r="J724" t="s">
        <v>45</v>
      </c>
      <c r="K724">
        <v>92.2</v>
      </c>
      <c r="L724" t="s">
        <v>83</v>
      </c>
      <c r="M724" t="s">
        <v>48</v>
      </c>
      <c r="N724" t="s">
        <v>56</v>
      </c>
      <c r="O724" t="s">
        <v>59</v>
      </c>
      <c r="P724" s="4">
        <v>723</v>
      </c>
      <c r="Q724" s="4">
        <v>400</v>
      </c>
      <c r="R724" s="4">
        <v>503</v>
      </c>
      <c r="S724" s="6">
        <v>465</v>
      </c>
      <c r="T724">
        <v>2.6</v>
      </c>
      <c r="U724" t="s">
        <v>61</v>
      </c>
      <c r="V724" s="4">
        <f>Table3[[#This Row],[Driver wage/trip]]+Table3[[#This Row],[Driver Salary]]</f>
        <v>1226</v>
      </c>
      <c r="W724" s="15">
        <f>Table3[[#This Row],[Buddy wage/trip]]*0.3</f>
        <v>120</v>
      </c>
    </row>
    <row r="725" spans="1:23" x14ac:dyDescent="0.25">
      <c r="A725">
        <v>18</v>
      </c>
      <c r="B725" s="22">
        <v>44792</v>
      </c>
      <c r="C725">
        <v>2022</v>
      </c>
      <c r="D725" t="s">
        <v>26</v>
      </c>
      <c r="E725" t="s">
        <v>31</v>
      </c>
      <c r="F725" t="s">
        <v>38</v>
      </c>
      <c r="G725" t="s">
        <v>41</v>
      </c>
      <c r="H725" t="s">
        <v>43</v>
      </c>
      <c r="I725">
        <v>82.7</v>
      </c>
      <c r="J725" t="s">
        <v>44</v>
      </c>
      <c r="K725">
        <v>77.5</v>
      </c>
      <c r="L725" t="s">
        <v>83</v>
      </c>
      <c r="M725" t="s">
        <v>48</v>
      </c>
      <c r="N725" t="s">
        <v>66</v>
      </c>
      <c r="O725" t="s">
        <v>60</v>
      </c>
      <c r="P725" s="4">
        <v>657</v>
      </c>
      <c r="Q725" s="4">
        <v>400</v>
      </c>
      <c r="R725" s="4">
        <v>220</v>
      </c>
      <c r="S725" s="6">
        <v>446</v>
      </c>
      <c r="T725">
        <v>39.799999999999997</v>
      </c>
      <c r="U725" t="s">
        <v>61</v>
      </c>
      <c r="V725" s="4">
        <f>Table3[[#This Row],[Driver wage/trip]]+Table3[[#This Row],[Driver Salary]]</f>
        <v>877</v>
      </c>
      <c r="W725" s="15">
        <f>Table3[[#This Row],[Buddy wage/trip]]*0.3</f>
        <v>120</v>
      </c>
    </row>
    <row r="726" spans="1:23" x14ac:dyDescent="0.25">
      <c r="A726">
        <v>14</v>
      </c>
      <c r="B726" s="22">
        <v>44622</v>
      </c>
      <c r="C726">
        <v>2022</v>
      </c>
      <c r="D726" t="s">
        <v>24</v>
      </c>
      <c r="E726" t="s">
        <v>33</v>
      </c>
      <c r="F726" t="s">
        <v>38</v>
      </c>
      <c r="G726" t="s">
        <v>41</v>
      </c>
      <c r="H726" t="s">
        <v>43</v>
      </c>
      <c r="I726">
        <v>68.400000000000006</v>
      </c>
      <c r="J726" t="s">
        <v>46</v>
      </c>
      <c r="K726">
        <v>77.8</v>
      </c>
      <c r="L726" t="s">
        <v>84</v>
      </c>
      <c r="M726" t="s">
        <v>50</v>
      </c>
      <c r="N726" t="s">
        <v>58</v>
      </c>
      <c r="O726" t="s">
        <v>60</v>
      </c>
      <c r="P726" s="4">
        <v>418</v>
      </c>
      <c r="Q726" s="4">
        <v>401</v>
      </c>
      <c r="R726" s="4">
        <v>587</v>
      </c>
      <c r="S726" s="6">
        <v>732</v>
      </c>
      <c r="T726">
        <v>15</v>
      </c>
      <c r="U726" t="s">
        <v>62</v>
      </c>
      <c r="V726" s="4">
        <f>Table3[[#This Row],[Driver wage/trip]]+Table3[[#This Row],[Driver Salary]]</f>
        <v>1005</v>
      </c>
      <c r="W726" s="15">
        <f>Table3[[#This Row],[Buddy wage/trip]]*0.3</f>
        <v>120.3</v>
      </c>
    </row>
    <row r="727" spans="1:23" x14ac:dyDescent="0.25">
      <c r="A727">
        <v>11</v>
      </c>
      <c r="B727" s="22">
        <v>44996</v>
      </c>
      <c r="C727">
        <v>2023</v>
      </c>
      <c r="D727" t="s">
        <v>24</v>
      </c>
      <c r="E727" t="s">
        <v>36</v>
      </c>
      <c r="F727" t="s">
        <v>39</v>
      </c>
      <c r="G727" t="s">
        <v>40</v>
      </c>
      <c r="H727" t="s">
        <v>43</v>
      </c>
      <c r="I727">
        <v>20.9</v>
      </c>
      <c r="J727" t="s">
        <v>45</v>
      </c>
      <c r="K727">
        <v>92.8</v>
      </c>
      <c r="L727" t="s">
        <v>83</v>
      </c>
      <c r="M727" t="s">
        <v>48</v>
      </c>
      <c r="N727" t="s">
        <v>56</v>
      </c>
      <c r="O727" t="s">
        <v>59</v>
      </c>
      <c r="P727" s="4">
        <v>693</v>
      </c>
      <c r="Q727" s="4">
        <v>399</v>
      </c>
      <c r="R727" s="4">
        <v>564</v>
      </c>
      <c r="S727" s="6">
        <v>566</v>
      </c>
      <c r="T727">
        <v>19.399999999999999</v>
      </c>
      <c r="U727" t="s">
        <v>61</v>
      </c>
      <c r="V727" s="4">
        <f>Table3[[#This Row],[Driver wage/trip]]+Table3[[#This Row],[Driver Salary]]</f>
        <v>1257</v>
      </c>
      <c r="W727" s="15">
        <f>Table3[[#This Row],[Buddy wage/trip]]*0.3</f>
        <v>119.69999999999999</v>
      </c>
    </row>
    <row r="728" spans="1:23" x14ac:dyDescent="0.25">
      <c r="A728">
        <v>13</v>
      </c>
      <c r="B728" s="22">
        <v>45024</v>
      </c>
      <c r="C728">
        <v>2023</v>
      </c>
      <c r="D728" t="s">
        <v>19</v>
      </c>
      <c r="E728" t="s">
        <v>36</v>
      </c>
      <c r="F728" t="s">
        <v>39</v>
      </c>
      <c r="G728" t="s">
        <v>40</v>
      </c>
      <c r="H728" t="s">
        <v>70</v>
      </c>
      <c r="I728">
        <v>109.5</v>
      </c>
      <c r="J728" t="s">
        <v>46</v>
      </c>
      <c r="K728">
        <v>51.1</v>
      </c>
      <c r="L728" t="s">
        <v>84</v>
      </c>
      <c r="M728" t="s">
        <v>55</v>
      </c>
      <c r="N728" t="s">
        <v>65</v>
      </c>
      <c r="O728" t="s">
        <v>60</v>
      </c>
      <c r="P728" s="4">
        <v>780</v>
      </c>
      <c r="Q728" s="4">
        <v>400</v>
      </c>
      <c r="R728" s="4">
        <v>368</v>
      </c>
      <c r="S728" s="6">
        <v>682</v>
      </c>
      <c r="T728">
        <v>30.4</v>
      </c>
      <c r="U728" t="s">
        <v>61</v>
      </c>
      <c r="V728" s="4">
        <f>Table3[[#This Row],[Driver wage/trip]]+Table3[[#This Row],[Driver Salary]]</f>
        <v>1148</v>
      </c>
      <c r="W728" s="15">
        <f>Table3[[#This Row],[Buddy wage/trip]]*0.3</f>
        <v>120</v>
      </c>
    </row>
    <row r="729" spans="1:23" x14ac:dyDescent="0.25">
      <c r="A729">
        <v>15</v>
      </c>
      <c r="B729" s="22">
        <v>43843</v>
      </c>
      <c r="C729">
        <v>2020</v>
      </c>
      <c r="D729" t="s">
        <v>28</v>
      </c>
      <c r="E729" t="s">
        <v>32</v>
      </c>
      <c r="F729" t="s">
        <v>39</v>
      </c>
      <c r="G729" t="s">
        <v>41</v>
      </c>
      <c r="H729" t="s">
        <v>70</v>
      </c>
      <c r="I729">
        <v>73.2</v>
      </c>
      <c r="J729" t="s">
        <v>44</v>
      </c>
      <c r="K729">
        <v>51.1</v>
      </c>
      <c r="L729" t="s">
        <v>83</v>
      </c>
      <c r="M729" t="s">
        <v>47</v>
      </c>
      <c r="N729" t="s">
        <v>56</v>
      </c>
      <c r="O729" t="s">
        <v>60</v>
      </c>
      <c r="P729" s="4">
        <v>336</v>
      </c>
      <c r="Q729" s="4">
        <v>399</v>
      </c>
      <c r="R729" s="4">
        <v>308</v>
      </c>
      <c r="S729" s="6">
        <v>686</v>
      </c>
      <c r="T729">
        <v>12.6</v>
      </c>
      <c r="U729" t="s">
        <v>61</v>
      </c>
      <c r="V729" s="4">
        <f>Table3[[#This Row],[Driver wage/trip]]+Table3[[#This Row],[Driver Salary]]</f>
        <v>644</v>
      </c>
      <c r="W729" s="15">
        <f>Table3[[#This Row],[Buddy wage/trip]]*0.3</f>
        <v>119.69999999999999</v>
      </c>
    </row>
    <row r="730" spans="1:23" x14ac:dyDescent="0.25">
      <c r="A730">
        <v>9</v>
      </c>
      <c r="B730" s="22">
        <v>44279</v>
      </c>
      <c r="C730">
        <v>2021</v>
      </c>
      <c r="D730" t="s">
        <v>24</v>
      </c>
      <c r="E730" t="s">
        <v>33</v>
      </c>
      <c r="F730" t="s">
        <v>38</v>
      </c>
      <c r="G730" t="s">
        <v>41</v>
      </c>
      <c r="H730" t="s">
        <v>43</v>
      </c>
      <c r="I730">
        <v>57.6</v>
      </c>
      <c r="J730" t="s">
        <v>46</v>
      </c>
      <c r="K730">
        <v>38.200000000000003</v>
      </c>
      <c r="L730" t="s">
        <v>83</v>
      </c>
      <c r="M730" t="s">
        <v>52</v>
      </c>
      <c r="N730" t="s">
        <v>52</v>
      </c>
      <c r="O730" t="s">
        <v>59</v>
      </c>
      <c r="P730" s="4">
        <v>244</v>
      </c>
      <c r="Q730" s="4">
        <v>398</v>
      </c>
      <c r="R730" s="4">
        <v>244</v>
      </c>
      <c r="S730" s="6">
        <v>272</v>
      </c>
      <c r="T730">
        <v>8.9</v>
      </c>
      <c r="U730" t="s">
        <v>62</v>
      </c>
      <c r="V730" s="4">
        <f>Table3[[#This Row],[Driver wage/trip]]+Table3[[#This Row],[Driver Salary]]</f>
        <v>488</v>
      </c>
      <c r="W730" s="15">
        <f>Table3[[#This Row],[Buddy wage/trip]]*0.3</f>
        <v>119.39999999999999</v>
      </c>
    </row>
    <row r="731" spans="1:23" x14ac:dyDescent="0.25">
      <c r="A731">
        <v>7</v>
      </c>
      <c r="B731" s="22">
        <v>44004</v>
      </c>
      <c r="C731">
        <v>2020</v>
      </c>
      <c r="D731" t="s">
        <v>29</v>
      </c>
      <c r="E731" t="s">
        <v>32</v>
      </c>
      <c r="F731" t="s">
        <v>39</v>
      </c>
      <c r="G731" t="s">
        <v>40</v>
      </c>
      <c r="H731" t="s">
        <v>70</v>
      </c>
      <c r="I731">
        <v>112.8</v>
      </c>
      <c r="J731" t="s">
        <v>44</v>
      </c>
      <c r="K731">
        <v>73.7</v>
      </c>
      <c r="L731" t="s">
        <v>83</v>
      </c>
      <c r="M731" t="s">
        <v>53</v>
      </c>
      <c r="N731" t="s">
        <v>57</v>
      </c>
      <c r="O731" t="s">
        <v>60</v>
      </c>
      <c r="P731" s="4">
        <v>456</v>
      </c>
      <c r="Q731" s="4">
        <v>399</v>
      </c>
      <c r="R731" s="4">
        <v>552</v>
      </c>
      <c r="S731" s="6">
        <v>592</v>
      </c>
      <c r="T731">
        <v>6</v>
      </c>
      <c r="U731" t="s">
        <v>61</v>
      </c>
      <c r="V731" s="4">
        <f>Table3[[#This Row],[Driver wage/trip]]+Table3[[#This Row],[Driver Salary]]</f>
        <v>1008</v>
      </c>
      <c r="W731" s="15">
        <f>Table3[[#This Row],[Buddy wage/trip]]*0.3</f>
        <v>119.69999999999999</v>
      </c>
    </row>
    <row r="732" spans="1:23" x14ac:dyDescent="0.25">
      <c r="A732">
        <v>14</v>
      </c>
      <c r="B732" s="22">
        <v>44986</v>
      </c>
      <c r="C732">
        <v>2023</v>
      </c>
      <c r="D732" t="s">
        <v>24</v>
      </c>
      <c r="E732" t="s">
        <v>33</v>
      </c>
      <c r="F732" t="s">
        <v>38</v>
      </c>
      <c r="G732" t="s">
        <v>41</v>
      </c>
      <c r="H732" t="s">
        <v>42</v>
      </c>
      <c r="I732">
        <v>16.2</v>
      </c>
      <c r="J732" t="s">
        <v>46</v>
      </c>
      <c r="K732">
        <v>111.9</v>
      </c>
      <c r="L732" t="s">
        <v>83</v>
      </c>
      <c r="M732" t="s">
        <v>55</v>
      </c>
      <c r="N732" t="s">
        <v>52</v>
      </c>
      <c r="O732" t="s">
        <v>60</v>
      </c>
      <c r="P732" s="4">
        <v>729</v>
      </c>
      <c r="Q732" s="4">
        <v>398</v>
      </c>
      <c r="R732" s="4">
        <v>541</v>
      </c>
      <c r="S732" s="6">
        <v>772</v>
      </c>
      <c r="T732">
        <v>21.6</v>
      </c>
      <c r="U732" t="s">
        <v>62</v>
      </c>
      <c r="V732" s="4">
        <f>Table3[[#This Row],[Driver wage/trip]]+Table3[[#This Row],[Driver Salary]]</f>
        <v>1270</v>
      </c>
      <c r="W732" s="15">
        <f>Table3[[#This Row],[Buddy wage/trip]]*0.3</f>
        <v>119.39999999999999</v>
      </c>
    </row>
    <row r="733" spans="1:23" x14ac:dyDescent="0.25">
      <c r="A733">
        <v>6</v>
      </c>
      <c r="B733" s="22">
        <v>44425</v>
      </c>
      <c r="C733">
        <v>2021</v>
      </c>
      <c r="D733" t="s">
        <v>26</v>
      </c>
      <c r="E733" t="s">
        <v>37</v>
      </c>
      <c r="F733" t="s">
        <v>38</v>
      </c>
      <c r="G733" t="s">
        <v>40</v>
      </c>
      <c r="H733" t="s">
        <v>70</v>
      </c>
      <c r="I733">
        <v>95.8</v>
      </c>
      <c r="J733" t="s">
        <v>44</v>
      </c>
      <c r="K733">
        <v>111.3</v>
      </c>
      <c r="L733" t="s">
        <v>84</v>
      </c>
      <c r="M733" t="s">
        <v>52</v>
      </c>
      <c r="N733" t="s">
        <v>52</v>
      </c>
      <c r="O733" t="s">
        <v>60</v>
      </c>
      <c r="P733" s="4">
        <v>290</v>
      </c>
      <c r="Q733" s="4">
        <v>400</v>
      </c>
      <c r="R733" s="4">
        <v>520</v>
      </c>
      <c r="S733" s="6">
        <v>488</v>
      </c>
      <c r="T733">
        <v>1.2</v>
      </c>
      <c r="U733" t="s">
        <v>61</v>
      </c>
      <c r="V733" s="4">
        <f>Table3[[#This Row],[Driver wage/trip]]+Table3[[#This Row],[Driver Salary]]</f>
        <v>810</v>
      </c>
      <c r="W733" s="15">
        <f>Table3[[#This Row],[Buddy wage/trip]]*0.3</f>
        <v>120</v>
      </c>
    </row>
    <row r="734" spans="1:23" x14ac:dyDescent="0.25">
      <c r="A734">
        <v>15</v>
      </c>
      <c r="B734" s="22">
        <v>44762</v>
      </c>
      <c r="C734">
        <v>2022</v>
      </c>
      <c r="D734" t="s">
        <v>27</v>
      </c>
      <c r="E734" t="s">
        <v>33</v>
      </c>
      <c r="F734" t="s">
        <v>39</v>
      </c>
      <c r="G734" t="s">
        <v>41</v>
      </c>
      <c r="H734" t="s">
        <v>42</v>
      </c>
      <c r="I734">
        <v>46.9</v>
      </c>
      <c r="J734" t="s">
        <v>44</v>
      </c>
      <c r="K734">
        <v>85.8</v>
      </c>
      <c r="L734" t="s">
        <v>83</v>
      </c>
      <c r="M734" t="s">
        <v>50</v>
      </c>
      <c r="N734" t="s">
        <v>52</v>
      </c>
      <c r="O734" t="s">
        <v>60</v>
      </c>
      <c r="P734" s="4">
        <v>731</v>
      </c>
      <c r="Q734" s="4">
        <v>399</v>
      </c>
      <c r="R734" s="4">
        <v>791</v>
      </c>
      <c r="S734" s="6">
        <v>639</v>
      </c>
      <c r="T734">
        <v>28.7</v>
      </c>
      <c r="U734" t="s">
        <v>61</v>
      </c>
      <c r="V734" s="4">
        <f>Table3[[#This Row],[Driver wage/trip]]+Table3[[#This Row],[Driver Salary]]</f>
        <v>1522</v>
      </c>
      <c r="W734" s="15">
        <f>Table3[[#This Row],[Buddy wage/trip]]*0.3</f>
        <v>119.69999999999999</v>
      </c>
    </row>
    <row r="735" spans="1:23" x14ac:dyDescent="0.25">
      <c r="A735">
        <v>0</v>
      </c>
      <c r="B735" s="22">
        <v>44099</v>
      </c>
      <c r="C735">
        <v>2020</v>
      </c>
      <c r="D735" t="s">
        <v>21</v>
      </c>
      <c r="E735" t="s">
        <v>31</v>
      </c>
      <c r="F735" t="s">
        <v>38</v>
      </c>
      <c r="G735" t="s">
        <v>40</v>
      </c>
      <c r="H735" t="s">
        <v>43</v>
      </c>
      <c r="I735">
        <v>85</v>
      </c>
      <c r="J735" t="s">
        <v>46</v>
      </c>
      <c r="K735">
        <v>109.2</v>
      </c>
      <c r="L735" t="s">
        <v>83</v>
      </c>
      <c r="M735" t="s">
        <v>51</v>
      </c>
      <c r="N735" t="s">
        <v>52</v>
      </c>
      <c r="O735" t="s">
        <v>59</v>
      </c>
      <c r="P735" s="4">
        <v>795</v>
      </c>
      <c r="Q735" s="4">
        <v>399</v>
      </c>
      <c r="R735" s="4">
        <v>519</v>
      </c>
      <c r="S735" s="6">
        <v>540</v>
      </c>
      <c r="T735">
        <v>19</v>
      </c>
      <c r="U735" t="s">
        <v>61</v>
      </c>
      <c r="V735" s="4">
        <f>Table3[[#This Row],[Driver wage/trip]]+Table3[[#This Row],[Driver Salary]]</f>
        <v>1314</v>
      </c>
      <c r="W735" s="15">
        <f>Table3[[#This Row],[Buddy wage/trip]]*0.3</f>
        <v>119.69999999999999</v>
      </c>
    </row>
    <row r="736" spans="1:23" x14ac:dyDescent="0.25">
      <c r="A736">
        <v>20</v>
      </c>
      <c r="B736" s="22">
        <v>45105</v>
      </c>
      <c r="C736">
        <v>2023</v>
      </c>
      <c r="D736" t="s">
        <v>29</v>
      </c>
      <c r="E736" t="s">
        <v>33</v>
      </c>
      <c r="F736" t="s">
        <v>38</v>
      </c>
      <c r="G736" t="s">
        <v>40</v>
      </c>
      <c r="H736" t="s">
        <v>70</v>
      </c>
      <c r="I736">
        <v>112</v>
      </c>
      <c r="J736" t="s">
        <v>44</v>
      </c>
      <c r="K736">
        <v>115.8</v>
      </c>
      <c r="L736" t="s">
        <v>83</v>
      </c>
      <c r="M736" t="s">
        <v>53</v>
      </c>
      <c r="N736" t="s">
        <v>57</v>
      </c>
      <c r="O736" t="s">
        <v>59</v>
      </c>
      <c r="P736" s="4">
        <v>232</v>
      </c>
      <c r="Q736" s="4">
        <v>399</v>
      </c>
      <c r="R736" s="4">
        <v>633</v>
      </c>
      <c r="S736" s="6">
        <v>323</v>
      </c>
      <c r="T736">
        <v>21.7</v>
      </c>
      <c r="U736" t="s">
        <v>62</v>
      </c>
      <c r="V736" s="4">
        <f>Table3[[#This Row],[Driver wage/trip]]+Table3[[#This Row],[Driver Salary]]</f>
        <v>865</v>
      </c>
      <c r="W736" s="15">
        <f>Table3[[#This Row],[Buddy wage/trip]]*0.3</f>
        <v>119.69999999999999</v>
      </c>
    </row>
    <row r="737" spans="1:23" x14ac:dyDescent="0.25">
      <c r="A737">
        <v>16</v>
      </c>
      <c r="B737" s="22">
        <v>45224</v>
      </c>
      <c r="C737">
        <v>2023</v>
      </c>
      <c r="D737" t="s">
        <v>22</v>
      </c>
      <c r="E737" t="s">
        <v>33</v>
      </c>
      <c r="F737" t="s">
        <v>38</v>
      </c>
      <c r="G737" t="s">
        <v>41</v>
      </c>
      <c r="H737" t="s">
        <v>42</v>
      </c>
      <c r="I737">
        <v>64.5</v>
      </c>
      <c r="J737" t="s">
        <v>44</v>
      </c>
      <c r="K737">
        <v>96.4</v>
      </c>
      <c r="L737" t="s">
        <v>84</v>
      </c>
      <c r="M737" t="s">
        <v>52</v>
      </c>
      <c r="N737" t="s">
        <v>57</v>
      </c>
      <c r="O737" t="s">
        <v>60</v>
      </c>
      <c r="P737" s="4">
        <v>497</v>
      </c>
      <c r="Q737" s="4">
        <v>397</v>
      </c>
      <c r="R737" s="4">
        <v>268</v>
      </c>
      <c r="S737" s="6">
        <v>317</v>
      </c>
      <c r="T737">
        <v>11.3</v>
      </c>
      <c r="U737" t="s">
        <v>62</v>
      </c>
      <c r="V737" s="4">
        <f>Table3[[#This Row],[Driver wage/trip]]+Table3[[#This Row],[Driver Salary]]</f>
        <v>765</v>
      </c>
      <c r="W737" s="15">
        <f>Table3[[#This Row],[Buddy wage/trip]]*0.3</f>
        <v>119.1</v>
      </c>
    </row>
    <row r="738" spans="1:23" x14ac:dyDescent="0.25">
      <c r="A738">
        <v>14</v>
      </c>
      <c r="B738" s="22">
        <v>44448</v>
      </c>
      <c r="C738">
        <v>2021</v>
      </c>
      <c r="D738" t="s">
        <v>21</v>
      </c>
      <c r="E738" t="s">
        <v>35</v>
      </c>
      <c r="F738" t="s">
        <v>38</v>
      </c>
      <c r="G738" t="s">
        <v>41</v>
      </c>
      <c r="H738" t="s">
        <v>70</v>
      </c>
      <c r="I738">
        <v>7.6</v>
      </c>
      <c r="J738" t="s">
        <v>44</v>
      </c>
      <c r="K738">
        <v>51.9</v>
      </c>
      <c r="L738" t="s">
        <v>83</v>
      </c>
      <c r="M738" t="s">
        <v>51</v>
      </c>
      <c r="N738" t="s">
        <v>57</v>
      </c>
      <c r="O738" t="s">
        <v>59</v>
      </c>
      <c r="P738" s="4">
        <v>397</v>
      </c>
      <c r="Q738" s="4">
        <v>402</v>
      </c>
      <c r="R738" s="4">
        <v>379</v>
      </c>
      <c r="S738" s="6">
        <v>460</v>
      </c>
      <c r="T738">
        <v>8</v>
      </c>
      <c r="U738" t="s">
        <v>62</v>
      </c>
      <c r="V738" s="4">
        <f>Table3[[#This Row],[Driver wage/trip]]+Table3[[#This Row],[Driver Salary]]</f>
        <v>776</v>
      </c>
      <c r="W738" s="15">
        <f>Table3[[#This Row],[Buddy wage/trip]]*0.3</f>
        <v>120.6</v>
      </c>
    </row>
    <row r="739" spans="1:23" x14ac:dyDescent="0.25">
      <c r="A739">
        <v>19</v>
      </c>
      <c r="B739" s="22">
        <v>44603</v>
      </c>
      <c r="C739">
        <v>2022</v>
      </c>
      <c r="D739" t="s">
        <v>25</v>
      </c>
      <c r="E739" t="s">
        <v>31</v>
      </c>
      <c r="F739" t="s">
        <v>39</v>
      </c>
      <c r="G739" t="s">
        <v>40</v>
      </c>
      <c r="H739" t="s">
        <v>43</v>
      </c>
      <c r="I739">
        <v>8.3000000000000007</v>
      </c>
      <c r="J739" t="s">
        <v>44</v>
      </c>
      <c r="K739">
        <v>60.6</v>
      </c>
      <c r="L739" t="s">
        <v>83</v>
      </c>
      <c r="M739" t="s">
        <v>51</v>
      </c>
      <c r="N739" t="s">
        <v>48</v>
      </c>
      <c r="O739" t="s">
        <v>60</v>
      </c>
      <c r="P739" s="4">
        <v>436</v>
      </c>
      <c r="Q739" s="4">
        <v>399</v>
      </c>
      <c r="R739" s="4">
        <v>365</v>
      </c>
      <c r="S739" s="6">
        <v>490</v>
      </c>
      <c r="T739">
        <v>28.3</v>
      </c>
      <c r="U739" t="s">
        <v>62</v>
      </c>
      <c r="V739" s="4">
        <f>Table3[[#This Row],[Driver wage/trip]]+Table3[[#This Row],[Driver Salary]]</f>
        <v>801</v>
      </c>
      <c r="W739" s="15">
        <f>Table3[[#This Row],[Buddy wage/trip]]*0.3</f>
        <v>119.69999999999999</v>
      </c>
    </row>
    <row r="740" spans="1:23" x14ac:dyDescent="0.25">
      <c r="A740">
        <v>24</v>
      </c>
      <c r="B740" s="22">
        <v>44695</v>
      </c>
      <c r="C740">
        <v>2022</v>
      </c>
      <c r="D740" t="s">
        <v>20</v>
      </c>
      <c r="E740" t="s">
        <v>36</v>
      </c>
      <c r="F740" t="s">
        <v>39</v>
      </c>
      <c r="G740" t="s">
        <v>40</v>
      </c>
      <c r="H740" t="s">
        <v>43</v>
      </c>
      <c r="I740">
        <v>43</v>
      </c>
      <c r="J740" t="s">
        <v>45</v>
      </c>
      <c r="K740">
        <v>112.1</v>
      </c>
      <c r="L740" t="s">
        <v>83</v>
      </c>
      <c r="M740" t="s">
        <v>55</v>
      </c>
      <c r="N740" t="s">
        <v>58</v>
      </c>
      <c r="O740" t="s">
        <v>60</v>
      </c>
      <c r="P740" s="4">
        <v>471</v>
      </c>
      <c r="Q740" s="4">
        <v>400</v>
      </c>
      <c r="R740" s="4">
        <v>546</v>
      </c>
      <c r="S740" s="6">
        <v>502</v>
      </c>
      <c r="T740">
        <v>9.1999999999999993</v>
      </c>
      <c r="U740" t="s">
        <v>61</v>
      </c>
      <c r="V740" s="4">
        <f>Table3[[#This Row],[Driver wage/trip]]+Table3[[#This Row],[Driver Salary]]</f>
        <v>1017</v>
      </c>
      <c r="W740" s="15">
        <f>Table3[[#This Row],[Buddy wage/trip]]*0.3</f>
        <v>120</v>
      </c>
    </row>
    <row r="741" spans="1:23" x14ac:dyDescent="0.25">
      <c r="A741">
        <v>20</v>
      </c>
      <c r="B741" s="22">
        <v>44356</v>
      </c>
      <c r="C741">
        <v>2021</v>
      </c>
      <c r="D741" t="s">
        <v>29</v>
      </c>
      <c r="E741" t="s">
        <v>33</v>
      </c>
      <c r="F741" t="s">
        <v>38</v>
      </c>
      <c r="G741" t="s">
        <v>40</v>
      </c>
      <c r="H741" t="s">
        <v>70</v>
      </c>
      <c r="I741">
        <v>94.9</v>
      </c>
      <c r="J741" t="s">
        <v>44</v>
      </c>
      <c r="K741">
        <v>82.1</v>
      </c>
      <c r="L741" t="s">
        <v>83</v>
      </c>
      <c r="M741" t="s">
        <v>52</v>
      </c>
      <c r="N741" t="s">
        <v>66</v>
      </c>
      <c r="O741" t="s">
        <v>59</v>
      </c>
      <c r="P741" s="4">
        <v>644</v>
      </c>
      <c r="Q741" s="4">
        <v>399</v>
      </c>
      <c r="R741" s="4">
        <v>398</v>
      </c>
      <c r="S741" s="6">
        <v>773</v>
      </c>
      <c r="T741">
        <v>31.4</v>
      </c>
      <c r="U741" t="s">
        <v>61</v>
      </c>
      <c r="V741" s="4">
        <f>Table3[[#This Row],[Driver wage/trip]]+Table3[[#This Row],[Driver Salary]]</f>
        <v>1042</v>
      </c>
      <c r="W741" s="15">
        <f>Table3[[#This Row],[Buddy wage/trip]]*0.3</f>
        <v>119.69999999999999</v>
      </c>
    </row>
    <row r="742" spans="1:23" x14ac:dyDescent="0.25">
      <c r="A742">
        <v>1</v>
      </c>
      <c r="B742" s="22">
        <v>44718</v>
      </c>
      <c r="C742">
        <v>2022</v>
      </c>
      <c r="D742" t="s">
        <v>29</v>
      </c>
      <c r="E742" t="s">
        <v>32</v>
      </c>
      <c r="F742" t="s">
        <v>38</v>
      </c>
      <c r="G742" t="s">
        <v>41</v>
      </c>
      <c r="H742" t="s">
        <v>43</v>
      </c>
      <c r="I742">
        <v>38.200000000000003</v>
      </c>
      <c r="J742" t="s">
        <v>45</v>
      </c>
      <c r="K742">
        <v>99.4</v>
      </c>
      <c r="L742" t="s">
        <v>84</v>
      </c>
      <c r="M742" t="s">
        <v>48</v>
      </c>
      <c r="N742" t="s">
        <v>48</v>
      </c>
      <c r="O742" t="s">
        <v>59</v>
      </c>
      <c r="P742" s="4">
        <v>555</v>
      </c>
      <c r="Q742" s="4">
        <v>401</v>
      </c>
      <c r="R742" s="4">
        <v>585</v>
      </c>
      <c r="S742" s="6">
        <v>260</v>
      </c>
      <c r="T742">
        <v>8.9</v>
      </c>
      <c r="U742" t="s">
        <v>61</v>
      </c>
      <c r="V742" s="4">
        <f>Table3[[#This Row],[Driver wage/trip]]+Table3[[#This Row],[Driver Salary]]</f>
        <v>1140</v>
      </c>
      <c r="W742" s="15">
        <f>Table3[[#This Row],[Buddy wage/trip]]*0.3</f>
        <v>120.3</v>
      </c>
    </row>
    <row r="743" spans="1:23" x14ac:dyDescent="0.25">
      <c r="A743">
        <v>3</v>
      </c>
      <c r="B743" s="22">
        <v>44502</v>
      </c>
      <c r="C743">
        <v>2021</v>
      </c>
      <c r="D743" t="s">
        <v>30</v>
      </c>
      <c r="E743" t="s">
        <v>37</v>
      </c>
      <c r="F743" t="s">
        <v>38</v>
      </c>
      <c r="G743" t="s">
        <v>40</v>
      </c>
      <c r="H743" t="s">
        <v>43</v>
      </c>
      <c r="I743">
        <v>43.5</v>
      </c>
      <c r="J743" t="s">
        <v>45</v>
      </c>
      <c r="K743">
        <v>18.399999999999999</v>
      </c>
      <c r="L743" t="s">
        <v>84</v>
      </c>
      <c r="M743" t="s">
        <v>50</v>
      </c>
      <c r="N743" t="s">
        <v>55</v>
      </c>
      <c r="O743" t="s">
        <v>60</v>
      </c>
      <c r="P743" s="4">
        <v>777</v>
      </c>
      <c r="Q743" s="4">
        <v>400</v>
      </c>
      <c r="R743" s="4">
        <v>614</v>
      </c>
      <c r="S743" s="6">
        <v>428</v>
      </c>
      <c r="T743">
        <v>24.9</v>
      </c>
      <c r="U743" t="s">
        <v>61</v>
      </c>
      <c r="V743" s="4">
        <f>Table3[[#This Row],[Driver wage/trip]]+Table3[[#This Row],[Driver Salary]]</f>
        <v>1391</v>
      </c>
      <c r="W743" s="15">
        <f>Table3[[#This Row],[Buddy wage/trip]]*0.3</f>
        <v>120</v>
      </c>
    </row>
    <row r="744" spans="1:23" x14ac:dyDescent="0.25">
      <c r="A744">
        <v>8</v>
      </c>
      <c r="B744" s="22">
        <v>44008</v>
      </c>
      <c r="C744">
        <v>2020</v>
      </c>
      <c r="D744" t="s">
        <v>29</v>
      </c>
      <c r="E744" t="s">
        <v>31</v>
      </c>
      <c r="F744" t="s">
        <v>39</v>
      </c>
      <c r="G744" t="s">
        <v>40</v>
      </c>
      <c r="H744" t="s">
        <v>70</v>
      </c>
      <c r="I744">
        <v>95.2</v>
      </c>
      <c r="J744" t="s">
        <v>45</v>
      </c>
      <c r="K744">
        <v>27.3</v>
      </c>
      <c r="L744" t="s">
        <v>83</v>
      </c>
      <c r="M744" t="s">
        <v>55</v>
      </c>
      <c r="N744" t="s">
        <v>52</v>
      </c>
      <c r="O744" t="s">
        <v>60</v>
      </c>
      <c r="P744" s="4">
        <v>400</v>
      </c>
      <c r="Q744" s="4">
        <v>399</v>
      </c>
      <c r="R744" s="4">
        <v>220</v>
      </c>
      <c r="S744" s="6">
        <v>509</v>
      </c>
      <c r="T744">
        <v>26.1</v>
      </c>
      <c r="U744" t="s">
        <v>61</v>
      </c>
      <c r="V744" s="4">
        <f>Table3[[#This Row],[Driver wage/trip]]+Table3[[#This Row],[Driver Salary]]</f>
        <v>620</v>
      </c>
      <c r="W744" s="15">
        <f>Table3[[#This Row],[Buddy wage/trip]]*0.3</f>
        <v>119.69999999999999</v>
      </c>
    </row>
    <row r="745" spans="1:23" x14ac:dyDescent="0.25">
      <c r="A745">
        <v>13</v>
      </c>
      <c r="B745" s="22">
        <v>44089</v>
      </c>
      <c r="C745">
        <v>2020</v>
      </c>
      <c r="D745" t="s">
        <v>21</v>
      </c>
      <c r="E745" t="s">
        <v>37</v>
      </c>
      <c r="F745" t="s">
        <v>39</v>
      </c>
      <c r="G745" t="s">
        <v>41</v>
      </c>
      <c r="H745" t="s">
        <v>70</v>
      </c>
      <c r="I745">
        <v>18.399999999999999</v>
      </c>
      <c r="J745" t="s">
        <v>44</v>
      </c>
      <c r="K745">
        <v>44.6</v>
      </c>
      <c r="L745" t="s">
        <v>84</v>
      </c>
      <c r="M745" t="s">
        <v>53</v>
      </c>
      <c r="N745" t="s">
        <v>66</v>
      </c>
      <c r="O745" t="s">
        <v>60</v>
      </c>
      <c r="P745" s="4">
        <v>525</v>
      </c>
      <c r="Q745" s="4">
        <v>400</v>
      </c>
      <c r="R745" s="4">
        <v>584</v>
      </c>
      <c r="S745" s="6">
        <v>778</v>
      </c>
      <c r="T745">
        <v>20.7</v>
      </c>
      <c r="U745" t="s">
        <v>62</v>
      </c>
      <c r="V745" s="4">
        <f>Table3[[#This Row],[Driver wage/trip]]+Table3[[#This Row],[Driver Salary]]</f>
        <v>1109</v>
      </c>
      <c r="W745" s="15">
        <f>Table3[[#This Row],[Buddy wage/trip]]*0.3</f>
        <v>120</v>
      </c>
    </row>
    <row r="746" spans="1:23" x14ac:dyDescent="0.25">
      <c r="A746">
        <v>16</v>
      </c>
      <c r="B746" s="22">
        <v>44090</v>
      </c>
      <c r="C746">
        <v>2020</v>
      </c>
      <c r="D746" t="s">
        <v>21</v>
      </c>
      <c r="E746" t="s">
        <v>33</v>
      </c>
      <c r="F746" t="s">
        <v>39</v>
      </c>
      <c r="G746" t="s">
        <v>41</v>
      </c>
      <c r="H746" t="s">
        <v>70</v>
      </c>
      <c r="I746">
        <v>102.4</v>
      </c>
      <c r="J746" t="s">
        <v>44</v>
      </c>
      <c r="K746">
        <v>26.6</v>
      </c>
      <c r="L746" t="s">
        <v>83</v>
      </c>
      <c r="M746" t="s">
        <v>51</v>
      </c>
      <c r="N746" t="s">
        <v>66</v>
      </c>
      <c r="O746" t="s">
        <v>60</v>
      </c>
      <c r="P746" s="4">
        <v>688</v>
      </c>
      <c r="Q746" s="4">
        <v>402</v>
      </c>
      <c r="R746" s="4">
        <v>270</v>
      </c>
      <c r="S746" s="6">
        <v>503</v>
      </c>
      <c r="T746">
        <v>39.9</v>
      </c>
      <c r="U746" t="s">
        <v>62</v>
      </c>
      <c r="V746" s="4">
        <f>Table3[[#This Row],[Driver wage/trip]]+Table3[[#This Row],[Driver Salary]]</f>
        <v>958</v>
      </c>
      <c r="W746" s="15">
        <f>Table3[[#This Row],[Buddy wage/trip]]*0.3</f>
        <v>120.6</v>
      </c>
    </row>
    <row r="747" spans="1:23" x14ac:dyDescent="0.25">
      <c r="A747">
        <v>7</v>
      </c>
      <c r="B747" s="22">
        <v>44989</v>
      </c>
      <c r="C747">
        <v>2023</v>
      </c>
      <c r="D747" t="s">
        <v>24</v>
      </c>
      <c r="E747" t="s">
        <v>36</v>
      </c>
      <c r="F747" t="s">
        <v>39</v>
      </c>
      <c r="G747" t="s">
        <v>40</v>
      </c>
      <c r="H747" t="s">
        <v>43</v>
      </c>
      <c r="I747">
        <v>35.6</v>
      </c>
      <c r="J747" t="s">
        <v>44</v>
      </c>
      <c r="K747">
        <v>109.2</v>
      </c>
      <c r="L747" t="s">
        <v>84</v>
      </c>
      <c r="M747" t="s">
        <v>50</v>
      </c>
      <c r="N747" t="s">
        <v>57</v>
      </c>
      <c r="O747" t="s">
        <v>60</v>
      </c>
      <c r="P747" s="4">
        <v>424</v>
      </c>
      <c r="Q747" s="4">
        <v>400</v>
      </c>
      <c r="R747" s="4">
        <v>479</v>
      </c>
      <c r="S747" s="6">
        <v>665</v>
      </c>
      <c r="T747">
        <v>15.7</v>
      </c>
      <c r="U747" t="s">
        <v>61</v>
      </c>
      <c r="V747" s="4">
        <f>Table3[[#This Row],[Driver wage/trip]]+Table3[[#This Row],[Driver Salary]]</f>
        <v>903</v>
      </c>
      <c r="W747" s="15">
        <f>Table3[[#This Row],[Buddy wage/trip]]*0.3</f>
        <v>120</v>
      </c>
    </row>
    <row r="748" spans="1:23" x14ac:dyDescent="0.25">
      <c r="A748">
        <v>14</v>
      </c>
      <c r="B748" s="22">
        <v>44473</v>
      </c>
      <c r="C748">
        <v>2021</v>
      </c>
      <c r="D748" t="s">
        <v>22</v>
      </c>
      <c r="E748" t="s">
        <v>32</v>
      </c>
      <c r="F748" t="s">
        <v>39</v>
      </c>
      <c r="G748" t="s">
        <v>41</v>
      </c>
      <c r="H748" t="s">
        <v>43</v>
      </c>
      <c r="I748">
        <v>10.9</v>
      </c>
      <c r="J748" t="s">
        <v>46</v>
      </c>
      <c r="K748">
        <v>29.9</v>
      </c>
      <c r="L748" t="s">
        <v>83</v>
      </c>
      <c r="M748" t="s">
        <v>48</v>
      </c>
      <c r="N748" t="s">
        <v>57</v>
      </c>
      <c r="O748" t="s">
        <v>59</v>
      </c>
      <c r="P748" s="4">
        <v>479</v>
      </c>
      <c r="Q748" s="4">
        <v>400</v>
      </c>
      <c r="R748" s="4">
        <v>636</v>
      </c>
      <c r="S748" s="6">
        <v>650</v>
      </c>
      <c r="T748">
        <v>35.4</v>
      </c>
      <c r="U748" t="s">
        <v>61</v>
      </c>
      <c r="V748" s="4">
        <f>Table3[[#This Row],[Driver wage/trip]]+Table3[[#This Row],[Driver Salary]]</f>
        <v>1115</v>
      </c>
      <c r="W748" s="15">
        <f>Table3[[#This Row],[Buddy wage/trip]]*0.3</f>
        <v>120</v>
      </c>
    </row>
    <row r="749" spans="1:23" x14ac:dyDescent="0.25">
      <c r="A749">
        <v>7</v>
      </c>
      <c r="B749" s="22">
        <v>43911</v>
      </c>
      <c r="C749">
        <v>2020</v>
      </c>
      <c r="D749" t="s">
        <v>24</v>
      </c>
      <c r="E749" t="s">
        <v>36</v>
      </c>
      <c r="F749" t="s">
        <v>38</v>
      </c>
      <c r="G749" t="s">
        <v>40</v>
      </c>
      <c r="H749" t="s">
        <v>70</v>
      </c>
      <c r="I749">
        <v>18.5</v>
      </c>
      <c r="J749" t="s">
        <v>44</v>
      </c>
      <c r="K749">
        <v>69.099999999999994</v>
      </c>
      <c r="L749" t="s">
        <v>83</v>
      </c>
      <c r="M749" t="s">
        <v>51</v>
      </c>
      <c r="N749" t="s">
        <v>48</v>
      </c>
      <c r="O749" t="s">
        <v>60</v>
      </c>
      <c r="P749" s="4">
        <v>611</v>
      </c>
      <c r="Q749" s="4">
        <v>399</v>
      </c>
      <c r="R749" s="4">
        <v>622</v>
      </c>
      <c r="S749" s="6">
        <v>540</v>
      </c>
      <c r="T749">
        <v>7.6</v>
      </c>
      <c r="U749" t="s">
        <v>62</v>
      </c>
      <c r="V749" s="4">
        <f>Table3[[#This Row],[Driver wage/trip]]+Table3[[#This Row],[Driver Salary]]</f>
        <v>1233</v>
      </c>
      <c r="W749" s="15">
        <f>Table3[[#This Row],[Buddy wage/trip]]*0.3</f>
        <v>119.69999999999999</v>
      </c>
    </row>
    <row r="750" spans="1:23" x14ac:dyDescent="0.25">
      <c r="A750">
        <v>8</v>
      </c>
      <c r="B750" s="22">
        <v>45221</v>
      </c>
      <c r="C750">
        <v>2023</v>
      </c>
      <c r="D750" t="s">
        <v>22</v>
      </c>
      <c r="E750" t="s">
        <v>34</v>
      </c>
      <c r="F750" t="s">
        <v>38</v>
      </c>
      <c r="G750" t="s">
        <v>40</v>
      </c>
      <c r="H750" t="s">
        <v>70</v>
      </c>
      <c r="I750">
        <v>114.5</v>
      </c>
      <c r="J750" t="s">
        <v>45</v>
      </c>
      <c r="K750">
        <v>14.8</v>
      </c>
      <c r="L750" t="s">
        <v>84</v>
      </c>
      <c r="M750" t="s">
        <v>52</v>
      </c>
      <c r="N750" t="s">
        <v>52</v>
      </c>
      <c r="O750" t="s">
        <v>59</v>
      </c>
      <c r="P750" s="4">
        <v>716</v>
      </c>
      <c r="Q750" s="4">
        <v>398</v>
      </c>
      <c r="R750" s="4">
        <v>380</v>
      </c>
      <c r="S750" s="6">
        <v>278</v>
      </c>
      <c r="T750">
        <v>14.2</v>
      </c>
      <c r="U750" t="s">
        <v>61</v>
      </c>
      <c r="V750" s="4">
        <f>Table3[[#This Row],[Driver wage/trip]]+Table3[[#This Row],[Driver Salary]]</f>
        <v>1096</v>
      </c>
      <c r="W750" s="15">
        <f>Table3[[#This Row],[Buddy wage/trip]]*0.3</f>
        <v>119.39999999999999</v>
      </c>
    </row>
    <row r="751" spans="1:23" x14ac:dyDescent="0.25">
      <c r="A751">
        <v>3</v>
      </c>
      <c r="B751" s="22">
        <v>44913</v>
      </c>
      <c r="C751">
        <v>2022</v>
      </c>
      <c r="D751" t="s">
        <v>23</v>
      </c>
      <c r="E751" t="s">
        <v>34</v>
      </c>
      <c r="F751" t="s">
        <v>38</v>
      </c>
      <c r="G751" t="s">
        <v>40</v>
      </c>
      <c r="H751" t="s">
        <v>43</v>
      </c>
      <c r="I751">
        <v>56.9</v>
      </c>
      <c r="J751" t="s">
        <v>46</v>
      </c>
      <c r="K751">
        <v>22.8</v>
      </c>
      <c r="L751" t="s">
        <v>83</v>
      </c>
      <c r="M751" t="s">
        <v>55</v>
      </c>
      <c r="N751" t="s">
        <v>57</v>
      </c>
      <c r="O751" t="s">
        <v>59</v>
      </c>
      <c r="P751" s="4">
        <v>449</v>
      </c>
      <c r="Q751" s="4">
        <v>400</v>
      </c>
      <c r="R751" s="4">
        <v>363</v>
      </c>
      <c r="S751" s="6">
        <v>331</v>
      </c>
      <c r="T751">
        <v>6.7</v>
      </c>
      <c r="U751" t="s">
        <v>62</v>
      </c>
      <c r="V751" s="4">
        <f>Table3[[#This Row],[Driver wage/trip]]+Table3[[#This Row],[Driver Salary]]</f>
        <v>812</v>
      </c>
      <c r="W751" s="15">
        <f>Table3[[#This Row],[Buddy wage/trip]]*0.3</f>
        <v>120</v>
      </c>
    </row>
    <row r="752" spans="1:23" x14ac:dyDescent="0.25">
      <c r="A752">
        <v>6</v>
      </c>
      <c r="B752" s="22">
        <v>44928</v>
      </c>
      <c r="C752">
        <v>2023</v>
      </c>
      <c r="D752" t="s">
        <v>28</v>
      </c>
      <c r="E752" t="s">
        <v>32</v>
      </c>
      <c r="F752" t="s">
        <v>39</v>
      </c>
      <c r="G752" t="s">
        <v>41</v>
      </c>
      <c r="H752" t="s">
        <v>42</v>
      </c>
      <c r="I752">
        <v>34.5</v>
      </c>
      <c r="J752" t="s">
        <v>45</v>
      </c>
      <c r="K752">
        <v>33.5</v>
      </c>
      <c r="L752" t="s">
        <v>83</v>
      </c>
      <c r="M752" t="s">
        <v>52</v>
      </c>
      <c r="N752" t="s">
        <v>56</v>
      </c>
      <c r="O752" t="s">
        <v>60</v>
      </c>
      <c r="P752" s="4">
        <v>519</v>
      </c>
      <c r="Q752" s="4">
        <v>400</v>
      </c>
      <c r="R752" s="4">
        <v>464</v>
      </c>
      <c r="S752" s="6">
        <v>344</v>
      </c>
      <c r="T752">
        <v>24.5</v>
      </c>
      <c r="U752" t="s">
        <v>62</v>
      </c>
      <c r="V752" s="4">
        <f>Table3[[#This Row],[Driver wage/trip]]+Table3[[#This Row],[Driver Salary]]</f>
        <v>983</v>
      </c>
      <c r="W752" s="15">
        <f>Table3[[#This Row],[Buddy wage/trip]]*0.3</f>
        <v>120</v>
      </c>
    </row>
    <row r="753" spans="1:23" x14ac:dyDescent="0.25">
      <c r="A753">
        <v>3</v>
      </c>
      <c r="B753" s="22">
        <v>45093</v>
      </c>
      <c r="C753">
        <v>2023</v>
      </c>
      <c r="D753" t="s">
        <v>29</v>
      </c>
      <c r="E753" t="s">
        <v>31</v>
      </c>
      <c r="F753" t="s">
        <v>38</v>
      </c>
      <c r="G753" t="s">
        <v>41</v>
      </c>
      <c r="H753" t="s">
        <v>43</v>
      </c>
      <c r="I753">
        <v>64.900000000000006</v>
      </c>
      <c r="J753" t="s">
        <v>46</v>
      </c>
      <c r="K753">
        <v>118</v>
      </c>
      <c r="L753" t="s">
        <v>83</v>
      </c>
      <c r="M753" t="s">
        <v>53</v>
      </c>
      <c r="N753" t="s">
        <v>58</v>
      </c>
      <c r="O753" t="s">
        <v>59</v>
      </c>
      <c r="P753" s="4">
        <v>785</v>
      </c>
      <c r="Q753" s="4">
        <v>401</v>
      </c>
      <c r="R753" s="4">
        <v>313</v>
      </c>
      <c r="S753" s="6">
        <v>223</v>
      </c>
      <c r="T753">
        <v>25.9</v>
      </c>
      <c r="U753" t="s">
        <v>62</v>
      </c>
      <c r="V753" s="4">
        <f>Table3[[#This Row],[Driver wage/trip]]+Table3[[#This Row],[Driver Salary]]</f>
        <v>1098</v>
      </c>
      <c r="W753" s="15">
        <f>Table3[[#This Row],[Buddy wage/trip]]*0.3</f>
        <v>120.3</v>
      </c>
    </row>
    <row r="754" spans="1:23" x14ac:dyDescent="0.25">
      <c r="A754">
        <v>6</v>
      </c>
      <c r="B754" s="22">
        <v>43959</v>
      </c>
      <c r="C754">
        <v>2020</v>
      </c>
      <c r="D754" t="s">
        <v>20</v>
      </c>
      <c r="E754" t="s">
        <v>31</v>
      </c>
      <c r="F754" t="s">
        <v>38</v>
      </c>
      <c r="G754" t="s">
        <v>41</v>
      </c>
      <c r="H754" t="s">
        <v>42</v>
      </c>
      <c r="I754">
        <v>83.5</v>
      </c>
      <c r="J754" t="s">
        <v>44</v>
      </c>
      <c r="K754">
        <v>96.7</v>
      </c>
      <c r="L754" t="s">
        <v>83</v>
      </c>
      <c r="M754" t="s">
        <v>53</v>
      </c>
      <c r="N754" t="s">
        <v>58</v>
      </c>
      <c r="O754" t="s">
        <v>60</v>
      </c>
      <c r="P754" s="4">
        <v>225</v>
      </c>
      <c r="Q754" s="4">
        <v>398</v>
      </c>
      <c r="R754" s="4">
        <v>785</v>
      </c>
      <c r="S754" s="6">
        <v>428</v>
      </c>
      <c r="T754">
        <v>18.7</v>
      </c>
      <c r="U754" t="s">
        <v>62</v>
      </c>
      <c r="V754" s="4">
        <f>Table3[[#This Row],[Driver wage/trip]]+Table3[[#This Row],[Driver Salary]]</f>
        <v>1010</v>
      </c>
      <c r="W754" s="15">
        <f>Table3[[#This Row],[Buddy wage/trip]]*0.3</f>
        <v>119.39999999999999</v>
      </c>
    </row>
    <row r="755" spans="1:23" x14ac:dyDescent="0.25">
      <c r="A755">
        <v>20</v>
      </c>
      <c r="B755" s="22">
        <v>44242</v>
      </c>
      <c r="C755">
        <v>2021</v>
      </c>
      <c r="D755" t="s">
        <v>25</v>
      </c>
      <c r="E755" t="s">
        <v>32</v>
      </c>
      <c r="F755" t="s">
        <v>39</v>
      </c>
      <c r="G755" t="s">
        <v>40</v>
      </c>
      <c r="H755" t="s">
        <v>70</v>
      </c>
      <c r="I755">
        <v>41.7</v>
      </c>
      <c r="J755" t="s">
        <v>45</v>
      </c>
      <c r="K755">
        <v>82.5</v>
      </c>
      <c r="L755" t="s">
        <v>83</v>
      </c>
      <c r="M755" t="s">
        <v>55</v>
      </c>
      <c r="N755" t="s">
        <v>48</v>
      </c>
      <c r="O755" t="s">
        <v>59</v>
      </c>
      <c r="P755" s="4">
        <v>469</v>
      </c>
      <c r="Q755" s="4">
        <v>399</v>
      </c>
      <c r="R755" s="4">
        <v>407</v>
      </c>
      <c r="S755" s="6">
        <v>566</v>
      </c>
      <c r="T755">
        <v>29.1</v>
      </c>
      <c r="U755" t="s">
        <v>61</v>
      </c>
      <c r="V755" s="4">
        <f>Table3[[#This Row],[Driver wage/trip]]+Table3[[#This Row],[Driver Salary]]</f>
        <v>876</v>
      </c>
      <c r="W755" s="15">
        <f>Table3[[#This Row],[Buddy wage/trip]]*0.3</f>
        <v>119.69999999999999</v>
      </c>
    </row>
    <row r="756" spans="1:23" x14ac:dyDescent="0.25">
      <c r="A756">
        <v>6</v>
      </c>
      <c r="B756" s="22">
        <v>44145</v>
      </c>
      <c r="C756">
        <v>2020</v>
      </c>
      <c r="D756" t="s">
        <v>30</v>
      </c>
      <c r="E756" t="s">
        <v>37</v>
      </c>
      <c r="F756" t="s">
        <v>38</v>
      </c>
      <c r="G756" t="s">
        <v>41</v>
      </c>
      <c r="H756" t="s">
        <v>43</v>
      </c>
      <c r="I756">
        <v>88.4</v>
      </c>
      <c r="J756" t="s">
        <v>45</v>
      </c>
      <c r="K756">
        <v>110.4</v>
      </c>
      <c r="L756" t="s">
        <v>84</v>
      </c>
      <c r="M756" t="s">
        <v>48</v>
      </c>
      <c r="N756" t="s">
        <v>57</v>
      </c>
      <c r="O756" t="s">
        <v>60</v>
      </c>
      <c r="P756" s="4">
        <v>582</v>
      </c>
      <c r="Q756" s="4">
        <v>399</v>
      </c>
      <c r="R756" s="4">
        <v>754</v>
      </c>
      <c r="S756" s="6">
        <v>287</v>
      </c>
      <c r="T756">
        <v>34.799999999999997</v>
      </c>
      <c r="U756" t="s">
        <v>61</v>
      </c>
      <c r="V756" s="4">
        <f>Table3[[#This Row],[Driver wage/trip]]+Table3[[#This Row],[Driver Salary]]</f>
        <v>1336</v>
      </c>
      <c r="W756" s="15">
        <f>Table3[[#This Row],[Buddy wage/trip]]*0.3</f>
        <v>119.69999999999999</v>
      </c>
    </row>
    <row r="757" spans="1:23" x14ac:dyDescent="0.25">
      <c r="A757">
        <v>31</v>
      </c>
      <c r="B757" s="22">
        <v>45228</v>
      </c>
      <c r="C757">
        <v>2023</v>
      </c>
      <c r="D757" t="s">
        <v>22</v>
      </c>
      <c r="E757" t="s">
        <v>34</v>
      </c>
      <c r="F757" t="s">
        <v>39</v>
      </c>
      <c r="G757" t="s">
        <v>41</v>
      </c>
      <c r="H757" t="s">
        <v>43</v>
      </c>
      <c r="I757">
        <v>34</v>
      </c>
      <c r="J757" t="s">
        <v>45</v>
      </c>
      <c r="K757">
        <v>115</v>
      </c>
      <c r="L757" t="s">
        <v>83</v>
      </c>
      <c r="M757" t="s">
        <v>52</v>
      </c>
      <c r="N757" t="s">
        <v>65</v>
      </c>
      <c r="O757" t="s">
        <v>60</v>
      </c>
      <c r="P757" s="4">
        <v>205</v>
      </c>
      <c r="Q757" s="4">
        <v>400</v>
      </c>
      <c r="R757" s="4">
        <v>745</v>
      </c>
      <c r="S757" s="6">
        <v>305</v>
      </c>
      <c r="T757">
        <v>31.3</v>
      </c>
      <c r="U757" t="s">
        <v>62</v>
      </c>
      <c r="V757" s="4">
        <f>Table3[[#This Row],[Driver wage/trip]]+Table3[[#This Row],[Driver Salary]]</f>
        <v>950</v>
      </c>
      <c r="W757" s="15">
        <f>Table3[[#This Row],[Buddy wage/trip]]*0.3</f>
        <v>120</v>
      </c>
    </row>
    <row r="758" spans="1:23" x14ac:dyDescent="0.25">
      <c r="A758">
        <v>16</v>
      </c>
      <c r="B758" s="22">
        <v>44992</v>
      </c>
      <c r="C758">
        <v>2023</v>
      </c>
      <c r="D758" t="s">
        <v>24</v>
      </c>
      <c r="E758" t="s">
        <v>37</v>
      </c>
      <c r="F758" t="s">
        <v>39</v>
      </c>
      <c r="G758" t="s">
        <v>41</v>
      </c>
      <c r="H758" t="s">
        <v>43</v>
      </c>
      <c r="I758">
        <v>17.899999999999999</v>
      </c>
      <c r="J758" t="s">
        <v>44</v>
      </c>
      <c r="K758">
        <v>57.2</v>
      </c>
      <c r="L758" t="s">
        <v>83</v>
      </c>
      <c r="M758" t="s">
        <v>55</v>
      </c>
      <c r="N758" t="s">
        <v>55</v>
      </c>
      <c r="O758" t="s">
        <v>59</v>
      </c>
      <c r="P758" s="4">
        <v>558</v>
      </c>
      <c r="Q758" s="4">
        <v>400</v>
      </c>
      <c r="R758" s="4">
        <v>419</v>
      </c>
      <c r="S758" s="6">
        <v>624</v>
      </c>
      <c r="T758">
        <v>10.4</v>
      </c>
      <c r="U758" t="s">
        <v>62</v>
      </c>
      <c r="V758" s="4">
        <f>Table3[[#This Row],[Driver wage/trip]]+Table3[[#This Row],[Driver Salary]]</f>
        <v>977</v>
      </c>
      <c r="W758" s="15">
        <f>Table3[[#This Row],[Buddy wage/trip]]*0.3</f>
        <v>120</v>
      </c>
    </row>
    <row r="759" spans="1:23" x14ac:dyDescent="0.25">
      <c r="A759">
        <v>14</v>
      </c>
      <c r="B759" s="22">
        <v>44285</v>
      </c>
      <c r="C759">
        <v>2021</v>
      </c>
      <c r="D759" t="s">
        <v>24</v>
      </c>
      <c r="E759" t="s">
        <v>37</v>
      </c>
      <c r="F759" t="s">
        <v>38</v>
      </c>
      <c r="G759" t="s">
        <v>41</v>
      </c>
      <c r="H759" t="s">
        <v>43</v>
      </c>
      <c r="I759">
        <v>68.2</v>
      </c>
      <c r="J759" t="s">
        <v>46</v>
      </c>
      <c r="K759">
        <v>42.7</v>
      </c>
      <c r="L759" t="s">
        <v>84</v>
      </c>
      <c r="M759" t="s">
        <v>49</v>
      </c>
      <c r="N759" t="s">
        <v>55</v>
      </c>
      <c r="O759" t="s">
        <v>59</v>
      </c>
      <c r="P759" s="4">
        <v>234</v>
      </c>
      <c r="Q759" s="4">
        <v>400</v>
      </c>
      <c r="R759" s="4">
        <v>352</v>
      </c>
      <c r="S759" s="6">
        <v>302</v>
      </c>
      <c r="T759">
        <v>13.5</v>
      </c>
      <c r="U759" t="s">
        <v>61</v>
      </c>
      <c r="V759" s="4">
        <f>Table3[[#This Row],[Driver wage/trip]]+Table3[[#This Row],[Driver Salary]]</f>
        <v>586</v>
      </c>
      <c r="W759" s="15">
        <f>Table3[[#This Row],[Buddy wage/trip]]*0.3</f>
        <v>120</v>
      </c>
    </row>
    <row r="760" spans="1:23" x14ac:dyDescent="0.25">
      <c r="A760">
        <v>6</v>
      </c>
      <c r="B760" s="22">
        <v>44445</v>
      </c>
      <c r="C760">
        <v>2021</v>
      </c>
      <c r="D760" t="s">
        <v>21</v>
      </c>
      <c r="E760" t="s">
        <v>32</v>
      </c>
      <c r="F760" t="s">
        <v>39</v>
      </c>
      <c r="G760" t="s">
        <v>41</v>
      </c>
      <c r="H760" t="s">
        <v>43</v>
      </c>
      <c r="I760">
        <v>22.4</v>
      </c>
      <c r="J760" t="s">
        <v>45</v>
      </c>
      <c r="K760">
        <v>41.3</v>
      </c>
      <c r="L760" t="s">
        <v>83</v>
      </c>
      <c r="M760" t="s">
        <v>54</v>
      </c>
      <c r="N760" t="s">
        <v>55</v>
      </c>
      <c r="O760" t="s">
        <v>60</v>
      </c>
      <c r="P760" s="4">
        <v>715</v>
      </c>
      <c r="Q760" s="4">
        <v>400</v>
      </c>
      <c r="R760" s="4">
        <v>663</v>
      </c>
      <c r="S760" s="6">
        <v>281</v>
      </c>
      <c r="T760">
        <v>15.8</v>
      </c>
      <c r="U760" t="s">
        <v>62</v>
      </c>
      <c r="V760" s="4">
        <f>Table3[[#This Row],[Driver wage/trip]]+Table3[[#This Row],[Driver Salary]]</f>
        <v>1378</v>
      </c>
      <c r="W760" s="15">
        <f>Table3[[#This Row],[Buddy wage/trip]]*0.3</f>
        <v>120</v>
      </c>
    </row>
    <row r="761" spans="1:23" x14ac:dyDescent="0.25">
      <c r="A761">
        <v>17</v>
      </c>
      <c r="B761" s="22">
        <v>44729</v>
      </c>
      <c r="C761">
        <v>2022</v>
      </c>
      <c r="D761" t="s">
        <v>29</v>
      </c>
      <c r="E761" t="s">
        <v>31</v>
      </c>
      <c r="F761" t="s">
        <v>38</v>
      </c>
      <c r="G761" t="s">
        <v>41</v>
      </c>
      <c r="H761" t="s">
        <v>42</v>
      </c>
      <c r="I761">
        <v>113.2</v>
      </c>
      <c r="J761" t="s">
        <v>45</v>
      </c>
      <c r="K761">
        <v>9.1</v>
      </c>
      <c r="L761" t="s">
        <v>84</v>
      </c>
      <c r="M761" t="s">
        <v>52</v>
      </c>
      <c r="N761" t="s">
        <v>52</v>
      </c>
      <c r="O761" t="s">
        <v>59</v>
      </c>
      <c r="P761" s="4">
        <v>684</v>
      </c>
      <c r="Q761" s="4">
        <v>399</v>
      </c>
      <c r="R761" s="4">
        <v>338</v>
      </c>
      <c r="S761" s="6">
        <v>787</v>
      </c>
      <c r="T761">
        <v>8.9</v>
      </c>
      <c r="U761" t="s">
        <v>62</v>
      </c>
      <c r="V761" s="4">
        <f>Table3[[#This Row],[Driver wage/trip]]+Table3[[#This Row],[Driver Salary]]</f>
        <v>1022</v>
      </c>
      <c r="W761" s="15">
        <f>Table3[[#This Row],[Buddy wage/trip]]*0.3</f>
        <v>119.69999999999999</v>
      </c>
    </row>
    <row r="762" spans="1:23" x14ac:dyDescent="0.25">
      <c r="A762">
        <v>8</v>
      </c>
      <c r="B762" s="22">
        <v>44733</v>
      </c>
      <c r="C762">
        <v>2022</v>
      </c>
      <c r="D762" t="s">
        <v>29</v>
      </c>
      <c r="E762" t="s">
        <v>37</v>
      </c>
      <c r="F762" t="s">
        <v>39</v>
      </c>
      <c r="G762" t="s">
        <v>40</v>
      </c>
      <c r="H762" t="s">
        <v>43</v>
      </c>
      <c r="I762">
        <v>5.0999999999999996</v>
      </c>
      <c r="J762" t="s">
        <v>45</v>
      </c>
      <c r="K762">
        <v>37.200000000000003</v>
      </c>
      <c r="L762" t="s">
        <v>83</v>
      </c>
      <c r="M762" t="s">
        <v>55</v>
      </c>
      <c r="N762" t="s">
        <v>48</v>
      </c>
      <c r="O762" t="s">
        <v>59</v>
      </c>
      <c r="P762" s="4">
        <v>219</v>
      </c>
      <c r="Q762" s="4">
        <v>401</v>
      </c>
      <c r="R762" s="4">
        <v>513</v>
      </c>
      <c r="S762" s="6">
        <v>209</v>
      </c>
      <c r="T762">
        <v>15.1</v>
      </c>
      <c r="U762" t="s">
        <v>62</v>
      </c>
      <c r="V762" s="4">
        <f>Table3[[#This Row],[Driver wage/trip]]+Table3[[#This Row],[Driver Salary]]</f>
        <v>732</v>
      </c>
      <c r="W762" s="15">
        <f>Table3[[#This Row],[Buddy wage/trip]]*0.3</f>
        <v>120.3</v>
      </c>
    </row>
    <row r="763" spans="1:23" x14ac:dyDescent="0.25">
      <c r="A763">
        <v>13</v>
      </c>
      <c r="B763" s="22">
        <v>44863</v>
      </c>
      <c r="C763">
        <v>2022</v>
      </c>
      <c r="D763" t="s">
        <v>22</v>
      </c>
      <c r="E763" t="s">
        <v>36</v>
      </c>
      <c r="F763" t="s">
        <v>38</v>
      </c>
      <c r="G763" t="s">
        <v>40</v>
      </c>
      <c r="H763" t="s">
        <v>42</v>
      </c>
      <c r="I763">
        <v>91.9</v>
      </c>
      <c r="J763" t="s">
        <v>44</v>
      </c>
      <c r="K763">
        <v>45.8</v>
      </c>
      <c r="L763" t="s">
        <v>84</v>
      </c>
      <c r="M763" t="s">
        <v>50</v>
      </c>
      <c r="N763" t="s">
        <v>48</v>
      </c>
      <c r="O763" t="s">
        <v>59</v>
      </c>
      <c r="P763" s="4">
        <v>229</v>
      </c>
      <c r="Q763" s="4">
        <v>400</v>
      </c>
      <c r="R763" s="4">
        <v>266</v>
      </c>
      <c r="S763" s="6">
        <v>395</v>
      </c>
      <c r="T763">
        <v>10.3</v>
      </c>
      <c r="U763" t="s">
        <v>61</v>
      </c>
      <c r="V763" s="4">
        <f>Table3[[#This Row],[Driver wage/trip]]+Table3[[#This Row],[Driver Salary]]</f>
        <v>495</v>
      </c>
      <c r="W763" s="15">
        <f>Table3[[#This Row],[Buddy wage/trip]]*0.3</f>
        <v>120</v>
      </c>
    </row>
    <row r="764" spans="1:23" x14ac:dyDescent="0.25">
      <c r="A764">
        <v>31</v>
      </c>
      <c r="B764" s="22">
        <v>44062</v>
      </c>
      <c r="C764">
        <v>2020</v>
      </c>
      <c r="D764" t="s">
        <v>26</v>
      </c>
      <c r="E764" t="s">
        <v>33</v>
      </c>
      <c r="F764" t="s">
        <v>38</v>
      </c>
      <c r="G764" t="s">
        <v>40</v>
      </c>
      <c r="H764" t="s">
        <v>42</v>
      </c>
      <c r="I764">
        <v>37.1</v>
      </c>
      <c r="J764" t="s">
        <v>45</v>
      </c>
      <c r="K764">
        <v>9.1999999999999993</v>
      </c>
      <c r="L764" t="s">
        <v>84</v>
      </c>
      <c r="M764" t="s">
        <v>48</v>
      </c>
      <c r="N764" t="s">
        <v>65</v>
      </c>
      <c r="O764" t="s">
        <v>59</v>
      </c>
      <c r="P764" s="4">
        <v>652</v>
      </c>
      <c r="Q764" s="4">
        <v>400</v>
      </c>
      <c r="R764" s="4">
        <v>432</v>
      </c>
      <c r="S764" s="6">
        <v>221</v>
      </c>
      <c r="T764">
        <v>39.799999999999997</v>
      </c>
      <c r="U764" t="s">
        <v>61</v>
      </c>
      <c r="V764" s="4">
        <f>Table3[[#This Row],[Driver wage/trip]]+Table3[[#This Row],[Driver Salary]]</f>
        <v>1084</v>
      </c>
      <c r="W764" s="15">
        <f>Table3[[#This Row],[Buddy wage/trip]]*0.3</f>
        <v>120</v>
      </c>
    </row>
    <row r="765" spans="1:23" x14ac:dyDescent="0.25">
      <c r="A765">
        <v>12</v>
      </c>
      <c r="B765" s="22">
        <v>44441</v>
      </c>
      <c r="C765">
        <v>2021</v>
      </c>
      <c r="D765" t="s">
        <v>21</v>
      </c>
      <c r="E765" t="s">
        <v>35</v>
      </c>
      <c r="F765" t="s">
        <v>39</v>
      </c>
      <c r="G765" t="s">
        <v>40</v>
      </c>
      <c r="H765" t="s">
        <v>70</v>
      </c>
      <c r="I765">
        <v>102.3</v>
      </c>
      <c r="J765" t="s">
        <v>45</v>
      </c>
      <c r="K765">
        <v>106.5</v>
      </c>
      <c r="L765" t="s">
        <v>83</v>
      </c>
      <c r="M765" t="s">
        <v>55</v>
      </c>
      <c r="N765" t="s">
        <v>52</v>
      </c>
      <c r="O765" t="s">
        <v>59</v>
      </c>
      <c r="P765" s="4">
        <v>422</v>
      </c>
      <c r="Q765" s="4">
        <v>402</v>
      </c>
      <c r="R765" s="4">
        <v>247</v>
      </c>
      <c r="S765" s="6">
        <v>703</v>
      </c>
      <c r="T765">
        <v>31.5</v>
      </c>
      <c r="U765" t="s">
        <v>62</v>
      </c>
      <c r="V765" s="4">
        <f>Table3[[#This Row],[Driver wage/trip]]+Table3[[#This Row],[Driver Salary]]</f>
        <v>669</v>
      </c>
      <c r="W765" s="15">
        <f>Table3[[#This Row],[Buddy wage/trip]]*0.3</f>
        <v>120.6</v>
      </c>
    </row>
    <row r="766" spans="1:23" x14ac:dyDescent="0.25">
      <c r="A766">
        <v>21</v>
      </c>
      <c r="B766" s="22">
        <v>44560</v>
      </c>
      <c r="C766">
        <v>2021</v>
      </c>
      <c r="D766" t="s">
        <v>23</v>
      </c>
      <c r="E766" t="s">
        <v>35</v>
      </c>
      <c r="F766" t="s">
        <v>39</v>
      </c>
      <c r="G766" t="s">
        <v>40</v>
      </c>
      <c r="H766" t="s">
        <v>42</v>
      </c>
      <c r="I766">
        <v>11.9</v>
      </c>
      <c r="J766" t="s">
        <v>46</v>
      </c>
      <c r="K766">
        <v>102.5</v>
      </c>
      <c r="L766" t="s">
        <v>83</v>
      </c>
      <c r="M766" t="s">
        <v>51</v>
      </c>
      <c r="N766" t="s">
        <v>48</v>
      </c>
      <c r="O766" t="s">
        <v>60</v>
      </c>
      <c r="P766" s="4">
        <v>545</v>
      </c>
      <c r="Q766" s="4">
        <v>402</v>
      </c>
      <c r="R766" s="4">
        <v>370</v>
      </c>
      <c r="S766" s="6">
        <v>550</v>
      </c>
      <c r="T766">
        <v>34.5</v>
      </c>
      <c r="U766" t="s">
        <v>61</v>
      </c>
      <c r="V766" s="4">
        <f>Table3[[#This Row],[Driver wage/trip]]+Table3[[#This Row],[Driver Salary]]</f>
        <v>915</v>
      </c>
      <c r="W766" s="15">
        <f>Table3[[#This Row],[Buddy wage/trip]]*0.3</f>
        <v>120.6</v>
      </c>
    </row>
    <row r="767" spans="1:23" x14ac:dyDescent="0.25">
      <c r="A767">
        <v>8</v>
      </c>
      <c r="B767" s="22">
        <v>44795</v>
      </c>
      <c r="C767">
        <v>2022</v>
      </c>
      <c r="D767" t="s">
        <v>26</v>
      </c>
      <c r="E767" t="s">
        <v>32</v>
      </c>
      <c r="F767" t="s">
        <v>38</v>
      </c>
      <c r="G767" t="s">
        <v>40</v>
      </c>
      <c r="H767" t="s">
        <v>42</v>
      </c>
      <c r="I767">
        <v>114.6</v>
      </c>
      <c r="J767" t="s">
        <v>46</v>
      </c>
      <c r="K767">
        <v>33.9</v>
      </c>
      <c r="L767" t="s">
        <v>83</v>
      </c>
      <c r="M767" t="s">
        <v>52</v>
      </c>
      <c r="N767" t="s">
        <v>55</v>
      </c>
      <c r="O767" t="s">
        <v>59</v>
      </c>
      <c r="P767" s="4">
        <v>362</v>
      </c>
      <c r="Q767" s="4">
        <v>401</v>
      </c>
      <c r="R767" s="4">
        <v>599</v>
      </c>
      <c r="S767" s="6">
        <v>229</v>
      </c>
      <c r="T767">
        <v>37</v>
      </c>
      <c r="U767" t="s">
        <v>62</v>
      </c>
      <c r="V767" s="4">
        <f>Table3[[#This Row],[Driver wage/trip]]+Table3[[#This Row],[Driver Salary]]</f>
        <v>961</v>
      </c>
      <c r="W767" s="15">
        <f>Table3[[#This Row],[Buddy wage/trip]]*0.3</f>
        <v>120.3</v>
      </c>
    </row>
    <row r="768" spans="1:23" x14ac:dyDescent="0.25">
      <c r="A768">
        <v>12</v>
      </c>
      <c r="B768" s="22">
        <v>45251</v>
      </c>
      <c r="C768">
        <v>2023</v>
      </c>
      <c r="D768" t="s">
        <v>30</v>
      </c>
      <c r="E768" t="s">
        <v>37</v>
      </c>
      <c r="F768" t="s">
        <v>39</v>
      </c>
      <c r="G768" t="s">
        <v>40</v>
      </c>
      <c r="H768" t="s">
        <v>70</v>
      </c>
      <c r="I768">
        <v>16.7</v>
      </c>
      <c r="J768" t="s">
        <v>45</v>
      </c>
      <c r="K768">
        <v>97.3</v>
      </c>
      <c r="L768" t="s">
        <v>83</v>
      </c>
      <c r="M768" t="s">
        <v>52</v>
      </c>
      <c r="N768" t="s">
        <v>65</v>
      </c>
      <c r="O768" t="s">
        <v>60</v>
      </c>
      <c r="P768" s="4">
        <v>304</v>
      </c>
      <c r="Q768" s="4">
        <v>397</v>
      </c>
      <c r="R768" s="4">
        <v>795</v>
      </c>
      <c r="S768" s="6">
        <v>569</v>
      </c>
      <c r="T768">
        <v>26.9</v>
      </c>
      <c r="U768" t="s">
        <v>61</v>
      </c>
      <c r="V768" s="4">
        <f>Table3[[#This Row],[Driver wage/trip]]+Table3[[#This Row],[Driver Salary]]</f>
        <v>1099</v>
      </c>
      <c r="W768" s="15">
        <f>Table3[[#This Row],[Buddy wage/trip]]*0.3</f>
        <v>119.1</v>
      </c>
    </row>
    <row r="769" spans="1:23" x14ac:dyDescent="0.25">
      <c r="A769">
        <v>25</v>
      </c>
      <c r="B769" s="22">
        <v>44712</v>
      </c>
      <c r="C769">
        <v>2022</v>
      </c>
      <c r="D769" t="s">
        <v>20</v>
      </c>
      <c r="E769" t="s">
        <v>37</v>
      </c>
      <c r="F769" t="s">
        <v>39</v>
      </c>
      <c r="G769" t="s">
        <v>41</v>
      </c>
      <c r="H769" t="s">
        <v>70</v>
      </c>
      <c r="I769">
        <v>95.6</v>
      </c>
      <c r="J769" t="s">
        <v>45</v>
      </c>
      <c r="K769">
        <v>96.6</v>
      </c>
      <c r="L769" t="s">
        <v>84</v>
      </c>
      <c r="M769" t="s">
        <v>55</v>
      </c>
      <c r="N769" t="s">
        <v>52</v>
      </c>
      <c r="O769" t="s">
        <v>60</v>
      </c>
      <c r="P769" s="4">
        <v>378</v>
      </c>
      <c r="Q769" s="4">
        <v>402</v>
      </c>
      <c r="R769" s="4">
        <v>353</v>
      </c>
      <c r="S769" s="6">
        <v>274</v>
      </c>
      <c r="T769">
        <v>7.9</v>
      </c>
      <c r="U769" t="s">
        <v>62</v>
      </c>
      <c r="V769" s="4">
        <f>Table3[[#This Row],[Driver wage/trip]]+Table3[[#This Row],[Driver Salary]]</f>
        <v>731</v>
      </c>
      <c r="W769" s="15">
        <f>Table3[[#This Row],[Buddy wage/trip]]*0.3</f>
        <v>120.6</v>
      </c>
    </row>
    <row r="770" spans="1:23" x14ac:dyDescent="0.25">
      <c r="A770">
        <v>8</v>
      </c>
      <c r="B770" s="22">
        <v>44148</v>
      </c>
      <c r="C770">
        <v>2020</v>
      </c>
      <c r="D770" t="s">
        <v>30</v>
      </c>
      <c r="E770" t="s">
        <v>31</v>
      </c>
      <c r="F770" t="s">
        <v>38</v>
      </c>
      <c r="G770" t="s">
        <v>40</v>
      </c>
      <c r="H770" t="s">
        <v>70</v>
      </c>
      <c r="I770">
        <v>64.5</v>
      </c>
      <c r="J770" t="s">
        <v>44</v>
      </c>
      <c r="K770">
        <v>43.5</v>
      </c>
      <c r="L770" t="s">
        <v>83</v>
      </c>
      <c r="M770" t="s">
        <v>50</v>
      </c>
      <c r="N770" t="s">
        <v>56</v>
      </c>
      <c r="O770" t="s">
        <v>60</v>
      </c>
      <c r="P770" s="4">
        <v>348</v>
      </c>
      <c r="Q770" s="4">
        <v>401</v>
      </c>
      <c r="R770" s="4">
        <v>484</v>
      </c>
      <c r="S770" s="6">
        <v>497</v>
      </c>
      <c r="T770">
        <v>30.6</v>
      </c>
      <c r="U770" t="s">
        <v>61</v>
      </c>
      <c r="V770" s="4">
        <f>Table3[[#This Row],[Driver wage/trip]]+Table3[[#This Row],[Driver Salary]]</f>
        <v>832</v>
      </c>
      <c r="W770" s="15">
        <f>Table3[[#This Row],[Buddy wage/trip]]*0.3</f>
        <v>120.3</v>
      </c>
    </row>
    <row r="771" spans="1:23" x14ac:dyDescent="0.25">
      <c r="A771">
        <v>25</v>
      </c>
      <c r="B771" s="22">
        <v>44352</v>
      </c>
      <c r="C771">
        <v>2021</v>
      </c>
      <c r="D771" t="s">
        <v>29</v>
      </c>
      <c r="E771" t="s">
        <v>36</v>
      </c>
      <c r="F771" t="s">
        <v>39</v>
      </c>
      <c r="G771" t="s">
        <v>41</v>
      </c>
      <c r="H771" t="s">
        <v>70</v>
      </c>
      <c r="I771">
        <v>54.5</v>
      </c>
      <c r="J771" t="s">
        <v>45</v>
      </c>
      <c r="K771">
        <v>85.2</v>
      </c>
      <c r="L771" t="s">
        <v>83</v>
      </c>
      <c r="M771" t="s">
        <v>51</v>
      </c>
      <c r="N771" t="s">
        <v>65</v>
      </c>
      <c r="O771" t="s">
        <v>60</v>
      </c>
      <c r="P771" s="4">
        <v>469</v>
      </c>
      <c r="Q771" s="4">
        <v>402</v>
      </c>
      <c r="R771" s="4">
        <v>469</v>
      </c>
      <c r="S771" s="6">
        <v>602</v>
      </c>
      <c r="T771">
        <v>1.6</v>
      </c>
      <c r="U771" t="s">
        <v>61</v>
      </c>
      <c r="V771" s="4">
        <f>Table3[[#This Row],[Driver wage/trip]]+Table3[[#This Row],[Driver Salary]]</f>
        <v>938</v>
      </c>
      <c r="W771" s="15">
        <f>Table3[[#This Row],[Buddy wage/trip]]*0.3</f>
        <v>120.6</v>
      </c>
    </row>
    <row r="772" spans="1:23" x14ac:dyDescent="0.25">
      <c r="A772">
        <v>18</v>
      </c>
      <c r="B772" s="22">
        <v>44941</v>
      </c>
      <c r="C772">
        <v>2023</v>
      </c>
      <c r="D772" t="s">
        <v>28</v>
      </c>
      <c r="E772" t="s">
        <v>34</v>
      </c>
      <c r="F772" t="s">
        <v>39</v>
      </c>
      <c r="G772" t="s">
        <v>40</v>
      </c>
      <c r="H772" t="s">
        <v>70</v>
      </c>
      <c r="I772">
        <v>37.200000000000003</v>
      </c>
      <c r="J772" t="s">
        <v>45</v>
      </c>
      <c r="K772">
        <v>38.299999999999997</v>
      </c>
      <c r="L772" t="s">
        <v>84</v>
      </c>
      <c r="M772" t="s">
        <v>52</v>
      </c>
      <c r="N772" t="s">
        <v>55</v>
      </c>
      <c r="O772" t="s">
        <v>60</v>
      </c>
      <c r="P772" s="4">
        <v>648</v>
      </c>
      <c r="Q772" s="4">
        <v>401</v>
      </c>
      <c r="R772" s="4">
        <v>310</v>
      </c>
      <c r="S772" s="6">
        <v>289</v>
      </c>
      <c r="T772">
        <v>5.4</v>
      </c>
      <c r="U772" t="s">
        <v>62</v>
      </c>
      <c r="V772" s="4">
        <f>Table3[[#This Row],[Driver wage/trip]]+Table3[[#This Row],[Driver Salary]]</f>
        <v>958</v>
      </c>
      <c r="W772" s="15">
        <f>Table3[[#This Row],[Buddy wage/trip]]*0.3</f>
        <v>120.3</v>
      </c>
    </row>
    <row r="773" spans="1:23" x14ac:dyDescent="0.25">
      <c r="A773">
        <v>9</v>
      </c>
      <c r="B773" s="22">
        <v>44546</v>
      </c>
      <c r="C773">
        <v>2021</v>
      </c>
      <c r="D773" t="s">
        <v>23</v>
      </c>
      <c r="E773" t="s">
        <v>35</v>
      </c>
      <c r="F773" t="s">
        <v>38</v>
      </c>
      <c r="G773" t="s">
        <v>40</v>
      </c>
      <c r="H773" t="s">
        <v>70</v>
      </c>
      <c r="I773">
        <v>101.8</v>
      </c>
      <c r="J773" t="s">
        <v>46</v>
      </c>
      <c r="K773">
        <v>13.1</v>
      </c>
      <c r="L773" t="s">
        <v>84</v>
      </c>
      <c r="M773" t="s">
        <v>47</v>
      </c>
      <c r="N773" t="s">
        <v>48</v>
      </c>
      <c r="O773" t="s">
        <v>60</v>
      </c>
      <c r="P773" s="4">
        <v>532</v>
      </c>
      <c r="Q773" s="4">
        <v>402</v>
      </c>
      <c r="R773" s="4">
        <v>566</v>
      </c>
      <c r="S773" s="6">
        <v>498</v>
      </c>
      <c r="T773">
        <v>2.2000000000000002</v>
      </c>
      <c r="U773" t="s">
        <v>61</v>
      </c>
      <c r="V773" s="4">
        <f>Table3[[#This Row],[Driver wage/trip]]+Table3[[#This Row],[Driver Salary]]</f>
        <v>1098</v>
      </c>
      <c r="W773" s="15">
        <f>Table3[[#This Row],[Buddy wage/trip]]*0.3</f>
        <v>120.6</v>
      </c>
    </row>
    <row r="774" spans="1:23" x14ac:dyDescent="0.25">
      <c r="A774">
        <v>17</v>
      </c>
      <c r="B774" s="22">
        <v>45172</v>
      </c>
      <c r="C774">
        <v>2023</v>
      </c>
      <c r="D774" t="s">
        <v>21</v>
      </c>
      <c r="E774" t="s">
        <v>34</v>
      </c>
      <c r="F774" t="s">
        <v>38</v>
      </c>
      <c r="G774" t="s">
        <v>40</v>
      </c>
      <c r="H774" t="s">
        <v>70</v>
      </c>
      <c r="I774">
        <v>28</v>
      </c>
      <c r="J774" t="s">
        <v>46</v>
      </c>
      <c r="K774">
        <v>63.1</v>
      </c>
      <c r="L774" t="s">
        <v>83</v>
      </c>
      <c r="M774" t="s">
        <v>48</v>
      </c>
      <c r="N774" t="s">
        <v>52</v>
      </c>
      <c r="O774" t="s">
        <v>59</v>
      </c>
      <c r="P774" s="4">
        <v>566</v>
      </c>
      <c r="Q774" s="4">
        <v>401</v>
      </c>
      <c r="R774" s="4">
        <v>635</v>
      </c>
      <c r="S774" s="6">
        <v>474</v>
      </c>
      <c r="T774">
        <v>6.3</v>
      </c>
      <c r="U774" t="s">
        <v>61</v>
      </c>
      <c r="V774" s="4">
        <f>Table3[[#This Row],[Driver wage/trip]]+Table3[[#This Row],[Driver Salary]]</f>
        <v>1201</v>
      </c>
      <c r="W774" s="15">
        <f>Table3[[#This Row],[Buddy wage/trip]]*0.3</f>
        <v>120.3</v>
      </c>
    </row>
    <row r="775" spans="1:23" x14ac:dyDescent="0.25">
      <c r="A775">
        <v>19</v>
      </c>
      <c r="B775" s="22">
        <v>45187</v>
      </c>
      <c r="C775">
        <v>2023</v>
      </c>
      <c r="D775" t="s">
        <v>21</v>
      </c>
      <c r="E775" t="s">
        <v>32</v>
      </c>
      <c r="F775" t="s">
        <v>39</v>
      </c>
      <c r="G775" t="s">
        <v>40</v>
      </c>
      <c r="H775" t="s">
        <v>70</v>
      </c>
      <c r="I775">
        <v>87.9</v>
      </c>
      <c r="J775" t="s">
        <v>44</v>
      </c>
      <c r="K775">
        <v>55.4</v>
      </c>
      <c r="L775" t="s">
        <v>84</v>
      </c>
      <c r="M775" t="s">
        <v>53</v>
      </c>
      <c r="N775" t="s">
        <v>57</v>
      </c>
      <c r="O775" t="s">
        <v>60</v>
      </c>
      <c r="P775" s="4">
        <v>482</v>
      </c>
      <c r="Q775" s="4">
        <v>401</v>
      </c>
      <c r="R775" s="4">
        <v>288</v>
      </c>
      <c r="S775" s="6">
        <v>749</v>
      </c>
      <c r="T775">
        <v>30.3</v>
      </c>
      <c r="U775" t="s">
        <v>62</v>
      </c>
      <c r="V775" s="4">
        <f>Table3[[#This Row],[Driver wage/trip]]+Table3[[#This Row],[Driver Salary]]</f>
        <v>770</v>
      </c>
      <c r="W775" s="15">
        <f>Table3[[#This Row],[Buddy wage/trip]]*0.3</f>
        <v>120.3</v>
      </c>
    </row>
    <row r="776" spans="1:23" x14ac:dyDescent="0.25">
      <c r="A776">
        <v>17</v>
      </c>
      <c r="B776" s="22">
        <v>45214</v>
      </c>
      <c r="C776">
        <v>2023</v>
      </c>
      <c r="D776" t="s">
        <v>22</v>
      </c>
      <c r="E776" t="s">
        <v>34</v>
      </c>
      <c r="F776" t="s">
        <v>38</v>
      </c>
      <c r="G776" t="s">
        <v>40</v>
      </c>
      <c r="H776" t="s">
        <v>43</v>
      </c>
      <c r="I776">
        <v>56.3</v>
      </c>
      <c r="J776" t="s">
        <v>45</v>
      </c>
      <c r="K776">
        <v>20.9</v>
      </c>
      <c r="L776" t="s">
        <v>83</v>
      </c>
      <c r="M776" t="s">
        <v>53</v>
      </c>
      <c r="N776" t="s">
        <v>57</v>
      </c>
      <c r="O776" t="s">
        <v>59</v>
      </c>
      <c r="P776" s="4">
        <v>395</v>
      </c>
      <c r="Q776" s="4">
        <v>402</v>
      </c>
      <c r="R776" s="4">
        <v>654</v>
      </c>
      <c r="S776" s="6">
        <v>797</v>
      </c>
      <c r="T776">
        <v>35.5</v>
      </c>
      <c r="U776" t="s">
        <v>61</v>
      </c>
      <c r="V776" s="4">
        <f>Table3[[#This Row],[Driver wage/trip]]+Table3[[#This Row],[Driver Salary]]</f>
        <v>1049</v>
      </c>
      <c r="W776" s="15">
        <f>Table3[[#This Row],[Buddy wage/trip]]*0.3</f>
        <v>120.6</v>
      </c>
    </row>
    <row r="777" spans="1:23" x14ac:dyDescent="0.25">
      <c r="A777">
        <v>1</v>
      </c>
      <c r="B777" s="22">
        <v>45095</v>
      </c>
      <c r="C777">
        <v>2023</v>
      </c>
      <c r="D777" t="s">
        <v>29</v>
      </c>
      <c r="E777" t="s">
        <v>34</v>
      </c>
      <c r="F777" t="s">
        <v>39</v>
      </c>
      <c r="G777" t="s">
        <v>40</v>
      </c>
      <c r="H777" t="s">
        <v>43</v>
      </c>
      <c r="I777">
        <v>119.8</v>
      </c>
      <c r="J777" t="s">
        <v>45</v>
      </c>
      <c r="K777">
        <v>61.4</v>
      </c>
      <c r="L777" t="s">
        <v>83</v>
      </c>
      <c r="M777" t="s">
        <v>55</v>
      </c>
      <c r="N777" t="s">
        <v>55</v>
      </c>
      <c r="O777" t="s">
        <v>59</v>
      </c>
      <c r="P777" s="4">
        <v>286</v>
      </c>
      <c r="Q777" s="4">
        <v>400</v>
      </c>
      <c r="R777" s="4">
        <v>620</v>
      </c>
      <c r="S777" s="6">
        <v>593</v>
      </c>
      <c r="T777">
        <v>11.9</v>
      </c>
      <c r="U777" t="s">
        <v>61</v>
      </c>
      <c r="V777" s="4">
        <f>Table3[[#This Row],[Driver wage/trip]]+Table3[[#This Row],[Driver Salary]]</f>
        <v>906</v>
      </c>
      <c r="W777" s="15">
        <f>Table3[[#This Row],[Buddy wage/trip]]*0.3</f>
        <v>120</v>
      </c>
    </row>
    <row r="778" spans="1:23" x14ac:dyDescent="0.25">
      <c r="A778">
        <v>7</v>
      </c>
      <c r="B778" s="22">
        <v>44910</v>
      </c>
      <c r="C778">
        <v>2022</v>
      </c>
      <c r="D778" t="s">
        <v>23</v>
      </c>
      <c r="E778" t="s">
        <v>35</v>
      </c>
      <c r="F778" t="s">
        <v>38</v>
      </c>
      <c r="G778" t="s">
        <v>41</v>
      </c>
      <c r="H778" t="s">
        <v>43</v>
      </c>
      <c r="I778">
        <v>75.3</v>
      </c>
      <c r="J778" t="s">
        <v>44</v>
      </c>
      <c r="K778">
        <v>114.2</v>
      </c>
      <c r="L778" t="s">
        <v>83</v>
      </c>
      <c r="M778" t="s">
        <v>51</v>
      </c>
      <c r="N778" t="s">
        <v>52</v>
      </c>
      <c r="O778" t="s">
        <v>59</v>
      </c>
      <c r="P778" s="4">
        <v>413</v>
      </c>
      <c r="Q778" s="4">
        <v>398</v>
      </c>
      <c r="R778" s="4">
        <v>318</v>
      </c>
      <c r="S778" s="6">
        <v>713</v>
      </c>
      <c r="T778">
        <v>5.6</v>
      </c>
      <c r="U778" t="s">
        <v>62</v>
      </c>
      <c r="V778" s="4">
        <f>Table3[[#This Row],[Driver wage/trip]]+Table3[[#This Row],[Driver Salary]]</f>
        <v>731</v>
      </c>
      <c r="W778" s="15">
        <f>Table3[[#This Row],[Buddy wage/trip]]*0.3</f>
        <v>119.39999999999999</v>
      </c>
    </row>
    <row r="779" spans="1:23" x14ac:dyDescent="0.25">
      <c r="A779">
        <v>11</v>
      </c>
      <c r="B779" s="22">
        <v>44964</v>
      </c>
      <c r="C779">
        <v>2023</v>
      </c>
      <c r="D779" t="s">
        <v>25</v>
      </c>
      <c r="E779" t="s">
        <v>37</v>
      </c>
      <c r="F779" t="s">
        <v>39</v>
      </c>
      <c r="G779" t="s">
        <v>41</v>
      </c>
      <c r="H779" t="s">
        <v>43</v>
      </c>
      <c r="I779">
        <v>17</v>
      </c>
      <c r="J779" t="s">
        <v>44</v>
      </c>
      <c r="K779">
        <v>89.1</v>
      </c>
      <c r="L779" t="s">
        <v>84</v>
      </c>
      <c r="M779" t="s">
        <v>53</v>
      </c>
      <c r="N779" t="s">
        <v>58</v>
      </c>
      <c r="O779" t="s">
        <v>59</v>
      </c>
      <c r="P779" s="4">
        <v>599</v>
      </c>
      <c r="Q779" s="4">
        <v>400</v>
      </c>
      <c r="R779" s="4">
        <v>589</v>
      </c>
      <c r="S779" s="6">
        <v>588</v>
      </c>
      <c r="T779">
        <v>11.6</v>
      </c>
      <c r="U779" t="s">
        <v>62</v>
      </c>
      <c r="V779" s="4">
        <f>Table3[[#This Row],[Driver wage/trip]]+Table3[[#This Row],[Driver Salary]]</f>
        <v>1188</v>
      </c>
      <c r="W779" s="15">
        <f>Table3[[#This Row],[Buddy wage/trip]]*0.3</f>
        <v>120</v>
      </c>
    </row>
    <row r="780" spans="1:23" x14ac:dyDescent="0.25">
      <c r="A780">
        <v>12</v>
      </c>
      <c r="B780" s="22">
        <v>44903</v>
      </c>
      <c r="C780">
        <v>2022</v>
      </c>
      <c r="D780" t="s">
        <v>23</v>
      </c>
      <c r="E780" t="s">
        <v>35</v>
      </c>
      <c r="F780" t="s">
        <v>38</v>
      </c>
      <c r="G780" t="s">
        <v>40</v>
      </c>
      <c r="H780" t="s">
        <v>43</v>
      </c>
      <c r="I780">
        <v>53.2</v>
      </c>
      <c r="J780" t="s">
        <v>44</v>
      </c>
      <c r="K780">
        <v>90</v>
      </c>
      <c r="L780" t="s">
        <v>83</v>
      </c>
      <c r="M780" t="s">
        <v>55</v>
      </c>
      <c r="N780" t="s">
        <v>48</v>
      </c>
      <c r="O780" t="s">
        <v>59</v>
      </c>
      <c r="P780" s="4">
        <v>640</v>
      </c>
      <c r="Q780" s="4">
        <v>400</v>
      </c>
      <c r="R780" s="4">
        <v>436</v>
      </c>
      <c r="S780" s="6">
        <v>726</v>
      </c>
      <c r="T780">
        <v>26.2</v>
      </c>
      <c r="U780" t="s">
        <v>62</v>
      </c>
      <c r="V780" s="4">
        <f>Table3[[#This Row],[Driver wage/trip]]+Table3[[#This Row],[Driver Salary]]</f>
        <v>1076</v>
      </c>
      <c r="W780" s="15">
        <f>Table3[[#This Row],[Buddy wage/trip]]*0.3</f>
        <v>120</v>
      </c>
    </row>
    <row r="781" spans="1:23" x14ac:dyDescent="0.25">
      <c r="A781">
        <v>17</v>
      </c>
      <c r="B781" s="22">
        <v>44870</v>
      </c>
      <c r="C781">
        <v>2022</v>
      </c>
      <c r="D781" t="s">
        <v>30</v>
      </c>
      <c r="E781" t="s">
        <v>36</v>
      </c>
      <c r="F781" t="s">
        <v>38</v>
      </c>
      <c r="G781" t="s">
        <v>40</v>
      </c>
      <c r="H781" t="s">
        <v>42</v>
      </c>
      <c r="I781">
        <v>12.6</v>
      </c>
      <c r="J781" t="s">
        <v>46</v>
      </c>
      <c r="K781">
        <v>92.1</v>
      </c>
      <c r="L781" t="s">
        <v>83</v>
      </c>
      <c r="M781" t="s">
        <v>48</v>
      </c>
      <c r="N781" t="s">
        <v>56</v>
      </c>
      <c r="O781" t="s">
        <v>60</v>
      </c>
      <c r="P781" s="4">
        <v>482</v>
      </c>
      <c r="Q781" s="4">
        <v>400</v>
      </c>
      <c r="R781" s="4">
        <v>609</v>
      </c>
      <c r="S781" s="6">
        <v>460</v>
      </c>
      <c r="T781">
        <v>14.7</v>
      </c>
      <c r="U781" t="s">
        <v>61</v>
      </c>
      <c r="V781" s="4">
        <f>Table3[[#This Row],[Driver wage/trip]]+Table3[[#This Row],[Driver Salary]]</f>
        <v>1091</v>
      </c>
      <c r="W781" s="15">
        <f>Table3[[#This Row],[Buddy wage/trip]]*0.3</f>
        <v>120</v>
      </c>
    </row>
    <row r="782" spans="1:23" x14ac:dyDescent="0.25">
      <c r="A782">
        <v>14</v>
      </c>
      <c r="B782" s="22">
        <v>44927</v>
      </c>
      <c r="C782">
        <v>2023</v>
      </c>
      <c r="D782" t="s">
        <v>28</v>
      </c>
      <c r="E782" t="s">
        <v>34</v>
      </c>
      <c r="F782" t="s">
        <v>39</v>
      </c>
      <c r="G782" t="s">
        <v>40</v>
      </c>
      <c r="H782" t="s">
        <v>43</v>
      </c>
      <c r="I782">
        <v>37.9</v>
      </c>
      <c r="J782" t="s">
        <v>45</v>
      </c>
      <c r="K782">
        <v>90.6</v>
      </c>
      <c r="L782" t="s">
        <v>84</v>
      </c>
      <c r="M782" t="s">
        <v>53</v>
      </c>
      <c r="N782" t="s">
        <v>48</v>
      </c>
      <c r="O782" t="s">
        <v>59</v>
      </c>
      <c r="P782" s="4">
        <v>587</v>
      </c>
      <c r="Q782" s="4">
        <v>399</v>
      </c>
      <c r="R782" s="4">
        <v>498</v>
      </c>
      <c r="S782" s="6">
        <v>565</v>
      </c>
      <c r="T782">
        <v>38.5</v>
      </c>
      <c r="U782" t="s">
        <v>61</v>
      </c>
      <c r="V782" s="4">
        <f>Table3[[#This Row],[Driver wage/trip]]+Table3[[#This Row],[Driver Salary]]</f>
        <v>1085</v>
      </c>
      <c r="W782" s="15">
        <f>Table3[[#This Row],[Buddy wage/trip]]*0.3</f>
        <v>119.69999999999999</v>
      </c>
    </row>
    <row r="783" spans="1:23" x14ac:dyDescent="0.25">
      <c r="A783">
        <v>3</v>
      </c>
      <c r="B783" s="22">
        <v>44714</v>
      </c>
      <c r="C783">
        <v>2022</v>
      </c>
      <c r="D783" t="s">
        <v>29</v>
      </c>
      <c r="E783" t="s">
        <v>35</v>
      </c>
      <c r="F783" t="s">
        <v>39</v>
      </c>
      <c r="G783" t="s">
        <v>41</v>
      </c>
      <c r="H783" t="s">
        <v>43</v>
      </c>
      <c r="I783">
        <v>44.5</v>
      </c>
      <c r="J783" t="s">
        <v>44</v>
      </c>
      <c r="K783">
        <v>7.3</v>
      </c>
      <c r="L783" t="s">
        <v>84</v>
      </c>
      <c r="M783" t="s">
        <v>47</v>
      </c>
      <c r="N783" t="s">
        <v>65</v>
      </c>
      <c r="O783" t="s">
        <v>59</v>
      </c>
      <c r="P783" s="4">
        <v>326</v>
      </c>
      <c r="Q783" s="4">
        <v>398</v>
      </c>
      <c r="R783" s="4">
        <v>229</v>
      </c>
      <c r="S783" s="6">
        <v>707</v>
      </c>
      <c r="T783">
        <v>6.1</v>
      </c>
      <c r="U783" t="s">
        <v>62</v>
      </c>
      <c r="V783" s="4">
        <f>Table3[[#This Row],[Driver wage/trip]]+Table3[[#This Row],[Driver Salary]]</f>
        <v>555</v>
      </c>
      <c r="W783" s="15">
        <f>Table3[[#This Row],[Buddy wage/trip]]*0.3</f>
        <v>119.39999999999999</v>
      </c>
    </row>
    <row r="784" spans="1:23" x14ac:dyDescent="0.25">
      <c r="A784">
        <v>15</v>
      </c>
      <c r="B784" s="22">
        <v>44032</v>
      </c>
      <c r="C784">
        <v>2020</v>
      </c>
      <c r="D784" t="s">
        <v>27</v>
      </c>
      <c r="E784" t="s">
        <v>32</v>
      </c>
      <c r="F784" t="s">
        <v>38</v>
      </c>
      <c r="G784" t="s">
        <v>41</v>
      </c>
      <c r="H784" t="s">
        <v>43</v>
      </c>
      <c r="I784">
        <v>103.1</v>
      </c>
      <c r="J784" t="s">
        <v>45</v>
      </c>
      <c r="K784">
        <v>111.3</v>
      </c>
      <c r="L784" t="s">
        <v>83</v>
      </c>
      <c r="M784" t="s">
        <v>54</v>
      </c>
      <c r="N784" t="s">
        <v>55</v>
      </c>
      <c r="O784" t="s">
        <v>59</v>
      </c>
      <c r="P784" s="4">
        <v>716</v>
      </c>
      <c r="Q784" s="4">
        <v>399</v>
      </c>
      <c r="R784" s="4">
        <v>672</v>
      </c>
      <c r="S784" s="6">
        <v>751</v>
      </c>
      <c r="T784">
        <v>39.6</v>
      </c>
      <c r="U784" t="s">
        <v>61</v>
      </c>
      <c r="V784" s="4">
        <f>Table3[[#This Row],[Driver wage/trip]]+Table3[[#This Row],[Driver Salary]]</f>
        <v>1388</v>
      </c>
      <c r="W784" s="15">
        <f>Table3[[#This Row],[Buddy wage/trip]]*0.3</f>
        <v>119.69999999999999</v>
      </c>
    </row>
    <row r="785" spans="1:23" x14ac:dyDescent="0.25">
      <c r="A785">
        <v>17</v>
      </c>
      <c r="B785" s="22">
        <v>43923</v>
      </c>
      <c r="C785">
        <v>2020</v>
      </c>
      <c r="D785" t="s">
        <v>19</v>
      </c>
      <c r="E785" t="s">
        <v>35</v>
      </c>
      <c r="F785" t="s">
        <v>38</v>
      </c>
      <c r="G785" t="s">
        <v>40</v>
      </c>
      <c r="H785" t="s">
        <v>43</v>
      </c>
      <c r="I785">
        <v>101.4</v>
      </c>
      <c r="J785" t="s">
        <v>44</v>
      </c>
      <c r="K785">
        <v>100.5</v>
      </c>
      <c r="L785" t="s">
        <v>84</v>
      </c>
      <c r="M785" t="s">
        <v>55</v>
      </c>
      <c r="N785" t="s">
        <v>48</v>
      </c>
      <c r="O785" t="s">
        <v>60</v>
      </c>
      <c r="P785" s="4">
        <v>720</v>
      </c>
      <c r="Q785" s="4">
        <v>401</v>
      </c>
      <c r="R785" s="4">
        <v>533</v>
      </c>
      <c r="S785" s="6">
        <v>215</v>
      </c>
      <c r="T785">
        <v>1.5</v>
      </c>
      <c r="U785" t="s">
        <v>61</v>
      </c>
      <c r="V785" s="4">
        <f>Table3[[#This Row],[Driver wage/trip]]+Table3[[#This Row],[Driver Salary]]</f>
        <v>1253</v>
      </c>
      <c r="W785" s="15">
        <f>Table3[[#This Row],[Buddy wage/trip]]*0.3</f>
        <v>120.3</v>
      </c>
    </row>
    <row r="786" spans="1:23" x14ac:dyDescent="0.25">
      <c r="A786">
        <v>16</v>
      </c>
      <c r="B786" s="22">
        <v>44887</v>
      </c>
      <c r="C786">
        <v>2022</v>
      </c>
      <c r="D786" t="s">
        <v>30</v>
      </c>
      <c r="E786" t="s">
        <v>37</v>
      </c>
      <c r="F786" t="s">
        <v>39</v>
      </c>
      <c r="G786" t="s">
        <v>41</v>
      </c>
      <c r="H786" t="s">
        <v>70</v>
      </c>
      <c r="I786">
        <v>6.3</v>
      </c>
      <c r="J786" t="s">
        <v>46</v>
      </c>
      <c r="K786">
        <v>36.6</v>
      </c>
      <c r="L786" t="s">
        <v>84</v>
      </c>
      <c r="M786" t="s">
        <v>52</v>
      </c>
      <c r="N786" t="s">
        <v>55</v>
      </c>
      <c r="O786" t="s">
        <v>59</v>
      </c>
      <c r="P786" s="4">
        <v>392</v>
      </c>
      <c r="Q786" s="4">
        <v>402</v>
      </c>
      <c r="R786" s="4">
        <v>635</v>
      </c>
      <c r="S786" s="6">
        <v>262</v>
      </c>
      <c r="T786">
        <v>18.600000000000001</v>
      </c>
      <c r="U786" t="s">
        <v>61</v>
      </c>
      <c r="V786" s="4">
        <f>Table3[[#This Row],[Driver wage/trip]]+Table3[[#This Row],[Driver Salary]]</f>
        <v>1027</v>
      </c>
      <c r="W786" s="15">
        <f>Table3[[#This Row],[Buddy wage/trip]]*0.3</f>
        <v>120.6</v>
      </c>
    </row>
    <row r="787" spans="1:23" x14ac:dyDescent="0.25">
      <c r="A787">
        <v>20</v>
      </c>
      <c r="B787" s="22">
        <v>44249</v>
      </c>
      <c r="C787">
        <v>2021</v>
      </c>
      <c r="D787" t="s">
        <v>25</v>
      </c>
      <c r="E787" t="s">
        <v>32</v>
      </c>
      <c r="F787" t="s">
        <v>39</v>
      </c>
      <c r="G787" t="s">
        <v>41</v>
      </c>
      <c r="H787" t="s">
        <v>43</v>
      </c>
      <c r="I787">
        <v>66.2</v>
      </c>
      <c r="J787" t="s">
        <v>44</v>
      </c>
      <c r="K787">
        <v>68.599999999999994</v>
      </c>
      <c r="L787" t="s">
        <v>84</v>
      </c>
      <c r="M787" t="s">
        <v>55</v>
      </c>
      <c r="N787" t="s">
        <v>58</v>
      </c>
      <c r="O787" t="s">
        <v>59</v>
      </c>
      <c r="P787" s="4">
        <v>529</v>
      </c>
      <c r="Q787" s="4">
        <v>401</v>
      </c>
      <c r="R787" s="4">
        <v>276</v>
      </c>
      <c r="S787" s="6">
        <v>759</v>
      </c>
      <c r="T787">
        <v>10.8</v>
      </c>
      <c r="U787" t="s">
        <v>62</v>
      </c>
      <c r="V787" s="4">
        <f>Table3[[#This Row],[Driver wage/trip]]+Table3[[#This Row],[Driver Salary]]</f>
        <v>805</v>
      </c>
      <c r="W787" s="15">
        <f>Table3[[#This Row],[Buddy wage/trip]]*0.3</f>
        <v>120.3</v>
      </c>
    </row>
    <row r="788" spans="1:23" x14ac:dyDescent="0.25">
      <c r="A788">
        <v>18</v>
      </c>
      <c r="B788" s="22">
        <v>45057</v>
      </c>
      <c r="C788">
        <v>2023</v>
      </c>
      <c r="D788" t="s">
        <v>20</v>
      </c>
      <c r="E788" t="s">
        <v>35</v>
      </c>
      <c r="F788" t="s">
        <v>39</v>
      </c>
      <c r="G788" t="s">
        <v>40</v>
      </c>
      <c r="H788" t="s">
        <v>42</v>
      </c>
      <c r="I788">
        <v>30.7</v>
      </c>
      <c r="J788" t="s">
        <v>44</v>
      </c>
      <c r="K788">
        <v>75.7</v>
      </c>
      <c r="L788" t="s">
        <v>83</v>
      </c>
      <c r="M788" t="s">
        <v>52</v>
      </c>
      <c r="N788" t="s">
        <v>48</v>
      </c>
      <c r="O788" t="s">
        <v>59</v>
      </c>
      <c r="P788" s="4">
        <v>564</v>
      </c>
      <c r="Q788" s="4">
        <v>401</v>
      </c>
      <c r="R788" s="4">
        <v>633</v>
      </c>
      <c r="S788" s="6">
        <v>541</v>
      </c>
      <c r="T788">
        <v>23.1</v>
      </c>
      <c r="U788" t="s">
        <v>61</v>
      </c>
      <c r="V788" s="4">
        <f>Table3[[#This Row],[Driver wage/trip]]+Table3[[#This Row],[Driver Salary]]</f>
        <v>1197</v>
      </c>
      <c r="W788" s="15">
        <f>Table3[[#This Row],[Buddy wage/trip]]*0.3</f>
        <v>120.3</v>
      </c>
    </row>
    <row r="789" spans="1:23" x14ac:dyDescent="0.25">
      <c r="A789">
        <v>16</v>
      </c>
      <c r="B789" s="22">
        <v>44381</v>
      </c>
      <c r="C789">
        <v>2021</v>
      </c>
      <c r="D789" t="s">
        <v>27</v>
      </c>
      <c r="E789" t="s">
        <v>34</v>
      </c>
      <c r="F789" t="s">
        <v>39</v>
      </c>
      <c r="G789" t="s">
        <v>40</v>
      </c>
      <c r="H789" t="s">
        <v>43</v>
      </c>
      <c r="I789">
        <v>41.8</v>
      </c>
      <c r="J789" t="s">
        <v>46</v>
      </c>
      <c r="K789">
        <v>20.2</v>
      </c>
      <c r="L789" t="s">
        <v>84</v>
      </c>
      <c r="M789" t="s">
        <v>53</v>
      </c>
      <c r="N789" t="s">
        <v>52</v>
      </c>
      <c r="O789" t="s">
        <v>60</v>
      </c>
      <c r="P789" s="4">
        <v>483</v>
      </c>
      <c r="Q789" s="4">
        <v>400</v>
      </c>
      <c r="R789" s="4">
        <v>448</v>
      </c>
      <c r="S789" s="6">
        <v>794</v>
      </c>
      <c r="T789">
        <v>4.8</v>
      </c>
      <c r="U789" t="s">
        <v>62</v>
      </c>
      <c r="V789" s="4">
        <f>Table3[[#This Row],[Driver wage/trip]]+Table3[[#This Row],[Driver Salary]]</f>
        <v>931</v>
      </c>
      <c r="W789" s="15">
        <f>Table3[[#This Row],[Buddy wage/trip]]*0.3</f>
        <v>120</v>
      </c>
    </row>
    <row r="790" spans="1:23" x14ac:dyDescent="0.25">
      <c r="A790">
        <v>12</v>
      </c>
      <c r="B790" s="22">
        <v>44456</v>
      </c>
      <c r="C790">
        <v>2021</v>
      </c>
      <c r="D790" t="s">
        <v>21</v>
      </c>
      <c r="E790" t="s">
        <v>31</v>
      </c>
      <c r="F790" t="s">
        <v>39</v>
      </c>
      <c r="G790" t="s">
        <v>40</v>
      </c>
      <c r="H790" t="s">
        <v>70</v>
      </c>
      <c r="I790">
        <v>7.5</v>
      </c>
      <c r="J790" t="s">
        <v>46</v>
      </c>
      <c r="K790">
        <v>34.200000000000003</v>
      </c>
      <c r="L790" t="s">
        <v>84</v>
      </c>
      <c r="M790" t="s">
        <v>50</v>
      </c>
      <c r="N790" t="s">
        <v>56</v>
      </c>
      <c r="O790" t="s">
        <v>59</v>
      </c>
      <c r="P790" s="4">
        <v>747</v>
      </c>
      <c r="Q790" s="4">
        <v>398</v>
      </c>
      <c r="R790" s="4">
        <v>680</v>
      </c>
      <c r="S790" s="6">
        <v>676</v>
      </c>
      <c r="T790">
        <v>35.200000000000003</v>
      </c>
      <c r="U790" t="s">
        <v>62</v>
      </c>
      <c r="V790" s="4">
        <f>Table3[[#This Row],[Driver wage/trip]]+Table3[[#This Row],[Driver Salary]]</f>
        <v>1427</v>
      </c>
      <c r="W790" s="15">
        <f>Table3[[#This Row],[Buddy wage/trip]]*0.3</f>
        <v>119.39999999999999</v>
      </c>
    </row>
    <row r="791" spans="1:23" x14ac:dyDescent="0.25">
      <c r="A791">
        <v>1</v>
      </c>
      <c r="B791" s="22">
        <v>44675</v>
      </c>
      <c r="C791">
        <v>2022</v>
      </c>
      <c r="D791" t="s">
        <v>19</v>
      </c>
      <c r="E791" t="s">
        <v>34</v>
      </c>
      <c r="F791" t="s">
        <v>39</v>
      </c>
      <c r="G791" t="s">
        <v>41</v>
      </c>
      <c r="H791" t="s">
        <v>70</v>
      </c>
      <c r="I791">
        <v>91.2</v>
      </c>
      <c r="J791" t="s">
        <v>46</v>
      </c>
      <c r="K791">
        <v>7.7</v>
      </c>
      <c r="L791" t="s">
        <v>83</v>
      </c>
      <c r="M791" t="s">
        <v>53</v>
      </c>
      <c r="N791" t="s">
        <v>55</v>
      </c>
      <c r="O791" t="s">
        <v>60</v>
      </c>
      <c r="P791" s="4">
        <v>644</v>
      </c>
      <c r="Q791" s="4">
        <v>400</v>
      </c>
      <c r="R791" s="4">
        <v>559</v>
      </c>
      <c r="S791" s="6">
        <v>691</v>
      </c>
      <c r="T791">
        <v>6.3</v>
      </c>
      <c r="U791" t="s">
        <v>61</v>
      </c>
      <c r="V791" s="4">
        <f>Table3[[#This Row],[Driver wage/trip]]+Table3[[#This Row],[Driver Salary]]</f>
        <v>1203</v>
      </c>
      <c r="W791" s="15">
        <f>Table3[[#This Row],[Buddy wage/trip]]*0.3</f>
        <v>120</v>
      </c>
    </row>
    <row r="792" spans="1:23" x14ac:dyDescent="0.25">
      <c r="A792">
        <v>16</v>
      </c>
      <c r="B792" s="22">
        <v>44712</v>
      </c>
      <c r="C792">
        <v>2022</v>
      </c>
      <c r="D792" t="s">
        <v>20</v>
      </c>
      <c r="E792" t="s">
        <v>37</v>
      </c>
      <c r="F792" t="s">
        <v>38</v>
      </c>
      <c r="G792" t="s">
        <v>41</v>
      </c>
      <c r="H792" t="s">
        <v>43</v>
      </c>
      <c r="I792">
        <v>114.3</v>
      </c>
      <c r="J792" t="s">
        <v>45</v>
      </c>
      <c r="K792">
        <v>104.4</v>
      </c>
      <c r="L792" t="s">
        <v>83</v>
      </c>
      <c r="M792" t="s">
        <v>48</v>
      </c>
      <c r="N792" t="s">
        <v>65</v>
      </c>
      <c r="O792" t="s">
        <v>60</v>
      </c>
      <c r="P792" s="4">
        <v>604</v>
      </c>
      <c r="Q792" s="4">
        <v>400</v>
      </c>
      <c r="R792" s="4">
        <v>413</v>
      </c>
      <c r="S792" s="6">
        <v>432</v>
      </c>
      <c r="T792">
        <v>23.9</v>
      </c>
      <c r="U792" t="s">
        <v>62</v>
      </c>
      <c r="V792" s="4">
        <f>Table3[[#This Row],[Driver wage/trip]]+Table3[[#This Row],[Driver Salary]]</f>
        <v>1017</v>
      </c>
      <c r="W792" s="15">
        <f>Table3[[#This Row],[Buddy wage/trip]]*0.3</f>
        <v>120</v>
      </c>
    </row>
    <row r="793" spans="1:23" x14ac:dyDescent="0.25">
      <c r="A793">
        <v>14</v>
      </c>
      <c r="B793" s="22">
        <v>44550</v>
      </c>
      <c r="C793">
        <v>2021</v>
      </c>
      <c r="D793" t="s">
        <v>23</v>
      </c>
      <c r="E793" t="s">
        <v>32</v>
      </c>
      <c r="F793" t="s">
        <v>39</v>
      </c>
      <c r="G793" t="s">
        <v>41</v>
      </c>
      <c r="H793" t="s">
        <v>42</v>
      </c>
      <c r="I793">
        <v>30.2</v>
      </c>
      <c r="J793" t="s">
        <v>44</v>
      </c>
      <c r="K793">
        <v>7.9</v>
      </c>
      <c r="L793" t="s">
        <v>83</v>
      </c>
      <c r="M793" t="s">
        <v>52</v>
      </c>
      <c r="N793" t="s">
        <v>52</v>
      </c>
      <c r="O793" t="s">
        <v>60</v>
      </c>
      <c r="P793" s="4">
        <v>512</v>
      </c>
      <c r="Q793" s="4">
        <v>400</v>
      </c>
      <c r="R793" s="4">
        <v>321</v>
      </c>
      <c r="S793" s="6">
        <v>355</v>
      </c>
      <c r="T793">
        <v>2.2999999999999998</v>
      </c>
      <c r="U793" t="s">
        <v>62</v>
      </c>
      <c r="V793" s="4">
        <f>Table3[[#This Row],[Driver wage/trip]]+Table3[[#This Row],[Driver Salary]]</f>
        <v>833</v>
      </c>
      <c r="W793" s="15">
        <f>Table3[[#This Row],[Buddy wage/trip]]*0.3</f>
        <v>120</v>
      </c>
    </row>
    <row r="794" spans="1:23" x14ac:dyDescent="0.25">
      <c r="A794">
        <v>14</v>
      </c>
      <c r="B794" s="22">
        <v>45166</v>
      </c>
      <c r="C794">
        <v>2023</v>
      </c>
      <c r="D794" t="s">
        <v>26</v>
      </c>
      <c r="E794" t="s">
        <v>32</v>
      </c>
      <c r="F794" t="s">
        <v>39</v>
      </c>
      <c r="G794" t="s">
        <v>40</v>
      </c>
      <c r="H794" t="s">
        <v>70</v>
      </c>
      <c r="I794">
        <v>44.3</v>
      </c>
      <c r="J794" t="s">
        <v>46</v>
      </c>
      <c r="K794">
        <v>41.7</v>
      </c>
      <c r="L794" t="s">
        <v>83</v>
      </c>
      <c r="M794" t="s">
        <v>52</v>
      </c>
      <c r="N794" t="s">
        <v>57</v>
      </c>
      <c r="O794" t="s">
        <v>59</v>
      </c>
      <c r="P794" s="4">
        <v>251</v>
      </c>
      <c r="Q794" s="4">
        <v>400</v>
      </c>
      <c r="R794" s="4">
        <v>690</v>
      </c>
      <c r="S794" s="6">
        <v>559</v>
      </c>
      <c r="T794">
        <v>13.1</v>
      </c>
      <c r="U794" t="s">
        <v>62</v>
      </c>
      <c r="V794" s="4">
        <f>Table3[[#This Row],[Driver wage/trip]]+Table3[[#This Row],[Driver Salary]]</f>
        <v>941</v>
      </c>
      <c r="W794" s="15">
        <f>Table3[[#This Row],[Buddy wage/trip]]*0.3</f>
        <v>120</v>
      </c>
    </row>
    <row r="795" spans="1:23" x14ac:dyDescent="0.25">
      <c r="A795">
        <v>3</v>
      </c>
      <c r="B795" s="22">
        <v>44774</v>
      </c>
      <c r="C795">
        <v>2022</v>
      </c>
      <c r="D795" t="s">
        <v>26</v>
      </c>
      <c r="E795" t="s">
        <v>32</v>
      </c>
      <c r="F795" t="s">
        <v>39</v>
      </c>
      <c r="G795" t="s">
        <v>41</v>
      </c>
      <c r="H795" t="s">
        <v>43</v>
      </c>
      <c r="I795">
        <v>28.7</v>
      </c>
      <c r="J795" t="s">
        <v>46</v>
      </c>
      <c r="K795">
        <v>14</v>
      </c>
      <c r="L795" t="s">
        <v>83</v>
      </c>
      <c r="M795" t="s">
        <v>55</v>
      </c>
      <c r="N795" t="s">
        <v>58</v>
      </c>
      <c r="O795" t="s">
        <v>60</v>
      </c>
      <c r="P795" s="4">
        <v>265</v>
      </c>
      <c r="Q795" s="4">
        <v>400</v>
      </c>
      <c r="R795" s="4">
        <v>536</v>
      </c>
      <c r="S795" s="6">
        <v>727</v>
      </c>
      <c r="T795">
        <v>6.8</v>
      </c>
      <c r="U795" t="s">
        <v>61</v>
      </c>
      <c r="V795" s="4">
        <f>Table3[[#This Row],[Driver wage/trip]]+Table3[[#This Row],[Driver Salary]]</f>
        <v>801</v>
      </c>
      <c r="W795" s="15">
        <f>Table3[[#This Row],[Buddy wage/trip]]*0.3</f>
        <v>120</v>
      </c>
    </row>
    <row r="796" spans="1:23" x14ac:dyDescent="0.25">
      <c r="A796">
        <v>5</v>
      </c>
      <c r="B796" s="22">
        <v>44224</v>
      </c>
      <c r="C796">
        <v>2021</v>
      </c>
      <c r="D796" t="s">
        <v>28</v>
      </c>
      <c r="E796" t="s">
        <v>35</v>
      </c>
      <c r="F796" t="s">
        <v>38</v>
      </c>
      <c r="G796" t="s">
        <v>41</v>
      </c>
      <c r="H796" t="s">
        <v>43</v>
      </c>
      <c r="I796">
        <v>112</v>
      </c>
      <c r="J796" t="s">
        <v>45</v>
      </c>
      <c r="K796">
        <v>94.9</v>
      </c>
      <c r="L796" t="s">
        <v>83</v>
      </c>
      <c r="M796" t="s">
        <v>48</v>
      </c>
      <c r="N796" t="s">
        <v>57</v>
      </c>
      <c r="O796" t="s">
        <v>59</v>
      </c>
      <c r="P796" s="4">
        <v>379</v>
      </c>
      <c r="Q796" s="4">
        <v>401</v>
      </c>
      <c r="R796" s="4">
        <v>792</v>
      </c>
      <c r="S796" s="6">
        <v>635</v>
      </c>
      <c r="T796">
        <v>39.1</v>
      </c>
      <c r="U796" t="s">
        <v>62</v>
      </c>
      <c r="V796" s="4">
        <f>Table3[[#This Row],[Driver wage/trip]]+Table3[[#This Row],[Driver Salary]]</f>
        <v>1171</v>
      </c>
      <c r="W796" s="15">
        <f>Table3[[#This Row],[Buddy wage/trip]]*0.3</f>
        <v>120.3</v>
      </c>
    </row>
    <row r="797" spans="1:23" x14ac:dyDescent="0.25">
      <c r="A797">
        <v>20</v>
      </c>
      <c r="B797" s="22">
        <v>44639</v>
      </c>
      <c r="C797">
        <v>2022</v>
      </c>
      <c r="D797" t="s">
        <v>24</v>
      </c>
      <c r="E797" t="s">
        <v>36</v>
      </c>
      <c r="F797" t="s">
        <v>39</v>
      </c>
      <c r="G797" t="s">
        <v>41</v>
      </c>
      <c r="H797" t="s">
        <v>70</v>
      </c>
      <c r="I797">
        <v>6.1</v>
      </c>
      <c r="J797" t="s">
        <v>46</v>
      </c>
      <c r="K797">
        <v>111.4</v>
      </c>
      <c r="L797" t="s">
        <v>83</v>
      </c>
      <c r="M797" t="s">
        <v>52</v>
      </c>
      <c r="N797" t="s">
        <v>48</v>
      </c>
      <c r="O797" t="s">
        <v>60</v>
      </c>
      <c r="P797" s="4">
        <v>327</v>
      </c>
      <c r="Q797" s="4">
        <v>400</v>
      </c>
      <c r="R797" s="4">
        <v>424</v>
      </c>
      <c r="S797" s="6">
        <v>483</v>
      </c>
      <c r="T797">
        <v>1.5</v>
      </c>
      <c r="U797" t="s">
        <v>62</v>
      </c>
      <c r="V797" s="4">
        <f>Table3[[#This Row],[Driver wage/trip]]+Table3[[#This Row],[Driver Salary]]</f>
        <v>751</v>
      </c>
      <c r="W797" s="15">
        <f>Table3[[#This Row],[Buddy wage/trip]]*0.3</f>
        <v>120</v>
      </c>
    </row>
    <row r="798" spans="1:23" x14ac:dyDescent="0.25">
      <c r="A798">
        <v>12</v>
      </c>
      <c r="B798" s="22">
        <v>44702</v>
      </c>
      <c r="C798">
        <v>2022</v>
      </c>
      <c r="D798" t="s">
        <v>20</v>
      </c>
      <c r="E798" t="s">
        <v>36</v>
      </c>
      <c r="F798" t="s">
        <v>39</v>
      </c>
      <c r="G798" t="s">
        <v>40</v>
      </c>
      <c r="H798" t="s">
        <v>43</v>
      </c>
      <c r="I798">
        <v>72.099999999999994</v>
      </c>
      <c r="J798" t="s">
        <v>44</v>
      </c>
      <c r="K798">
        <v>69.7</v>
      </c>
      <c r="L798" t="s">
        <v>84</v>
      </c>
      <c r="M798" t="s">
        <v>48</v>
      </c>
      <c r="N798" t="s">
        <v>56</v>
      </c>
      <c r="O798" t="s">
        <v>60</v>
      </c>
      <c r="P798" s="4">
        <v>772</v>
      </c>
      <c r="Q798" s="4">
        <v>398</v>
      </c>
      <c r="R798" s="4">
        <v>611</v>
      </c>
      <c r="S798" s="6">
        <v>652</v>
      </c>
      <c r="T798">
        <v>14.7</v>
      </c>
      <c r="U798" t="s">
        <v>62</v>
      </c>
      <c r="V798" s="4">
        <f>Table3[[#This Row],[Driver wage/trip]]+Table3[[#This Row],[Driver Salary]]</f>
        <v>1383</v>
      </c>
      <c r="W798" s="15">
        <f>Table3[[#This Row],[Buddy wage/trip]]*0.3</f>
        <v>119.39999999999999</v>
      </c>
    </row>
    <row r="799" spans="1:23" x14ac:dyDescent="0.25">
      <c r="A799">
        <v>17</v>
      </c>
      <c r="B799" s="22">
        <v>45065</v>
      </c>
      <c r="C799">
        <v>2023</v>
      </c>
      <c r="D799" t="s">
        <v>20</v>
      </c>
      <c r="E799" t="s">
        <v>31</v>
      </c>
      <c r="F799" t="s">
        <v>38</v>
      </c>
      <c r="G799" t="s">
        <v>41</v>
      </c>
      <c r="H799" t="s">
        <v>42</v>
      </c>
      <c r="I799">
        <v>105.1</v>
      </c>
      <c r="J799" t="s">
        <v>45</v>
      </c>
      <c r="K799">
        <v>21.1</v>
      </c>
      <c r="L799" t="s">
        <v>84</v>
      </c>
      <c r="M799" t="s">
        <v>48</v>
      </c>
      <c r="N799" t="s">
        <v>65</v>
      </c>
      <c r="O799" t="s">
        <v>60</v>
      </c>
      <c r="P799" s="4">
        <v>446</v>
      </c>
      <c r="Q799" s="4">
        <v>400</v>
      </c>
      <c r="R799" s="4">
        <v>574</v>
      </c>
      <c r="S799" s="6">
        <v>614</v>
      </c>
      <c r="T799">
        <v>12.8</v>
      </c>
      <c r="U799" t="s">
        <v>61</v>
      </c>
      <c r="V799" s="4">
        <f>Table3[[#This Row],[Driver wage/trip]]+Table3[[#This Row],[Driver Salary]]</f>
        <v>1020</v>
      </c>
      <c r="W799" s="15">
        <f>Table3[[#This Row],[Buddy wage/trip]]*0.3</f>
        <v>120</v>
      </c>
    </row>
    <row r="800" spans="1:23" x14ac:dyDescent="0.25">
      <c r="A800">
        <v>13</v>
      </c>
      <c r="B800" s="22">
        <v>44697</v>
      </c>
      <c r="C800">
        <v>2022</v>
      </c>
      <c r="D800" t="s">
        <v>20</v>
      </c>
      <c r="E800" t="s">
        <v>32</v>
      </c>
      <c r="F800" t="s">
        <v>39</v>
      </c>
      <c r="G800" t="s">
        <v>40</v>
      </c>
      <c r="H800" t="s">
        <v>42</v>
      </c>
      <c r="I800">
        <v>26.4</v>
      </c>
      <c r="J800" t="s">
        <v>46</v>
      </c>
      <c r="K800">
        <v>69.2</v>
      </c>
      <c r="L800" t="s">
        <v>84</v>
      </c>
      <c r="M800" t="s">
        <v>51</v>
      </c>
      <c r="N800" t="s">
        <v>65</v>
      </c>
      <c r="O800" t="s">
        <v>59</v>
      </c>
      <c r="P800" s="4">
        <v>726</v>
      </c>
      <c r="Q800" s="4">
        <v>400</v>
      </c>
      <c r="R800" s="4">
        <v>583</v>
      </c>
      <c r="S800" s="6">
        <v>748</v>
      </c>
      <c r="T800">
        <v>26.6</v>
      </c>
      <c r="U800" t="s">
        <v>62</v>
      </c>
      <c r="V800" s="4">
        <f>Table3[[#This Row],[Driver wage/trip]]+Table3[[#This Row],[Driver Salary]]</f>
        <v>1309</v>
      </c>
      <c r="W800" s="15">
        <f>Table3[[#This Row],[Buddy wage/trip]]*0.3</f>
        <v>120</v>
      </c>
    </row>
    <row r="801" spans="1:23" x14ac:dyDescent="0.25">
      <c r="A801">
        <v>13</v>
      </c>
      <c r="B801" s="22">
        <v>44401</v>
      </c>
      <c r="C801">
        <v>2021</v>
      </c>
      <c r="D801" t="s">
        <v>27</v>
      </c>
      <c r="E801" t="s">
        <v>36</v>
      </c>
      <c r="F801" t="s">
        <v>39</v>
      </c>
      <c r="G801" t="s">
        <v>40</v>
      </c>
      <c r="H801" t="s">
        <v>70</v>
      </c>
      <c r="I801">
        <v>72.8</v>
      </c>
      <c r="J801" t="s">
        <v>46</v>
      </c>
      <c r="K801">
        <v>93.6</v>
      </c>
      <c r="L801" t="s">
        <v>84</v>
      </c>
      <c r="M801" t="s">
        <v>55</v>
      </c>
      <c r="N801" t="s">
        <v>52</v>
      </c>
      <c r="O801" t="s">
        <v>60</v>
      </c>
      <c r="P801" s="4">
        <v>691</v>
      </c>
      <c r="Q801" s="4">
        <v>401</v>
      </c>
      <c r="R801" s="4">
        <v>642</v>
      </c>
      <c r="S801" s="6">
        <v>358</v>
      </c>
      <c r="T801">
        <v>3.2</v>
      </c>
      <c r="U801" t="s">
        <v>62</v>
      </c>
      <c r="V801" s="4">
        <f>Table3[[#This Row],[Driver wage/trip]]+Table3[[#This Row],[Driver Salary]]</f>
        <v>1333</v>
      </c>
      <c r="W801" s="15">
        <f>Table3[[#This Row],[Buddy wage/trip]]*0.3</f>
        <v>120.3</v>
      </c>
    </row>
    <row r="802" spans="1:23" x14ac:dyDescent="0.25">
      <c r="A802">
        <v>19</v>
      </c>
      <c r="B802" s="22">
        <v>45010</v>
      </c>
      <c r="C802">
        <v>2023</v>
      </c>
      <c r="D802" t="s">
        <v>24</v>
      </c>
      <c r="E802" t="s">
        <v>36</v>
      </c>
      <c r="F802" t="s">
        <v>39</v>
      </c>
      <c r="G802" t="s">
        <v>41</v>
      </c>
      <c r="H802" t="s">
        <v>42</v>
      </c>
      <c r="I802">
        <v>10.8</v>
      </c>
      <c r="J802" t="s">
        <v>44</v>
      </c>
      <c r="K802">
        <v>87.6</v>
      </c>
      <c r="L802" t="s">
        <v>84</v>
      </c>
      <c r="M802" t="s">
        <v>53</v>
      </c>
      <c r="N802" t="s">
        <v>55</v>
      </c>
      <c r="O802" t="s">
        <v>59</v>
      </c>
      <c r="P802" s="4">
        <v>688</v>
      </c>
      <c r="Q802" s="4">
        <v>399</v>
      </c>
      <c r="R802" s="4">
        <v>283</v>
      </c>
      <c r="S802" s="6">
        <v>272</v>
      </c>
      <c r="T802">
        <v>32.6</v>
      </c>
      <c r="U802" t="s">
        <v>61</v>
      </c>
      <c r="V802" s="4">
        <f>Table3[[#This Row],[Driver wage/trip]]+Table3[[#This Row],[Driver Salary]]</f>
        <v>971</v>
      </c>
      <c r="W802" s="15">
        <f>Table3[[#This Row],[Buddy wage/trip]]*0.3</f>
        <v>119.69999999999999</v>
      </c>
    </row>
    <row r="803" spans="1:23" x14ac:dyDescent="0.25">
      <c r="A803">
        <v>9</v>
      </c>
      <c r="B803" s="22">
        <v>44464</v>
      </c>
      <c r="C803">
        <v>2021</v>
      </c>
      <c r="D803" t="s">
        <v>21</v>
      </c>
      <c r="E803" t="s">
        <v>36</v>
      </c>
      <c r="F803" t="s">
        <v>39</v>
      </c>
      <c r="G803" t="s">
        <v>41</v>
      </c>
      <c r="H803" t="s">
        <v>70</v>
      </c>
      <c r="I803">
        <v>98.7</v>
      </c>
      <c r="J803" t="s">
        <v>46</v>
      </c>
      <c r="K803">
        <v>90.3</v>
      </c>
      <c r="L803" t="s">
        <v>83</v>
      </c>
      <c r="M803" t="s">
        <v>49</v>
      </c>
      <c r="N803" t="s">
        <v>57</v>
      </c>
      <c r="O803" t="s">
        <v>60</v>
      </c>
      <c r="P803" s="4">
        <v>329</v>
      </c>
      <c r="Q803" s="4">
        <v>401</v>
      </c>
      <c r="R803" s="4">
        <v>530</v>
      </c>
      <c r="S803" s="6">
        <v>482</v>
      </c>
      <c r="T803">
        <v>19.2</v>
      </c>
      <c r="U803" t="s">
        <v>61</v>
      </c>
      <c r="V803" s="4">
        <f>Table3[[#This Row],[Driver wage/trip]]+Table3[[#This Row],[Driver Salary]]</f>
        <v>859</v>
      </c>
      <c r="W803" s="15">
        <f>Table3[[#This Row],[Buddy wage/trip]]*0.3</f>
        <v>120.3</v>
      </c>
    </row>
    <row r="804" spans="1:23" x14ac:dyDescent="0.25">
      <c r="A804">
        <v>13</v>
      </c>
      <c r="B804" s="22">
        <v>44462</v>
      </c>
      <c r="C804">
        <v>2021</v>
      </c>
      <c r="D804" t="s">
        <v>21</v>
      </c>
      <c r="E804" t="s">
        <v>35</v>
      </c>
      <c r="F804" t="s">
        <v>38</v>
      </c>
      <c r="G804" t="s">
        <v>41</v>
      </c>
      <c r="H804" t="s">
        <v>42</v>
      </c>
      <c r="I804">
        <v>36.6</v>
      </c>
      <c r="J804" t="s">
        <v>46</v>
      </c>
      <c r="K804">
        <v>37.1</v>
      </c>
      <c r="L804" t="s">
        <v>83</v>
      </c>
      <c r="M804" t="s">
        <v>52</v>
      </c>
      <c r="N804" t="s">
        <v>48</v>
      </c>
      <c r="O804" t="s">
        <v>60</v>
      </c>
      <c r="P804" s="4">
        <v>468</v>
      </c>
      <c r="Q804" s="4">
        <v>400</v>
      </c>
      <c r="R804" s="4">
        <v>505</v>
      </c>
      <c r="S804" s="6">
        <v>417</v>
      </c>
      <c r="T804">
        <v>18.7</v>
      </c>
      <c r="U804" t="s">
        <v>61</v>
      </c>
      <c r="V804" s="4">
        <f>Table3[[#This Row],[Driver wage/trip]]+Table3[[#This Row],[Driver Salary]]</f>
        <v>973</v>
      </c>
      <c r="W804" s="15">
        <f>Table3[[#This Row],[Buddy wage/trip]]*0.3</f>
        <v>120</v>
      </c>
    </row>
    <row r="805" spans="1:23" x14ac:dyDescent="0.25">
      <c r="A805">
        <v>9</v>
      </c>
      <c r="B805" s="22">
        <v>44639</v>
      </c>
      <c r="C805">
        <v>2022</v>
      </c>
      <c r="D805" t="s">
        <v>24</v>
      </c>
      <c r="E805" t="s">
        <v>36</v>
      </c>
      <c r="F805" t="s">
        <v>38</v>
      </c>
      <c r="G805" t="s">
        <v>41</v>
      </c>
      <c r="H805" t="s">
        <v>43</v>
      </c>
      <c r="I805">
        <v>118.7</v>
      </c>
      <c r="J805" t="s">
        <v>45</v>
      </c>
      <c r="K805">
        <v>13.5</v>
      </c>
      <c r="L805" t="s">
        <v>83</v>
      </c>
      <c r="M805" t="s">
        <v>52</v>
      </c>
      <c r="N805" t="s">
        <v>48</v>
      </c>
      <c r="O805" t="s">
        <v>59</v>
      </c>
      <c r="P805" s="4">
        <v>391</v>
      </c>
      <c r="Q805" s="4">
        <v>400</v>
      </c>
      <c r="R805" s="4">
        <v>406</v>
      </c>
      <c r="S805" s="6">
        <v>785</v>
      </c>
      <c r="T805">
        <v>9.8000000000000007</v>
      </c>
      <c r="U805" t="s">
        <v>61</v>
      </c>
      <c r="V805" s="4">
        <f>Table3[[#This Row],[Driver wage/trip]]+Table3[[#This Row],[Driver Salary]]</f>
        <v>797</v>
      </c>
      <c r="W805" s="15">
        <f>Table3[[#This Row],[Buddy wage/trip]]*0.3</f>
        <v>120</v>
      </c>
    </row>
    <row r="806" spans="1:23" x14ac:dyDescent="0.25">
      <c r="A806">
        <v>9</v>
      </c>
      <c r="B806" s="22">
        <v>44152</v>
      </c>
      <c r="C806">
        <v>2020</v>
      </c>
      <c r="D806" t="s">
        <v>30</v>
      </c>
      <c r="E806" t="s">
        <v>37</v>
      </c>
      <c r="F806" t="s">
        <v>38</v>
      </c>
      <c r="G806" t="s">
        <v>40</v>
      </c>
      <c r="H806" t="s">
        <v>42</v>
      </c>
      <c r="I806">
        <v>111</v>
      </c>
      <c r="J806" t="s">
        <v>45</v>
      </c>
      <c r="K806">
        <v>22.1</v>
      </c>
      <c r="L806" t="s">
        <v>83</v>
      </c>
      <c r="M806" t="s">
        <v>49</v>
      </c>
      <c r="N806" t="s">
        <v>57</v>
      </c>
      <c r="O806" t="s">
        <v>60</v>
      </c>
      <c r="P806" s="4">
        <v>782</v>
      </c>
      <c r="Q806" s="4">
        <v>401</v>
      </c>
      <c r="R806" s="4">
        <v>462</v>
      </c>
      <c r="S806" s="6">
        <v>205</v>
      </c>
      <c r="T806">
        <v>20.100000000000001</v>
      </c>
      <c r="U806" t="s">
        <v>61</v>
      </c>
      <c r="V806" s="4">
        <f>Table3[[#This Row],[Driver wage/trip]]+Table3[[#This Row],[Driver Salary]]</f>
        <v>1244</v>
      </c>
      <c r="W806" s="15">
        <f>Table3[[#This Row],[Buddy wage/trip]]*0.3</f>
        <v>120.3</v>
      </c>
    </row>
    <row r="807" spans="1:23" x14ac:dyDescent="0.25">
      <c r="A807">
        <v>10</v>
      </c>
      <c r="B807" s="22">
        <v>45289</v>
      </c>
      <c r="C807">
        <v>2023</v>
      </c>
      <c r="D807" t="s">
        <v>23</v>
      </c>
      <c r="E807" t="s">
        <v>31</v>
      </c>
      <c r="F807" t="s">
        <v>38</v>
      </c>
      <c r="G807" t="s">
        <v>41</v>
      </c>
      <c r="H807" t="s">
        <v>42</v>
      </c>
      <c r="I807">
        <v>89.2</v>
      </c>
      <c r="J807" t="s">
        <v>45</v>
      </c>
      <c r="K807">
        <v>114.9</v>
      </c>
      <c r="L807" t="s">
        <v>83</v>
      </c>
      <c r="M807" t="s">
        <v>54</v>
      </c>
      <c r="N807" t="s">
        <v>48</v>
      </c>
      <c r="O807" t="s">
        <v>59</v>
      </c>
      <c r="P807" s="4">
        <v>726</v>
      </c>
      <c r="Q807" s="4">
        <v>399</v>
      </c>
      <c r="R807" s="4">
        <v>511</v>
      </c>
      <c r="S807" s="6">
        <v>760</v>
      </c>
      <c r="T807">
        <v>15.2</v>
      </c>
      <c r="U807" t="s">
        <v>62</v>
      </c>
      <c r="V807" s="4">
        <f>Table3[[#This Row],[Driver wage/trip]]+Table3[[#This Row],[Driver Salary]]</f>
        <v>1237</v>
      </c>
      <c r="W807" s="15">
        <f>Table3[[#This Row],[Buddy wage/trip]]*0.3</f>
        <v>119.69999999999999</v>
      </c>
    </row>
    <row r="808" spans="1:23" x14ac:dyDescent="0.25">
      <c r="A808">
        <v>14</v>
      </c>
      <c r="B808" s="22">
        <v>44404</v>
      </c>
      <c r="C808">
        <v>2021</v>
      </c>
      <c r="D808" t="s">
        <v>27</v>
      </c>
      <c r="E808" t="s">
        <v>37</v>
      </c>
      <c r="F808" t="s">
        <v>39</v>
      </c>
      <c r="G808" t="s">
        <v>40</v>
      </c>
      <c r="H808" t="s">
        <v>42</v>
      </c>
      <c r="I808">
        <v>62.1</v>
      </c>
      <c r="J808" t="s">
        <v>44</v>
      </c>
      <c r="K808">
        <v>75.599999999999994</v>
      </c>
      <c r="L808" t="s">
        <v>83</v>
      </c>
      <c r="M808" t="s">
        <v>48</v>
      </c>
      <c r="N808" t="s">
        <v>52</v>
      </c>
      <c r="O808" t="s">
        <v>60</v>
      </c>
      <c r="P808" s="4">
        <v>350</v>
      </c>
      <c r="Q808" s="4">
        <v>399</v>
      </c>
      <c r="R808" s="4">
        <v>393</v>
      </c>
      <c r="S808" s="6">
        <v>773</v>
      </c>
      <c r="T808">
        <v>10.6</v>
      </c>
      <c r="U808" t="s">
        <v>61</v>
      </c>
      <c r="V808" s="4">
        <f>Table3[[#This Row],[Driver wage/trip]]+Table3[[#This Row],[Driver Salary]]</f>
        <v>743</v>
      </c>
      <c r="W808" s="15">
        <f>Table3[[#This Row],[Buddy wage/trip]]*0.3</f>
        <v>119.69999999999999</v>
      </c>
    </row>
    <row r="809" spans="1:23" x14ac:dyDescent="0.25">
      <c r="A809">
        <v>9</v>
      </c>
      <c r="B809" s="22">
        <v>44894</v>
      </c>
      <c r="C809">
        <v>2022</v>
      </c>
      <c r="D809" t="s">
        <v>30</v>
      </c>
      <c r="E809" t="s">
        <v>37</v>
      </c>
      <c r="F809" t="s">
        <v>39</v>
      </c>
      <c r="G809" t="s">
        <v>41</v>
      </c>
      <c r="H809" t="s">
        <v>43</v>
      </c>
      <c r="I809">
        <v>93.2</v>
      </c>
      <c r="J809" t="s">
        <v>46</v>
      </c>
      <c r="K809">
        <v>88.7</v>
      </c>
      <c r="L809" t="s">
        <v>83</v>
      </c>
      <c r="M809" t="s">
        <v>52</v>
      </c>
      <c r="N809" t="s">
        <v>57</v>
      </c>
      <c r="O809" t="s">
        <v>60</v>
      </c>
      <c r="P809" s="4">
        <v>388</v>
      </c>
      <c r="Q809" s="4">
        <v>400</v>
      </c>
      <c r="R809" s="4">
        <v>376</v>
      </c>
      <c r="S809" s="6">
        <v>231</v>
      </c>
      <c r="T809">
        <v>7.6</v>
      </c>
      <c r="U809" t="s">
        <v>61</v>
      </c>
      <c r="V809" s="4">
        <f>Table3[[#This Row],[Driver wage/trip]]+Table3[[#This Row],[Driver Salary]]</f>
        <v>764</v>
      </c>
      <c r="W809" s="15">
        <f>Table3[[#This Row],[Buddy wage/trip]]*0.3</f>
        <v>120</v>
      </c>
    </row>
    <row r="810" spans="1:23" x14ac:dyDescent="0.25">
      <c r="A810">
        <v>21</v>
      </c>
      <c r="B810" s="22">
        <v>44894</v>
      </c>
      <c r="C810">
        <v>2022</v>
      </c>
      <c r="D810" t="s">
        <v>30</v>
      </c>
      <c r="E810" t="s">
        <v>37</v>
      </c>
      <c r="F810" t="s">
        <v>39</v>
      </c>
      <c r="G810" t="s">
        <v>40</v>
      </c>
      <c r="H810" t="s">
        <v>43</v>
      </c>
      <c r="I810">
        <v>20</v>
      </c>
      <c r="J810" t="s">
        <v>45</v>
      </c>
      <c r="K810">
        <v>108.4</v>
      </c>
      <c r="L810" t="s">
        <v>84</v>
      </c>
      <c r="M810" t="s">
        <v>51</v>
      </c>
      <c r="N810" t="s">
        <v>57</v>
      </c>
      <c r="O810" t="s">
        <v>59</v>
      </c>
      <c r="P810" s="4">
        <v>517</v>
      </c>
      <c r="Q810" s="4">
        <v>399</v>
      </c>
      <c r="R810" s="4">
        <v>643</v>
      </c>
      <c r="S810" s="6">
        <v>734</v>
      </c>
      <c r="T810">
        <v>29.4</v>
      </c>
      <c r="U810" t="s">
        <v>61</v>
      </c>
      <c r="V810" s="4">
        <f>Table3[[#This Row],[Driver wage/trip]]+Table3[[#This Row],[Driver Salary]]</f>
        <v>1160</v>
      </c>
      <c r="W810" s="15">
        <f>Table3[[#This Row],[Buddy wage/trip]]*0.3</f>
        <v>119.69999999999999</v>
      </c>
    </row>
    <row r="811" spans="1:23" x14ac:dyDescent="0.25">
      <c r="A811">
        <v>6</v>
      </c>
      <c r="B811" s="22">
        <v>44700</v>
      </c>
      <c r="C811">
        <v>2022</v>
      </c>
      <c r="D811" t="s">
        <v>20</v>
      </c>
      <c r="E811" t="s">
        <v>35</v>
      </c>
      <c r="F811" t="s">
        <v>38</v>
      </c>
      <c r="G811" t="s">
        <v>40</v>
      </c>
      <c r="H811" t="s">
        <v>70</v>
      </c>
      <c r="I811">
        <v>40.700000000000003</v>
      </c>
      <c r="J811" t="s">
        <v>45</v>
      </c>
      <c r="K811">
        <v>103.1</v>
      </c>
      <c r="L811" t="s">
        <v>83</v>
      </c>
      <c r="M811" t="s">
        <v>48</v>
      </c>
      <c r="N811" t="s">
        <v>48</v>
      </c>
      <c r="O811" t="s">
        <v>60</v>
      </c>
      <c r="P811" s="4">
        <v>367</v>
      </c>
      <c r="Q811" s="4">
        <v>401</v>
      </c>
      <c r="R811" s="4">
        <v>240</v>
      </c>
      <c r="S811" s="6">
        <v>482</v>
      </c>
      <c r="T811">
        <v>6.5</v>
      </c>
      <c r="U811" t="s">
        <v>62</v>
      </c>
      <c r="V811" s="4">
        <f>Table3[[#This Row],[Driver wage/trip]]+Table3[[#This Row],[Driver Salary]]</f>
        <v>607</v>
      </c>
      <c r="W811" s="15">
        <f>Table3[[#This Row],[Buddy wage/trip]]*0.3</f>
        <v>120.3</v>
      </c>
    </row>
    <row r="812" spans="1:23" x14ac:dyDescent="0.25">
      <c r="A812">
        <v>11</v>
      </c>
      <c r="B812" s="22">
        <v>45044</v>
      </c>
      <c r="C812">
        <v>2023</v>
      </c>
      <c r="D812" t="s">
        <v>19</v>
      </c>
      <c r="E812" t="s">
        <v>31</v>
      </c>
      <c r="F812" t="s">
        <v>39</v>
      </c>
      <c r="G812" t="s">
        <v>41</v>
      </c>
      <c r="H812" t="s">
        <v>43</v>
      </c>
      <c r="I812">
        <v>8.1</v>
      </c>
      <c r="J812" t="s">
        <v>44</v>
      </c>
      <c r="K812">
        <v>30.1</v>
      </c>
      <c r="L812" t="s">
        <v>84</v>
      </c>
      <c r="M812" t="s">
        <v>52</v>
      </c>
      <c r="N812" t="s">
        <v>52</v>
      </c>
      <c r="O812" t="s">
        <v>60</v>
      </c>
      <c r="P812" s="4">
        <v>695</v>
      </c>
      <c r="Q812" s="4">
        <v>399</v>
      </c>
      <c r="R812" s="4">
        <v>388</v>
      </c>
      <c r="S812" s="6">
        <v>660</v>
      </c>
      <c r="T812">
        <v>7.6</v>
      </c>
      <c r="U812" t="s">
        <v>62</v>
      </c>
      <c r="V812" s="4">
        <f>Table3[[#This Row],[Driver wage/trip]]+Table3[[#This Row],[Driver Salary]]</f>
        <v>1083</v>
      </c>
      <c r="W812" s="15">
        <f>Table3[[#This Row],[Buddy wage/trip]]*0.3</f>
        <v>119.69999999999999</v>
      </c>
    </row>
    <row r="813" spans="1:23" x14ac:dyDescent="0.25">
      <c r="A813">
        <v>9</v>
      </c>
      <c r="B813" s="22">
        <v>44576</v>
      </c>
      <c r="C813">
        <v>2022</v>
      </c>
      <c r="D813" t="s">
        <v>28</v>
      </c>
      <c r="E813" t="s">
        <v>36</v>
      </c>
      <c r="F813" t="s">
        <v>38</v>
      </c>
      <c r="G813" t="s">
        <v>41</v>
      </c>
      <c r="H813" t="s">
        <v>43</v>
      </c>
      <c r="I813">
        <v>79.2</v>
      </c>
      <c r="J813" t="s">
        <v>45</v>
      </c>
      <c r="K813">
        <v>11.7</v>
      </c>
      <c r="L813" t="s">
        <v>84</v>
      </c>
      <c r="M813" t="s">
        <v>49</v>
      </c>
      <c r="N813" t="s">
        <v>58</v>
      </c>
      <c r="O813" t="s">
        <v>60</v>
      </c>
      <c r="P813" s="4">
        <v>692</v>
      </c>
      <c r="Q813" s="4">
        <v>400</v>
      </c>
      <c r="R813" s="4">
        <v>592</v>
      </c>
      <c r="S813" s="6">
        <v>248</v>
      </c>
      <c r="T813">
        <v>23.5</v>
      </c>
      <c r="U813" t="s">
        <v>62</v>
      </c>
      <c r="V813" s="4">
        <f>Table3[[#This Row],[Driver wage/trip]]+Table3[[#This Row],[Driver Salary]]</f>
        <v>1284</v>
      </c>
      <c r="W813" s="15">
        <f>Table3[[#This Row],[Buddy wage/trip]]*0.3</f>
        <v>120</v>
      </c>
    </row>
    <row r="814" spans="1:23" x14ac:dyDescent="0.25">
      <c r="A814">
        <v>23</v>
      </c>
      <c r="B814" s="22">
        <v>44869</v>
      </c>
      <c r="C814">
        <v>2022</v>
      </c>
      <c r="D814" t="s">
        <v>30</v>
      </c>
      <c r="E814" t="s">
        <v>31</v>
      </c>
      <c r="F814" t="s">
        <v>39</v>
      </c>
      <c r="G814" t="s">
        <v>41</v>
      </c>
      <c r="H814" t="s">
        <v>43</v>
      </c>
      <c r="I814">
        <v>97.6</v>
      </c>
      <c r="J814" t="s">
        <v>45</v>
      </c>
      <c r="K814">
        <v>111.4</v>
      </c>
      <c r="L814" t="s">
        <v>84</v>
      </c>
      <c r="M814" t="s">
        <v>52</v>
      </c>
      <c r="N814" t="s">
        <v>48</v>
      </c>
      <c r="O814" t="s">
        <v>60</v>
      </c>
      <c r="P814" s="4">
        <v>635</v>
      </c>
      <c r="Q814" s="4">
        <v>400</v>
      </c>
      <c r="R814" s="4">
        <v>325</v>
      </c>
      <c r="S814" s="6">
        <v>773</v>
      </c>
      <c r="T814">
        <v>9.8000000000000007</v>
      </c>
      <c r="U814" t="s">
        <v>62</v>
      </c>
      <c r="V814" s="4">
        <f>Table3[[#This Row],[Driver wage/trip]]+Table3[[#This Row],[Driver Salary]]</f>
        <v>960</v>
      </c>
      <c r="W814" s="15">
        <f>Table3[[#This Row],[Buddy wage/trip]]*0.3</f>
        <v>120</v>
      </c>
    </row>
    <row r="815" spans="1:23" x14ac:dyDescent="0.25">
      <c r="A815">
        <v>14</v>
      </c>
      <c r="B815" s="22">
        <v>44978</v>
      </c>
      <c r="C815">
        <v>2023</v>
      </c>
      <c r="D815" t="s">
        <v>25</v>
      </c>
      <c r="E815" t="s">
        <v>37</v>
      </c>
      <c r="F815" t="s">
        <v>39</v>
      </c>
      <c r="G815" t="s">
        <v>40</v>
      </c>
      <c r="H815" t="s">
        <v>43</v>
      </c>
      <c r="I815">
        <v>113.8</v>
      </c>
      <c r="J815" t="s">
        <v>45</v>
      </c>
      <c r="K815">
        <v>117.9</v>
      </c>
      <c r="L815" t="s">
        <v>83</v>
      </c>
      <c r="M815" t="s">
        <v>52</v>
      </c>
      <c r="N815" t="s">
        <v>66</v>
      </c>
      <c r="O815" t="s">
        <v>59</v>
      </c>
      <c r="P815" s="4">
        <v>614</v>
      </c>
      <c r="Q815" s="4">
        <v>400</v>
      </c>
      <c r="R815" s="4">
        <v>543</v>
      </c>
      <c r="S815" s="6">
        <v>565</v>
      </c>
      <c r="T815">
        <v>18.899999999999999</v>
      </c>
      <c r="U815" t="s">
        <v>61</v>
      </c>
      <c r="V815" s="4">
        <f>Table3[[#This Row],[Driver wage/trip]]+Table3[[#This Row],[Driver Salary]]</f>
        <v>1157</v>
      </c>
      <c r="W815" s="15">
        <f>Table3[[#This Row],[Buddy wage/trip]]*0.3</f>
        <v>120</v>
      </c>
    </row>
    <row r="816" spans="1:23" x14ac:dyDescent="0.25">
      <c r="A816">
        <v>20</v>
      </c>
      <c r="B816" s="22">
        <v>45134</v>
      </c>
      <c r="C816">
        <v>2023</v>
      </c>
      <c r="D816" t="s">
        <v>27</v>
      </c>
      <c r="E816" t="s">
        <v>35</v>
      </c>
      <c r="F816" t="s">
        <v>39</v>
      </c>
      <c r="G816" t="s">
        <v>40</v>
      </c>
      <c r="H816" t="s">
        <v>43</v>
      </c>
      <c r="I816">
        <v>83.9</v>
      </c>
      <c r="J816" t="s">
        <v>45</v>
      </c>
      <c r="K816">
        <v>70.2</v>
      </c>
      <c r="L816" t="s">
        <v>83</v>
      </c>
      <c r="M816" t="s">
        <v>55</v>
      </c>
      <c r="N816" t="s">
        <v>57</v>
      </c>
      <c r="O816" t="s">
        <v>60</v>
      </c>
      <c r="P816" s="4">
        <v>528</v>
      </c>
      <c r="Q816" s="4">
        <v>400</v>
      </c>
      <c r="R816" s="4">
        <v>381</v>
      </c>
      <c r="S816" s="6">
        <v>739</v>
      </c>
      <c r="T816">
        <v>22.6</v>
      </c>
      <c r="U816" t="s">
        <v>62</v>
      </c>
      <c r="V816" s="4">
        <f>Table3[[#This Row],[Driver wage/trip]]+Table3[[#This Row],[Driver Salary]]</f>
        <v>909</v>
      </c>
      <c r="W816" s="15">
        <f>Table3[[#This Row],[Buddy wage/trip]]*0.3</f>
        <v>120</v>
      </c>
    </row>
    <row r="817" spans="1:23" x14ac:dyDescent="0.25">
      <c r="A817">
        <v>2</v>
      </c>
      <c r="B817" s="22">
        <v>44767</v>
      </c>
      <c r="C817">
        <v>2022</v>
      </c>
      <c r="D817" t="s">
        <v>27</v>
      </c>
      <c r="E817" t="s">
        <v>32</v>
      </c>
      <c r="F817" t="s">
        <v>38</v>
      </c>
      <c r="G817" t="s">
        <v>41</v>
      </c>
      <c r="H817" t="s">
        <v>43</v>
      </c>
      <c r="I817">
        <v>89.2</v>
      </c>
      <c r="J817" t="s">
        <v>44</v>
      </c>
      <c r="K817">
        <v>107.2</v>
      </c>
      <c r="L817" t="s">
        <v>83</v>
      </c>
      <c r="M817" t="s">
        <v>55</v>
      </c>
      <c r="N817" t="s">
        <v>52</v>
      </c>
      <c r="O817" t="s">
        <v>59</v>
      </c>
      <c r="P817" s="4">
        <v>408</v>
      </c>
      <c r="Q817" s="4">
        <v>400</v>
      </c>
      <c r="R817" s="4">
        <v>706</v>
      </c>
      <c r="S817" s="6">
        <v>604</v>
      </c>
      <c r="T817">
        <v>11.7</v>
      </c>
      <c r="U817" t="s">
        <v>62</v>
      </c>
      <c r="V817" s="4">
        <f>Table3[[#This Row],[Driver wage/trip]]+Table3[[#This Row],[Driver Salary]]</f>
        <v>1114</v>
      </c>
      <c r="W817" s="15">
        <f>Table3[[#This Row],[Buddy wage/trip]]*0.3</f>
        <v>120</v>
      </c>
    </row>
    <row r="818" spans="1:23" x14ac:dyDescent="0.25">
      <c r="A818">
        <v>14</v>
      </c>
      <c r="B818" s="22">
        <v>44789</v>
      </c>
      <c r="C818">
        <v>2022</v>
      </c>
      <c r="D818" t="s">
        <v>26</v>
      </c>
      <c r="E818" t="s">
        <v>37</v>
      </c>
      <c r="F818" t="s">
        <v>39</v>
      </c>
      <c r="G818" t="s">
        <v>40</v>
      </c>
      <c r="H818" t="s">
        <v>42</v>
      </c>
      <c r="I818">
        <v>108</v>
      </c>
      <c r="J818" t="s">
        <v>45</v>
      </c>
      <c r="K818">
        <v>31.7</v>
      </c>
      <c r="L818" t="s">
        <v>83</v>
      </c>
      <c r="M818" t="s">
        <v>48</v>
      </c>
      <c r="N818" t="s">
        <v>57</v>
      </c>
      <c r="O818" t="s">
        <v>59</v>
      </c>
      <c r="P818" s="4">
        <v>702</v>
      </c>
      <c r="Q818" s="4">
        <v>400</v>
      </c>
      <c r="R818" s="4">
        <v>410</v>
      </c>
      <c r="S818" s="6">
        <v>522</v>
      </c>
      <c r="T818">
        <v>14.4</v>
      </c>
      <c r="U818" t="s">
        <v>62</v>
      </c>
      <c r="V818" s="4">
        <f>Table3[[#This Row],[Driver wage/trip]]+Table3[[#This Row],[Driver Salary]]</f>
        <v>1112</v>
      </c>
      <c r="W818" s="15">
        <f>Table3[[#This Row],[Buddy wage/trip]]*0.3</f>
        <v>120</v>
      </c>
    </row>
    <row r="819" spans="1:23" x14ac:dyDescent="0.25">
      <c r="A819">
        <v>19</v>
      </c>
      <c r="B819" s="22">
        <v>43878</v>
      </c>
      <c r="C819">
        <v>2020</v>
      </c>
      <c r="D819" t="s">
        <v>25</v>
      </c>
      <c r="E819" t="s">
        <v>32</v>
      </c>
      <c r="F819" t="s">
        <v>39</v>
      </c>
      <c r="G819" t="s">
        <v>40</v>
      </c>
      <c r="H819" t="s">
        <v>43</v>
      </c>
      <c r="I819">
        <v>112.7</v>
      </c>
      <c r="J819" t="s">
        <v>44</v>
      </c>
      <c r="K819">
        <v>17.8</v>
      </c>
      <c r="L819" t="s">
        <v>84</v>
      </c>
      <c r="M819" t="s">
        <v>51</v>
      </c>
      <c r="N819" t="s">
        <v>55</v>
      </c>
      <c r="O819" t="s">
        <v>59</v>
      </c>
      <c r="P819" s="4">
        <v>715</v>
      </c>
      <c r="Q819" s="4">
        <v>400</v>
      </c>
      <c r="R819" s="4">
        <v>338</v>
      </c>
      <c r="S819" s="6">
        <v>303</v>
      </c>
      <c r="T819">
        <v>9.1999999999999993</v>
      </c>
      <c r="U819" t="s">
        <v>62</v>
      </c>
      <c r="V819" s="4">
        <f>Table3[[#This Row],[Driver wage/trip]]+Table3[[#This Row],[Driver Salary]]</f>
        <v>1053</v>
      </c>
      <c r="W819" s="15">
        <f>Table3[[#This Row],[Buddy wage/trip]]*0.3</f>
        <v>120</v>
      </c>
    </row>
    <row r="820" spans="1:23" x14ac:dyDescent="0.25">
      <c r="A820">
        <v>13</v>
      </c>
      <c r="B820" s="22">
        <v>44019</v>
      </c>
      <c r="C820">
        <v>2020</v>
      </c>
      <c r="D820" t="s">
        <v>27</v>
      </c>
      <c r="E820" t="s">
        <v>37</v>
      </c>
      <c r="F820" t="s">
        <v>39</v>
      </c>
      <c r="G820" t="s">
        <v>40</v>
      </c>
      <c r="H820" t="s">
        <v>43</v>
      </c>
      <c r="I820">
        <v>61.5</v>
      </c>
      <c r="J820" t="s">
        <v>46</v>
      </c>
      <c r="K820">
        <v>62.5</v>
      </c>
      <c r="L820" t="s">
        <v>83</v>
      </c>
      <c r="M820" t="s">
        <v>53</v>
      </c>
      <c r="N820" t="s">
        <v>48</v>
      </c>
      <c r="O820" t="s">
        <v>60</v>
      </c>
      <c r="P820" s="4">
        <v>230</v>
      </c>
      <c r="Q820" s="4">
        <v>400</v>
      </c>
      <c r="R820" s="4">
        <v>518</v>
      </c>
      <c r="S820" s="6">
        <v>307</v>
      </c>
      <c r="T820">
        <v>19</v>
      </c>
      <c r="U820" t="s">
        <v>62</v>
      </c>
      <c r="V820" s="4">
        <f>Table3[[#This Row],[Driver wage/trip]]+Table3[[#This Row],[Driver Salary]]</f>
        <v>748</v>
      </c>
      <c r="W820" s="15">
        <f>Table3[[#This Row],[Buddy wage/trip]]*0.3</f>
        <v>120</v>
      </c>
    </row>
    <row r="821" spans="1:23" x14ac:dyDescent="0.25">
      <c r="A821">
        <v>20</v>
      </c>
      <c r="B821" s="22">
        <v>44134</v>
      </c>
      <c r="C821">
        <v>2020</v>
      </c>
      <c r="D821" t="s">
        <v>22</v>
      </c>
      <c r="E821" t="s">
        <v>31</v>
      </c>
      <c r="F821" t="s">
        <v>39</v>
      </c>
      <c r="G821" t="s">
        <v>41</v>
      </c>
      <c r="H821" t="s">
        <v>70</v>
      </c>
      <c r="I821">
        <v>17.600000000000001</v>
      </c>
      <c r="J821" t="s">
        <v>46</v>
      </c>
      <c r="K821">
        <v>98.3</v>
      </c>
      <c r="L821" t="s">
        <v>84</v>
      </c>
      <c r="M821" t="s">
        <v>53</v>
      </c>
      <c r="N821" t="s">
        <v>66</v>
      </c>
      <c r="O821" t="s">
        <v>59</v>
      </c>
      <c r="P821" s="4">
        <v>439</v>
      </c>
      <c r="Q821" s="4">
        <v>402</v>
      </c>
      <c r="R821" s="4">
        <v>281</v>
      </c>
      <c r="S821" s="6">
        <v>484</v>
      </c>
      <c r="T821">
        <v>39.700000000000003</v>
      </c>
      <c r="U821" t="s">
        <v>61</v>
      </c>
      <c r="V821" s="4">
        <f>Table3[[#This Row],[Driver wage/trip]]+Table3[[#This Row],[Driver Salary]]</f>
        <v>720</v>
      </c>
      <c r="W821" s="15">
        <f>Table3[[#This Row],[Buddy wage/trip]]*0.3</f>
        <v>120.6</v>
      </c>
    </row>
    <row r="822" spans="1:23" x14ac:dyDescent="0.25">
      <c r="A822">
        <v>9</v>
      </c>
      <c r="B822" s="22">
        <v>44959</v>
      </c>
      <c r="C822">
        <v>2023</v>
      </c>
      <c r="D822" t="s">
        <v>25</v>
      </c>
      <c r="E822" t="s">
        <v>35</v>
      </c>
      <c r="F822" t="s">
        <v>39</v>
      </c>
      <c r="G822" t="s">
        <v>40</v>
      </c>
      <c r="H822" t="s">
        <v>70</v>
      </c>
      <c r="I822">
        <v>58.6</v>
      </c>
      <c r="J822" t="s">
        <v>46</v>
      </c>
      <c r="K822">
        <v>80.3</v>
      </c>
      <c r="L822" t="s">
        <v>84</v>
      </c>
      <c r="M822" t="s">
        <v>52</v>
      </c>
      <c r="N822" t="s">
        <v>52</v>
      </c>
      <c r="O822" t="s">
        <v>59</v>
      </c>
      <c r="P822" s="4">
        <v>216</v>
      </c>
      <c r="Q822" s="4">
        <v>399</v>
      </c>
      <c r="R822" s="4">
        <v>678</v>
      </c>
      <c r="S822" s="6">
        <v>722</v>
      </c>
      <c r="T822">
        <v>15.1</v>
      </c>
      <c r="U822" t="s">
        <v>61</v>
      </c>
      <c r="V822" s="4">
        <f>Table3[[#This Row],[Driver wage/trip]]+Table3[[#This Row],[Driver Salary]]</f>
        <v>894</v>
      </c>
      <c r="W822" s="15">
        <f>Table3[[#This Row],[Buddy wage/trip]]*0.3</f>
        <v>119.69999999999999</v>
      </c>
    </row>
    <row r="823" spans="1:23" x14ac:dyDescent="0.25">
      <c r="A823">
        <v>22</v>
      </c>
      <c r="B823" s="22">
        <v>44199</v>
      </c>
      <c r="C823">
        <v>2021</v>
      </c>
      <c r="D823" t="s">
        <v>28</v>
      </c>
      <c r="E823" t="s">
        <v>34</v>
      </c>
      <c r="F823" t="s">
        <v>39</v>
      </c>
      <c r="G823" t="s">
        <v>40</v>
      </c>
      <c r="H823" t="s">
        <v>70</v>
      </c>
      <c r="I823">
        <v>68.900000000000006</v>
      </c>
      <c r="J823" t="s">
        <v>46</v>
      </c>
      <c r="K823">
        <v>78.3</v>
      </c>
      <c r="L823" t="s">
        <v>83</v>
      </c>
      <c r="M823" t="s">
        <v>48</v>
      </c>
      <c r="N823" t="s">
        <v>65</v>
      </c>
      <c r="O823" t="s">
        <v>60</v>
      </c>
      <c r="P823" s="4">
        <v>704</v>
      </c>
      <c r="Q823" s="4">
        <v>400</v>
      </c>
      <c r="R823" s="4">
        <v>608</v>
      </c>
      <c r="S823" s="6">
        <v>269</v>
      </c>
      <c r="T823">
        <v>26.5</v>
      </c>
      <c r="U823" t="s">
        <v>61</v>
      </c>
      <c r="V823" s="4">
        <f>Table3[[#This Row],[Driver wage/trip]]+Table3[[#This Row],[Driver Salary]]</f>
        <v>1312</v>
      </c>
      <c r="W823" s="15">
        <f>Table3[[#This Row],[Buddy wage/trip]]*0.3</f>
        <v>120</v>
      </c>
    </row>
    <row r="824" spans="1:23" x14ac:dyDescent="0.25">
      <c r="A824">
        <v>29</v>
      </c>
      <c r="B824" s="22">
        <v>44290</v>
      </c>
      <c r="C824">
        <v>2021</v>
      </c>
      <c r="D824" t="s">
        <v>19</v>
      </c>
      <c r="E824" t="s">
        <v>34</v>
      </c>
      <c r="F824" t="s">
        <v>38</v>
      </c>
      <c r="G824" t="s">
        <v>41</v>
      </c>
      <c r="H824" t="s">
        <v>43</v>
      </c>
      <c r="I824">
        <v>77.599999999999994</v>
      </c>
      <c r="J824" t="s">
        <v>45</v>
      </c>
      <c r="K824">
        <v>7</v>
      </c>
      <c r="L824" t="s">
        <v>84</v>
      </c>
      <c r="M824" t="s">
        <v>53</v>
      </c>
      <c r="N824" t="s">
        <v>55</v>
      </c>
      <c r="O824" t="s">
        <v>60</v>
      </c>
      <c r="P824" s="4">
        <v>306</v>
      </c>
      <c r="Q824" s="4">
        <v>398</v>
      </c>
      <c r="R824" s="4">
        <v>662</v>
      </c>
      <c r="S824" s="6">
        <v>799</v>
      </c>
      <c r="T824">
        <v>25.8</v>
      </c>
      <c r="U824" t="s">
        <v>61</v>
      </c>
      <c r="V824" s="4">
        <f>Table3[[#This Row],[Driver wage/trip]]+Table3[[#This Row],[Driver Salary]]</f>
        <v>968</v>
      </c>
      <c r="W824" s="15">
        <f>Table3[[#This Row],[Buddy wage/trip]]*0.3</f>
        <v>119.39999999999999</v>
      </c>
    </row>
    <row r="825" spans="1:23" x14ac:dyDescent="0.25">
      <c r="A825">
        <v>10</v>
      </c>
      <c r="B825" s="22">
        <v>44077</v>
      </c>
      <c r="C825">
        <v>2020</v>
      </c>
      <c r="D825" t="s">
        <v>21</v>
      </c>
      <c r="E825" t="s">
        <v>35</v>
      </c>
      <c r="F825" t="s">
        <v>39</v>
      </c>
      <c r="G825" t="s">
        <v>41</v>
      </c>
      <c r="H825" t="s">
        <v>43</v>
      </c>
      <c r="I825">
        <v>118.8</v>
      </c>
      <c r="J825" t="s">
        <v>45</v>
      </c>
      <c r="K825">
        <v>41.5</v>
      </c>
      <c r="L825" t="s">
        <v>83</v>
      </c>
      <c r="M825" t="s">
        <v>47</v>
      </c>
      <c r="N825" t="s">
        <v>66</v>
      </c>
      <c r="O825" t="s">
        <v>59</v>
      </c>
      <c r="P825" s="4">
        <v>604</v>
      </c>
      <c r="Q825" s="4">
        <v>400</v>
      </c>
      <c r="R825" s="4">
        <v>439</v>
      </c>
      <c r="S825" s="6">
        <v>726</v>
      </c>
      <c r="T825">
        <v>31.7</v>
      </c>
      <c r="U825" t="s">
        <v>62</v>
      </c>
      <c r="V825" s="4">
        <f>Table3[[#This Row],[Driver wage/trip]]+Table3[[#This Row],[Driver Salary]]</f>
        <v>1043</v>
      </c>
      <c r="W825" s="15">
        <f>Table3[[#This Row],[Buddy wage/trip]]*0.3</f>
        <v>120</v>
      </c>
    </row>
    <row r="826" spans="1:23" x14ac:dyDescent="0.25">
      <c r="A826">
        <v>9</v>
      </c>
      <c r="B826" s="22">
        <v>44094</v>
      </c>
      <c r="C826">
        <v>2020</v>
      </c>
      <c r="D826" t="s">
        <v>21</v>
      </c>
      <c r="E826" t="s">
        <v>34</v>
      </c>
      <c r="F826" t="s">
        <v>39</v>
      </c>
      <c r="G826" t="s">
        <v>40</v>
      </c>
      <c r="H826" t="s">
        <v>43</v>
      </c>
      <c r="I826">
        <v>110.5</v>
      </c>
      <c r="J826" t="s">
        <v>44</v>
      </c>
      <c r="K826">
        <v>113</v>
      </c>
      <c r="L826" t="s">
        <v>84</v>
      </c>
      <c r="M826" t="s">
        <v>52</v>
      </c>
      <c r="N826" t="s">
        <v>55</v>
      </c>
      <c r="O826" t="s">
        <v>59</v>
      </c>
      <c r="P826" s="4">
        <v>414</v>
      </c>
      <c r="Q826" s="4">
        <v>399</v>
      </c>
      <c r="R826" s="4">
        <v>701</v>
      </c>
      <c r="S826" s="6">
        <v>436</v>
      </c>
      <c r="T826">
        <v>28.8</v>
      </c>
      <c r="U826" t="s">
        <v>61</v>
      </c>
      <c r="V826" s="4">
        <f>Table3[[#This Row],[Driver wage/trip]]+Table3[[#This Row],[Driver Salary]]</f>
        <v>1115</v>
      </c>
      <c r="W826" s="15">
        <f>Table3[[#This Row],[Buddy wage/trip]]*0.3</f>
        <v>119.69999999999999</v>
      </c>
    </row>
    <row r="827" spans="1:23" x14ac:dyDescent="0.25">
      <c r="A827">
        <v>23</v>
      </c>
      <c r="B827" s="22">
        <v>45060</v>
      </c>
      <c r="C827">
        <v>2023</v>
      </c>
      <c r="D827" t="s">
        <v>20</v>
      </c>
      <c r="E827" t="s">
        <v>34</v>
      </c>
      <c r="F827" t="s">
        <v>38</v>
      </c>
      <c r="G827" t="s">
        <v>40</v>
      </c>
      <c r="H827" t="s">
        <v>43</v>
      </c>
      <c r="I827">
        <v>50.6</v>
      </c>
      <c r="J827" t="s">
        <v>46</v>
      </c>
      <c r="K827">
        <v>20.399999999999999</v>
      </c>
      <c r="L827" t="s">
        <v>83</v>
      </c>
      <c r="M827" t="s">
        <v>53</v>
      </c>
      <c r="N827" t="s">
        <v>55</v>
      </c>
      <c r="O827" t="s">
        <v>59</v>
      </c>
      <c r="P827" s="4">
        <v>690</v>
      </c>
      <c r="Q827" s="4">
        <v>400</v>
      </c>
      <c r="R827" s="4">
        <v>496</v>
      </c>
      <c r="S827" s="6">
        <v>352</v>
      </c>
      <c r="T827">
        <v>1.5</v>
      </c>
      <c r="U827" t="s">
        <v>61</v>
      </c>
      <c r="V827" s="4">
        <f>Table3[[#This Row],[Driver wage/trip]]+Table3[[#This Row],[Driver Salary]]</f>
        <v>1186</v>
      </c>
      <c r="W827" s="15">
        <f>Table3[[#This Row],[Buddy wage/trip]]*0.3</f>
        <v>120</v>
      </c>
    </row>
    <row r="828" spans="1:23" x14ac:dyDescent="0.25">
      <c r="A828">
        <v>24</v>
      </c>
      <c r="B828" s="22">
        <v>44360</v>
      </c>
      <c r="C828">
        <v>2021</v>
      </c>
      <c r="D828" t="s">
        <v>29</v>
      </c>
      <c r="E828" t="s">
        <v>34</v>
      </c>
      <c r="F828" t="s">
        <v>38</v>
      </c>
      <c r="G828" t="s">
        <v>41</v>
      </c>
      <c r="H828" t="s">
        <v>43</v>
      </c>
      <c r="I828">
        <v>18</v>
      </c>
      <c r="J828" t="s">
        <v>44</v>
      </c>
      <c r="K828">
        <v>88.5</v>
      </c>
      <c r="L828" t="s">
        <v>84</v>
      </c>
      <c r="M828" t="s">
        <v>51</v>
      </c>
      <c r="N828" t="s">
        <v>65</v>
      </c>
      <c r="O828" t="s">
        <v>60</v>
      </c>
      <c r="P828" s="4">
        <v>506</v>
      </c>
      <c r="Q828" s="4">
        <v>400</v>
      </c>
      <c r="R828" s="4">
        <v>257</v>
      </c>
      <c r="S828" s="6">
        <v>753</v>
      </c>
      <c r="T828">
        <v>13.1</v>
      </c>
      <c r="U828" t="s">
        <v>61</v>
      </c>
      <c r="V828" s="4">
        <f>Table3[[#This Row],[Driver wage/trip]]+Table3[[#This Row],[Driver Salary]]</f>
        <v>763</v>
      </c>
      <c r="W828" s="15">
        <f>Table3[[#This Row],[Buddy wage/trip]]*0.3</f>
        <v>120</v>
      </c>
    </row>
    <row r="829" spans="1:23" x14ac:dyDescent="0.25">
      <c r="A829">
        <v>9</v>
      </c>
      <c r="B829" s="22">
        <v>45218</v>
      </c>
      <c r="C829">
        <v>2023</v>
      </c>
      <c r="D829" t="s">
        <v>22</v>
      </c>
      <c r="E829" t="s">
        <v>35</v>
      </c>
      <c r="F829" t="s">
        <v>39</v>
      </c>
      <c r="G829" t="s">
        <v>41</v>
      </c>
      <c r="H829" t="s">
        <v>43</v>
      </c>
      <c r="I829">
        <v>29.7</v>
      </c>
      <c r="J829" t="s">
        <v>45</v>
      </c>
      <c r="K829">
        <v>92.3</v>
      </c>
      <c r="L829" t="s">
        <v>84</v>
      </c>
      <c r="M829" t="s">
        <v>55</v>
      </c>
      <c r="N829" t="s">
        <v>48</v>
      </c>
      <c r="O829" t="s">
        <v>60</v>
      </c>
      <c r="P829" s="4">
        <v>395</v>
      </c>
      <c r="Q829" s="4">
        <v>400</v>
      </c>
      <c r="R829" s="4">
        <v>334</v>
      </c>
      <c r="S829" s="6">
        <v>274</v>
      </c>
      <c r="T829">
        <v>34.9</v>
      </c>
      <c r="U829" t="s">
        <v>61</v>
      </c>
      <c r="V829" s="4">
        <f>Table3[[#This Row],[Driver wage/trip]]+Table3[[#This Row],[Driver Salary]]</f>
        <v>729</v>
      </c>
      <c r="W829" s="15">
        <f>Table3[[#This Row],[Buddy wage/trip]]*0.3</f>
        <v>120</v>
      </c>
    </row>
    <row r="830" spans="1:23" x14ac:dyDescent="0.25">
      <c r="A830">
        <v>10</v>
      </c>
      <c r="B830" s="22">
        <v>44580</v>
      </c>
      <c r="C830">
        <v>2022</v>
      </c>
      <c r="D830" t="s">
        <v>28</v>
      </c>
      <c r="E830" t="s">
        <v>33</v>
      </c>
      <c r="F830" t="s">
        <v>38</v>
      </c>
      <c r="G830" t="s">
        <v>41</v>
      </c>
      <c r="H830" t="s">
        <v>43</v>
      </c>
      <c r="I830">
        <v>25</v>
      </c>
      <c r="J830" t="s">
        <v>45</v>
      </c>
      <c r="K830">
        <v>89.3</v>
      </c>
      <c r="L830" t="s">
        <v>84</v>
      </c>
      <c r="M830" t="s">
        <v>49</v>
      </c>
      <c r="N830" t="s">
        <v>55</v>
      </c>
      <c r="O830" t="s">
        <v>59</v>
      </c>
      <c r="P830" s="4">
        <v>394</v>
      </c>
      <c r="Q830" s="4">
        <v>399</v>
      </c>
      <c r="R830" s="4">
        <v>627</v>
      </c>
      <c r="S830" s="6">
        <v>408</v>
      </c>
      <c r="T830">
        <v>22</v>
      </c>
      <c r="U830" t="s">
        <v>62</v>
      </c>
      <c r="V830" s="4">
        <f>Table3[[#This Row],[Driver wage/trip]]+Table3[[#This Row],[Driver Salary]]</f>
        <v>1021</v>
      </c>
      <c r="W830" s="15">
        <f>Table3[[#This Row],[Buddy wage/trip]]*0.3</f>
        <v>119.69999999999999</v>
      </c>
    </row>
    <row r="831" spans="1:23" x14ac:dyDescent="0.25">
      <c r="A831">
        <v>11</v>
      </c>
      <c r="B831" s="22">
        <v>45194</v>
      </c>
      <c r="C831">
        <v>2023</v>
      </c>
      <c r="D831" t="s">
        <v>21</v>
      </c>
      <c r="E831" t="s">
        <v>32</v>
      </c>
      <c r="F831" t="s">
        <v>38</v>
      </c>
      <c r="G831" t="s">
        <v>41</v>
      </c>
      <c r="H831" t="s">
        <v>70</v>
      </c>
      <c r="I831">
        <v>45.9</v>
      </c>
      <c r="J831" t="s">
        <v>44</v>
      </c>
      <c r="K831">
        <v>118.8</v>
      </c>
      <c r="L831" t="s">
        <v>83</v>
      </c>
      <c r="M831" t="s">
        <v>55</v>
      </c>
      <c r="N831" t="s">
        <v>52</v>
      </c>
      <c r="O831" t="s">
        <v>60</v>
      </c>
      <c r="P831" s="4">
        <v>396</v>
      </c>
      <c r="Q831" s="4">
        <v>399</v>
      </c>
      <c r="R831" s="4">
        <v>738</v>
      </c>
      <c r="S831" s="6">
        <v>250</v>
      </c>
      <c r="T831">
        <v>5.0999999999999996</v>
      </c>
      <c r="U831" t="s">
        <v>62</v>
      </c>
      <c r="V831" s="4">
        <f>Table3[[#This Row],[Driver wage/trip]]+Table3[[#This Row],[Driver Salary]]</f>
        <v>1134</v>
      </c>
      <c r="W831" s="15">
        <f>Table3[[#This Row],[Buddy wage/trip]]*0.3</f>
        <v>119.69999999999999</v>
      </c>
    </row>
    <row r="832" spans="1:23" x14ac:dyDescent="0.25">
      <c r="A832">
        <v>3</v>
      </c>
      <c r="B832" s="22">
        <v>44237</v>
      </c>
      <c r="C832">
        <v>2021</v>
      </c>
      <c r="D832" t="s">
        <v>25</v>
      </c>
      <c r="E832" t="s">
        <v>33</v>
      </c>
      <c r="F832" t="s">
        <v>38</v>
      </c>
      <c r="G832" t="s">
        <v>40</v>
      </c>
      <c r="H832" t="s">
        <v>43</v>
      </c>
      <c r="I832">
        <v>105.8</v>
      </c>
      <c r="J832" t="s">
        <v>46</v>
      </c>
      <c r="K832">
        <v>52.1</v>
      </c>
      <c r="L832" t="s">
        <v>84</v>
      </c>
      <c r="M832" t="s">
        <v>53</v>
      </c>
      <c r="N832" t="s">
        <v>56</v>
      </c>
      <c r="O832" t="s">
        <v>59</v>
      </c>
      <c r="P832" s="4">
        <v>673</v>
      </c>
      <c r="Q832" s="4">
        <v>401</v>
      </c>
      <c r="R832" s="4">
        <v>257</v>
      </c>
      <c r="S832" s="6">
        <v>772</v>
      </c>
      <c r="T832">
        <v>11.8</v>
      </c>
      <c r="U832" t="s">
        <v>62</v>
      </c>
      <c r="V832" s="4">
        <f>Table3[[#This Row],[Driver wage/trip]]+Table3[[#This Row],[Driver Salary]]</f>
        <v>930</v>
      </c>
      <c r="W832" s="15">
        <f>Table3[[#This Row],[Buddy wage/trip]]*0.3</f>
        <v>120.3</v>
      </c>
    </row>
    <row r="833" spans="1:23" x14ac:dyDescent="0.25">
      <c r="A833">
        <v>6</v>
      </c>
      <c r="B833" s="22">
        <v>44283</v>
      </c>
      <c r="C833">
        <v>2021</v>
      </c>
      <c r="D833" t="s">
        <v>24</v>
      </c>
      <c r="E833" t="s">
        <v>34</v>
      </c>
      <c r="F833" t="s">
        <v>39</v>
      </c>
      <c r="G833" t="s">
        <v>40</v>
      </c>
      <c r="H833" t="s">
        <v>43</v>
      </c>
      <c r="I833">
        <v>55.4</v>
      </c>
      <c r="J833" t="s">
        <v>46</v>
      </c>
      <c r="K833">
        <v>83.5</v>
      </c>
      <c r="L833" t="s">
        <v>84</v>
      </c>
      <c r="M833" t="s">
        <v>52</v>
      </c>
      <c r="N833" t="s">
        <v>57</v>
      </c>
      <c r="O833" t="s">
        <v>60</v>
      </c>
      <c r="P833" s="4">
        <v>627</v>
      </c>
      <c r="Q833" s="4">
        <v>400</v>
      </c>
      <c r="R833" s="4">
        <v>719</v>
      </c>
      <c r="S833" s="6">
        <v>571</v>
      </c>
      <c r="T833">
        <v>12.1</v>
      </c>
      <c r="U833" t="s">
        <v>62</v>
      </c>
      <c r="V833" s="4">
        <f>Table3[[#This Row],[Driver wage/trip]]+Table3[[#This Row],[Driver Salary]]</f>
        <v>1346</v>
      </c>
      <c r="W833" s="15">
        <f>Table3[[#This Row],[Buddy wage/trip]]*0.3</f>
        <v>120</v>
      </c>
    </row>
    <row r="834" spans="1:23" x14ac:dyDescent="0.25">
      <c r="A834">
        <v>5</v>
      </c>
      <c r="B834" s="22">
        <v>44644</v>
      </c>
      <c r="C834">
        <v>2022</v>
      </c>
      <c r="D834" t="s">
        <v>24</v>
      </c>
      <c r="E834" t="s">
        <v>35</v>
      </c>
      <c r="F834" t="s">
        <v>38</v>
      </c>
      <c r="G834" t="s">
        <v>41</v>
      </c>
      <c r="H834" t="s">
        <v>43</v>
      </c>
      <c r="I834">
        <v>70.2</v>
      </c>
      <c r="J834" t="s">
        <v>44</v>
      </c>
      <c r="K834">
        <v>27.3</v>
      </c>
      <c r="L834" t="s">
        <v>84</v>
      </c>
      <c r="M834" t="s">
        <v>54</v>
      </c>
      <c r="N834" t="s">
        <v>52</v>
      </c>
      <c r="O834" t="s">
        <v>59</v>
      </c>
      <c r="P834" s="4">
        <v>392</v>
      </c>
      <c r="Q834" s="4">
        <v>399</v>
      </c>
      <c r="R834" s="4">
        <v>679</v>
      </c>
      <c r="S834" s="6">
        <v>402</v>
      </c>
      <c r="T834">
        <v>35.1</v>
      </c>
      <c r="U834" t="s">
        <v>61</v>
      </c>
      <c r="V834" s="4">
        <f>Table3[[#This Row],[Driver wage/trip]]+Table3[[#This Row],[Driver Salary]]</f>
        <v>1071</v>
      </c>
      <c r="W834" s="15">
        <f>Table3[[#This Row],[Buddy wage/trip]]*0.3</f>
        <v>119.69999999999999</v>
      </c>
    </row>
    <row r="835" spans="1:23" x14ac:dyDescent="0.25">
      <c r="A835">
        <v>7</v>
      </c>
      <c r="B835" s="22">
        <v>44408</v>
      </c>
      <c r="C835">
        <v>2021</v>
      </c>
      <c r="D835" t="s">
        <v>27</v>
      </c>
      <c r="E835" t="s">
        <v>36</v>
      </c>
      <c r="F835" t="s">
        <v>39</v>
      </c>
      <c r="G835" t="s">
        <v>41</v>
      </c>
      <c r="H835" t="s">
        <v>70</v>
      </c>
      <c r="I835">
        <v>25.6</v>
      </c>
      <c r="J835" t="s">
        <v>44</v>
      </c>
      <c r="K835">
        <v>51</v>
      </c>
      <c r="L835" t="s">
        <v>83</v>
      </c>
      <c r="M835" t="s">
        <v>51</v>
      </c>
      <c r="N835" t="s">
        <v>56</v>
      </c>
      <c r="O835" t="s">
        <v>60</v>
      </c>
      <c r="P835" s="4">
        <v>494</v>
      </c>
      <c r="Q835" s="4">
        <v>400</v>
      </c>
      <c r="R835" s="4">
        <v>414</v>
      </c>
      <c r="S835" s="6">
        <v>365</v>
      </c>
      <c r="T835">
        <v>22.6</v>
      </c>
      <c r="U835" t="s">
        <v>61</v>
      </c>
      <c r="V835" s="4">
        <f>Table3[[#This Row],[Driver wage/trip]]+Table3[[#This Row],[Driver Salary]]</f>
        <v>908</v>
      </c>
      <c r="W835" s="15">
        <f>Table3[[#This Row],[Buddy wage/trip]]*0.3</f>
        <v>120</v>
      </c>
    </row>
    <row r="836" spans="1:23" x14ac:dyDescent="0.25">
      <c r="A836">
        <v>12</v>
      </c>
      <c r="B836" s="22">
        <v>44795</v>
      </c>
      <c r="C836">
        <v>2022</v>
      </c>
      <c r="D836" t="s">
        <v>26</v>
      </c>
      <c r="E836" t="s">
        <v>32</v>
      </c>
      <c r="F836" t="s">
        <v>39</v>
      </c>
      <c r="G836" t="s">
        <v>40</v>
      </c>
      <c r="H836" t="s">
        <v>42</v>
      </c>
      <c r="I836">
        <v>61.7</v>
      </c>
      <c r="J836" t="s">
        <v>46</v>
      </c>
      <c r="K836">
        <v>61.5</v>
      </c>
      <c r="L836" t="s">
        <v>83</v>
      </c>
      <c r="M836" t="s">
        <v>52</v>
      </c>
      <c r="N836" t="s">
        <v>65</v>
      </c>
      <c r="O836" t="s">
        <v>59</v>
      </c>
      <c r="P836" s="4">
        <v>246</v>
      </c>
      <c r="Q836" s="4">
        <v>402</v>
      </c>
      <c r="R836" s="4">
        <v>614</v>
      </c>
      <c r="S836" s="6">
        <v>466</v>
      </c>
      <c r="T836">
        <v>24.7</v>
      </c>
      <c r="U836" t="s">
        <v>61</v>
      </c>
      <c r="V836" s="4">
        <f>Table3[[#This Row],[Driver wage/trip]]+Table3[[#This Row],[Driver Salary]]</f>
        <v>860</v>
      </c>
      <c r="W836" s="15">
        <f>Table3[[#This Row],[Buddy wage/trip]]*0.3</f>
        <v>120.6</v>
      </c>
    </row>
    <row r="837" spans="1:23" x14ac:dyDescent="0.25">
      <c r="A837">
        <v>14</v>
      </c>
      <c r="B837" s="22">
        <v>45004</v>
      </c>
      <c r="C837">
        <v>2023</v>
      </c>
      <c r="D837" t="s">
        <v>24</v>
      </c>
      <c r="E837" t="s">
        <v>34</v>
      </c>
      <c r="F837" t="s">
        <v>38</v>
      </c>
      <c r="G837" t="s">
        <v>41</v>
      </c>
      <c r="H837" t="s">
        <v>70</v>
      </c>
      <c r="I837">
        <v>105.5</v>
      </c>
      <c r="J837" t="s">
        <v>46</v>
      </c>
      <c r="K837">
        <v>29.7</v>
      </c>
      <c r="L837" t="s">
        <v>83</v>
      </c>
      <c r="M837" t="s">
        <v>47</v>
      </c>
      <c r="N837" t="s">
        <v>48</v>
      </c>
      <c r="O837" t="s">
        <v>60</v>
      </c>
      <c r="P837" s="4">
        <v>697</v>
      </c>
      <c r="Q837" s="4">
        <v>400</v>
      </c>
      <c r="R837" s="4">
        <v>312</v>
      </c>
      <c r="S837" s="6">
        <v>255</v>
      </c>
      <c r="T837">
        <v>15.3</v>
      </c>
      <c r="U837" t="s">
        <v>62</v>
      </c>
      <c r="V837" s="4">
        <f>Table3[[#This Row],[Driver wage/trip]]+Table3[[#This Row],[Driver Salary]]</f>
        <v>1009</v>
      </c>
      <c r="W837" s="15">
        <f>Table3[[#This Row],[Buddy wage/trip]]*0.3</f>
        <v>120</v>
      </c>
    </row>
    <row r="838" spans="1:23" x14ac:dyDescent="0.25">
      <c r="A838">
        <v>23</v>
      </c>
      <c r="B838" s="22">
        <v>45047</v>
      </c>
      <c r="C838">
        <v>2023</v>
      </c>
      <c r="D838" t="s">
        <v>20</v>
      </c>
      <c r="E838" t="s">
        <v>32</v>
      </c>
      <c r="F838" t="s">
        <v>39</v>
      </c>
      <c r="G838" t="s">
        <v>41</v>
      </c>
      <c r="H838" t="s">
        <v>42</v>
      </c>
      <c r="I838">
        <v>93.9</v>
      </c>
      <c r="J838" t="s">
        <v>44</v>
      </c>
      <c r="K838">
        <v>109.3</v>
      </c>
      <c r="L838" t="s">
        <v>83</v>
      </c>
      <c r="M838" t="s">
        <v>52</v>
      </c>
      <c r="N838" t="s">
        <v>57</v>
      </c>
      <c r="O838" t="s">
        <v>60</v>
      </c>
      <c r="P838" s="4">
        <v>360</v>
      </c>
      <c r="Q838" s="4">
        <v>399</v>
      </c>
      <c r="R838" s="4">
        <v>688</v>
      </c>
      <c r="S838" s="6">
        <v>734</v>
      </c>
      <c r="T838">
        <v>3.4</v>
      </c>
      <c r="U838" t="s">
        <v>62</v>
      </c>
      <c r="V838" s="4">
        <f>Table3[[#This Row],[Driver wage/trip]]+Table3[[#This Row],[Driver Salary]]</f>
        <v>1048</v>
      </c>
      <c r="W838" s="15">
        <f>Table3[[#This Row],[Buddy wage/trip]]*0.3</f>
        <v>119.69999999999999</v>
      </c>
    </row>
    <row r="839" spans="1:23" x14ac:dyDescent="0.25">
      <c r="A839">
        <v>5</v>
      </c>
      <c r="B839" s="22">
        <v>43977</v>
      </c>
      <c r="C839">
        <v>2020</v>
      </c>
      <c r="D839" t="s">
        <v>20</v>
      </c>
      <c r="E839" t="s">
        <v>37</v>
      </c>
      <c r="F839" t="s">
        <v>38</v>
      </c>
      <c r="G839" t="s">
        <v>40</v>
      </c>
      <c r="H839" t="s">
        <v>42</v>
      </c>
      <c r="I839">
        <v>14.3</v>
      </c>
      <c r="J839" t="s">
        <v>45</v>
      </c>
      <c r="K839">
        <v>87.4</v>
      </c>
      <c r="L839" t="s">
        <v>84</v>
      </c>
      <c r="M839" t="s">
        <v>48</v>
      </c>
      <c r="N839" t="s">
        <v>52</v>
      </c>
      <c r="O839" t="s">
        <v>60</v>
      </c>
      <c r="P839" s="4">
        <v>734</v>
      </c>
      <c r="Q839" s="4">
        <v>399</v>
      </c>
      <c r="R839" s="4">
        <v>594</v>
      </c>
      <c r="S839" s="6">
        <v>507</v>
      </c>
      <c r="T839">
        <v>3.9</v>
      </c>
      <c r="U839" t="s">
        <v>61</v>
      </c>
      <c r="V839" s="4">
        <f>Table3[[#This Row],[Driver wage/trip]]+Table3[[#This Row],[Driver Salary]]</f>
        <v>1328</v>
      </c>
      <c r="W839" s="15">
        <f>Table3[[#This Row],[Buddy wage/trip]]*0.3</f>
        <v>119.69999999999999</v>
      </c>
    </row>
    <row r="840" spans="1:23" x14ac:dyDescent="0.25">
      <c r="A840">
        <v>19</v>
      </c>
      <c r="B840" s="22">
        <v>44236</v>
      </c>
      <c r="C840">
        <v>2021</v>
      </c>
      <c r="D840" t="s">
        <v>25</v>
      </c>
      <c r="E840" t="s">
        <v>37</v>
      </c>
      <c r="F840" t="s">
        <v>38</v>
      </c>
      <c r="G840" t="s">
        <v>41</v>
      </c>
      <c r="H840" t="s">
        <v>70</v>
      </c>
      <c r="I840">
        <v>104.1</v>
      </c>
      <c r="J840" t="s">
        <v>46</v>
      </c>
      <c r="K840">
        <v>37.6</v>
      </c>
      <c r="L840" t="s">
        <v>84</v>
      </c>
      <c r="M840" t="s">
        <v>54</v>
      </c>
      <c r="N840" t="s">
        <v>55</v>
      </c>
      <c r="O840" t="s">
        <v>60</v>
      </c>
      <c r="P840" s="4">
        <v>558</v>
      </c>
      <c r="Q840" s="4">
        <v>399</v>
      </c>
      <c r="R840" s="4">
        <v>463</v>
      </c>
      <c r="S840" s="6">
        <v>635</v>
      </c>
      <c r="T840">
        <v>17.399999999999999</v>
      </c>
      <c r="U840" t="s">
        <v>61</v>
      </c>
      <c r="V840" s="4">
        <f>Table3[[#This Row],[Driver wage/trip]]+Table3[[#This Row],[Driver Salary]]</f>
        <v>1021</v>
      </c>
      <c r="W840" s="15">
        <f>Table3[[#This Row],[Buddy wage/trip]]*0.3</f>
        <v>119.69999999999999</v>
      </c>
    </row>
    <row r="841" spans="1:23" x14ac:dyDescent="0.25">
      <c r="A841">
        <v>11</v>
      </c>
      <c r="B841" s="22">
        <v>44013</v>
      </c>
      <c r="C841">
        <v>2020</v>
      </c>
      <c r="D841" t="s">
        <v>27</v>
      </c>
      <c r="E841" t="s">
        <v>33</v>
      </c>
      <c r="F841" t="s">
        <v>39</v>
      </c>
      <c r="G841" t="s">
        <v>40</v>
      </c>
      <c r="H841" t="s">
        <v>43</v>
      </c>
      <c r="I841">
        <v>36.5</v>
      </c>
      <c r="J841" t="s">
        <v>44</v>
      </c>
      <c r="K841">
        <v>20.5</v>
      </c>
      <c r="L841" t="s">
        <v>83</v>
      </c>
      <c r="M841" t="s">
        <v>53</v>
      </c>
      <c r="N841" t="s">
        <v>52</v>
      </c>
      <c r="O841" t="s">
        <v>60</v>
      </c>
      <c r="P841" s="4">
        <v>541</v>
      </c>
      <c r="Q841" s="4">
        <v>399</v>
      </c>
      <c r="R841" s="4">
        <v>719</v>
      </c>
      <c r="S841" s="6">
        <v>340</v>
      </c>
      <c r="T841">
        <v>7.9</v>
      </c>
      <c r="U841" t="s">
        <v>61</v>
      </c>
      <c r="V841" s="4">
        <f>Table3[[#This Row],[Driver wage/trip]]+Table3[[#This Row],[Driver Salary]]</f>
        <v>1260</v>
      </c>
      <c r="W841" s="15">
        <f>Table3[[#This Row],[Buddy wage/trip]]*0.3</f>
        <v>119.69999999999999</v>
      </c>
    </row>
    <row r="842" spans="1:23" x14ac:dyDescent="0.25">
      <c r="A842">
        <v>12</v>
      </c>
      <c r="B842" s="22">
        <v>44960</v>
      </c>
      <c r="C842">
        <v>2023</v>
      </c>
      <c r="D842" t="s">
        <v>25</v>
      </c>
      <c r="E842" t="s">
        <v>31</v>
      </c>
      <c r="F842" t="s">
        <v>38</v>
      </c>
      <c r="G842" t="s">
        <v>40</v>
      </c>
      <c r="H842" t="s">
        <v>43</v>
      </c>
      <c r="I842">
        <v>81.599999999999994</v>
      </c>
      <c r="J842" t="s">
        <v>46</v>
      </c>
      <c r="K842">
        <v>38.1</v>
      </c>
      <c r="L842" t="s">
        <v>84</v>
      </c>
      <c r="M842" t="s">
        <v>55</v>
      </c>
      <c r="N842" t="s">
        <v>55</v>
      </c>
      <c r="O842" t="s">
        <v>60</v>
      </c>
      <c r="P842" s="4">
        <v>298</v>
      </c>
      <c r="Q842" s="4">
        <v>399</v>
      </c>
      <c r="R842" s="4">
        <v>284</v>
      </c>
      <c r="S842" s="6">
        <v>502</v>
      </c>
      <c r="T842">
        <v>5.0999999999999996</v>
      </c>
      <c r="U842" t="s">
        <v>62</v>
      </c>
      <c r="V842" s="4">
        <f>Table3[[#This Row],[Driver wage/trip]]+Table3[[#This Row],[Driver Salary]]</f>
        <v>582</v>
      </c>
      <c r="W842" s="15">
        <f>Table3[[#This Row],[Buddy wage/trip]]*0.3</f>
        <v>119.69999999999999</v>
      </c>
    </row>
    <row r="843" spans="1:23" x14ac:dyDescent="0.25">
      <c r="A843">
        <v>17</v>
      </c>
      <c r="B843" s="22">
        <v>44066</v>
      </c>
      <c r="C843">
        <v>2020</v>
      </c>
      <c r="D843" t="s">
        <v>26</v>
      </c>
      <c r="E843" t="s">
        <v>34</v>
      </c>
      <c r="F843" t="s">
        <v>38</v>
      </c>
      <c r="G843" t="s">
        <v>41</v>
      </c>
      <c r="H843" t="s">
        <v>43</v>
      </c>
      <c r="I843">
        <v>21.8</v>
      </c>
      <c r="J843" t="s">
        <v>44</v>
      </c>
      <c r="K843">
        <v>76.599999999999994</v>
      </c>
      <c r="L843" t="s">
        <v>83</v>
      </c>
      <c r="M843" t="s">
        <v>49</v>
      </c>
      <c r="N843" t="s">
        <v>57</v>
      </c>
      <c r="O843" t="s">
        <v>59</v>
      </c>
      <c r="P843" s="4">
        <v>242</v>
      </c>
      <c r="Q843" s="4">
        <v>399</v>
      </c>
      <c r="R843" s="4">
        <v>707</v>
      </c>
      <c r="S843" s="6">
        <v>327</v>
      </c>
      <c r="T843">
        <v>11.2</v>
      </c>
      <c r="U843" t="s">
        <v>61</v>
      </c>
      <c r="V843" s="4">
        <f>Table3[[#This Row],[Driver wage/trip]]+Table3[[#This Row],[Driver Salary]]</f>
        <v>949</v>
      </c>
      <c r="W843" s="15">
        <f>Table3[[#This Row],[Buddy wage/trip]]*0.3</f>
        <v>119.69999999999999</v>
      </c>
    </row>
    <row r="844" spans="1:23" x14ac:dyDescent="0.25">
      <c r="A844">
        <v>5</v>
      </c>
      <c r="B844" s="22">
        <v>44468</v>
      </c>
      <c r="C844">
        <v>2021</v>
      </c>
      <c r="D844" t="s">
        <v>21</v>
      </c>
      <c r="E844" t="s">
        <v>33</v>
      </c>
      <c r="F844" t="s">
        <v>39</v>
      </c>
      <c r="G844" t="s">
        <v>41</v>
      </c>
      <c r="H844" t="s">
        <v>42</v>
      </c>
      <c r="I844">
        <v>82.6</v>
      </c>
      <c r="J844" t="s">
        <v>44</v>
      </c>
      <c r="K844">
        <v>100</v>
      </c>
      <c r="L844" t="s">
        <v>83</v>
      </c>
      <c r="M844" t="s">
        <v>52</v>
      </c>
      <c r="N844" t="s">
        <v>48</v>
      </c>
      <c r="O844" t="s">
        <v>59</v>
      </c>
      <c r="P844" s="4">
        <v>532</v>
      </c>
      <c r="Q844" s="4">
        <v>399</v>
      </c>
      <c r="R844" s="4">
        <v>214</v>
      </c>
      <c r="S844" s="6">
        <v>690</v>
      </c>
      <c r="T844">
        <v>29.9</v>
      </c>
      <c r="U844" t="s">
        <v>62</v>
      </c>
      <c r="V844" s="4">
        <f>Table3[[#This Row],[Driver wage/trip]]+Table3[[#This Row],[Driver Salary]]</f>
        <v>746</v>
      </c>
      <c r="W844" s="15">
        <f>Table3[[#This Row],[Buddy wage/trip]]*0.3</f>
        <v>119.69999999999999</v>
      </c>
    </row>
    <row r="845" spans="1:23" x14ac:dyDescent="0.25">
      <c r="A845">
        <v>15</v>
      </c>
      <c r="B845" s="22">
        <v>44788</v>
      </c>
      <c r="C845">
        <v>2022</v>
      </c>
      <c r="D845" t="s">
        <v>26</v>
      </c>
      <c r="E845" t="s">
        <v>32</v>
      </c>
      <c r="F845" t="s">
        <v>39</v>
      </c>
      <c r="G845" t="s">
        <v>40</v>
      </c>
      <c r="H845" t="s">
        <v>70</v>
      </c>
      <c r="I845">
        <v>9.1</v>
      </c>
      <c r="J845" t="s">
        <v>46</v>
      </c>
      <c r="K845">
        <v>62.9</v>
      </c>
      <c r="L845" t="s">
        <v>83</v>
      </c>
      <c r="M845" t="s">
        <v>52</v>
      </c>
      <c r="N845" t="s">
        <v>57</v>
      </c>
      <c r="O845" t="s">
        <v>59</v>
      </c>
      <c r="P845" s="4">
        <v>481</v>
      </c>
      <c r="Q845" s="4">
        <v>401</v>
      </c>
      <c r="R845" s="4">
        <v>652</v>
      </c>
      <c r="S845" s="6">
        <v>665</v>
      </c>
      <c r="T845">
        <v>3.8</v>
      </c>
      <c r="U845" t="s">
        <v>61</v>
      </c>
      <c r="V845" s="4">
        <f>Table3[[#This Row],[Driver wage/trip]]+Table3[[#This Row],[Driver Salary]]</f>
        <v>1133</v>
      </c>
      <c r="W845" s="15">
        <f>Table3[[#This Row],[Buddy wage/trip]]*0.3</f>
        <v>120.3</v>
      </c>
    </row>
    <row r="846" spans="1:23" x14ac:dyDescent="0.25">
      <c r="A846">
        <v>14</v>
      </c>
      <c r="B846" s="22">
        <v>44009</v>
      </c>
      <c r="C846">
        <v>2020</v>
      </c>
      <c r="D846" t="s">
        <v>29</v>
      </c>
      <c r="E846" t="s">
        <v>36</v>
      </c>
      <c r="F846" t="s">
        <v>38</v>
      </c>
      <c r="G846" t="s">
        <v>41</v>
      </c>
      <c r="H846" t="s">
        <v>43</v>
      </c>
      <c r="I846">
        <v>74.099999999999994</v>
      </c>
      <c r="J846" t="s">
        <v>44</v>
      </c>
      <c r="K846">
        <v>16.8</v>
      </c>
      <c r="L846" t="s">
        <v>84</v>
      </c>
      <c r="M846" t="s">
        <v>53</v>
      </c>
      <c r="N846" t="s">
        <v>55</v>
      </c>
      <c r="O846" t="s">
        <v>60</v>
      </c>
      <c r="P846" s="4">
        <v>272</v>
      </c>
      <c r="Q846" s="4">
        <v>400</v>
      </c>
      <c r="R846" s="4">
        <v>544</v>
      </c>
      <c r="S846" s="6">
        <v>289</v>
      </c>
      <c r="T846">
        <v>18.5</v>
      </c>
      <c r="U846" t="s">
        <v>61</v>
      </c>
      <c r="V846" s="4">
        <f>Table3[[#This Row],[Driver wage/trip]]+Table3[[#This Row],[Driver Salary]]</f>
        <v>816</v>
      </c>
      <c r="W846" s="15">
        <f>Table3[[#This Row],[Buddy wage/trip]]*0.3</f>
        <v>120</v>
      </c>
    </row>
    <row r="847" spans="1:23" x14ac:dyDescent="0.25">
      <c r="A847">
        <v>16</v>
      </c>
      <c r="B847" s="22">
        <v>44262</v>
      </c>
      <c r="C847">
        <v>2021</v>
      </c>
      <c r="D847" t="s">
        <v>24</v>
      </c>
      <c r="E847" t="s">
        <v>34</v>
      </c>
      <c r="F847" t="s">
        <v>39</v>
      </c>
      <c r="G847" t="s">
        <v>41</v>
      </c>
      <c r="H847" t="s">
        <v>70</v>
      </c>
      <c r="I847">
        <v>79.3</v>
      </c>
      <c r="J847" t="s">
        <v>44</v>
      </c>
      <c r="K847">
        <v>33.700000000000003</v>
      </c>
      <c r="L847" t="s">
        <v>83</v>
      </c>
      <c r="M847" t="s">
        <v>53</v>
      </c>
      <c r="N847" t="s">
        <v>65</v>
      </c>
      <c r="O847" t="s">
        <v>60</v>
      </c>
      <c r="P847" s="4">
        <v>701</v>
      </c>
      <c r="Q847" s="4">
        <v>400</v>
      </c>
      <c r="R847" s="4">
        <v>618</v>
      </c>
      <c r="S847" s="6">
        <v>245</v>
      </c>
      <c r="T847">
        <v>33.200000000000003</v>
      </c>
      <c r="U847" t="s">
        <v>62</v>
      </c>
      <c r="V847" s="4">
        <f>Table3[[#This Row],[Driver wage/trip]]+Table3[[#This Row],[Driver Salary]]</f>
        <v>1319</v>
      </c>
      <c r="W847" s="15">
        <f>Table3[[#This Row],[Buddy wage/trip]]*0.3</f>
        <v>120</v>
      </c>
    </row>
    <row r="848" spans="1:23" x14ac:dyDescent="0.25">
      <c r="A848">
        <v>15</v>
      </c>
      <c r="B848" s="22">
        <v>45255</v>
      </c>
      <c r="C848">
        <v>2023</v>
      </c>
      <c r="D848" t="s">
        <v>30</v>
      </c>
      <c r="E848" t="s">
        <v>36</v>
      </c>
      <c r="F848" t="s">
        <v>38</v>
      </c>
      <c r="G848" t="s">
        <v>41</v>
      </c>
      <c r="H848" t="s">
        <v>43</v>
      </c>
      <c r="I848">
        <v>33.1</v>
      </c>
      <c r="J848" t="s">
        <v>44</v>
      </c>
      <c r="K848">
        <v>44.7</v>
      </c>
      <c r="L848" t="s">
        <v>83</v>
      </c>
      <c r="M848" t="s">
        <v>48</v>
      </c>
      <c r="N848" t="s">
        <v>48</v>
      </c>
      <c r="O848" t="s">
        <v>59</v>
      </c>
      <c r="P848" s="4">
        <v>450</v>
      </c>
      <c r="Q848" s="4">
        <v>401</v>
      </c>
      <c r="R848" s="4">
        <v>447</v>
      </c>
      <c r="S848" s="6">
        <v>695</v>
      </c>
      <c r="T848">
        <v>11.4</v>
      </c>
      <c r="U848" t="s">
        <v>62</v>
      </c>
      <c r="V848" s="4">
        <f>Table3[[#This Row],[Driver wage/trip]]+Table3[[#This Row],[Driver Salary]]</f>
        <v>897</v>
      </c>
      <c r="W848" s="15">
        <f>Table3[[#This Row],[Buddy wage/trip]]*0.3</f>
        <v>120.3</v>
      </c>
    </row>
    <row r="849" spans="1:23" x14ac:dyDescent="0.25">
      <c r="A849">
        <v>30</v>
      </c>
      <c r="B849" s="22">
        <v>44355</v>
      </c>
      <c r="C849">
        <v>2021</v>
      </c>
      <c r="D849" t="s">
        <v>29</v>
      </c>
      <c r="E849" t="s">
        <v>37</v>
      </c>
      <c r="F849" t="s">
        <v>38</v>
      </c>
      <c r="G849" t="s">
        <v>40</v>
      </c>
      <c r="H849" t="s">
        <v>43</v>
      </c>
      <c r="I849">
        <v>112.8</v>
      </c>
      <c r="J849" t="s">
        <v>44</v>
      </c>
      <c r="K849">
        <v>78.2</v>
      </c>
      <c r="L849" t="s">
        <v>84</v>
      </c>
      <c r="M849" t="s">
        <v>49</v>
      </c>
      <c r="N849" t="s">
        <v>57</v>
      </c>
      <c r="O849" t="s">
        <v>60</v>
      </c>
      <c r="P849" s="4">
        <v>356</v>
      </c>
      <c r="Q849" s="4">
        <v>401</v>
      </c>
      <c r="R849" s="4">
        <v>719</v>
      </c>
      <c r="S849" s="6">
        <v>266</v>
      </c>
      <c r="T849">
        <v>12.8</v>
      </c>
      <c r="U849" t="s">
        <v>61</v>
      </c>
      <c r="V849" s="4">
        <f>Table3[[#This Row],[Driver wage/trip]]+Table3[[#This Row],[Driver Salary]]</f>
        <v>1075</v>
      </c>
      <c r="W849" s="15">
        <f>Table3[[#This Row],[Buddy wage/trip]]*0.3</f>
        <v>120.3</v>
      </c>
    </row>
    <row r="850" spans="1:23" x14ac:dyDescent="0.25">
      <c r="A850">
        <v>8</v>
      </c>
      <c r="B850" s="22">
        <v>44573</v>
      </c>
      <c r="C850">
        <v>2022</v>
      </c>
      <c r="D850" t="s">
        <v>28</v>
      </c>
      <c r="E850" t="s">
        <v>33</v>
      </c>
      <c r="F850" t="s">
        <v>38</v>
      </c>
      <c r="G850" t="s">
        <v>41</v>
      </c>
      <c r="H850" t="s">
        <v>42</v>
      </c>
      <c r="I850">
        <v>10.3</v>
      </c>
      <c r="J850" t="s">
        <v>46</v>
      </c>
      <c r="K850">
        <v>33.4</v>
      </c>
      <c r="L850" t="s">
        <v>83</v>
      </c>
      <c r="M850" t="s">
        <v>55</v>
      </c>
      <c r="N850" t="s">
        <v>57</v>
      </c>
      <c r="O850" t="s">
        <v>60</v>
      </c>
      <c r="P850" s="4">
        <v>673</v>
      </c>
      <c r="Q850" s="4">
        <v>400</v>
      </c>
      <c r="R850" s="4">
        <v>388</v>
      </c>
      <c r="S850" s="6">
        <v>529</v>
      </c>
      <c r="T850">
        <v>35.5</v>
      </c>
      <c r="U850" t="s">
        <v>62</v>
      </c>
      <c r="V850" s="4">
        <f>Table3[[#This Row],[Driver wage/trip]]+Table3[[#This Row],[Driver Salary]]</f>
        <v>1061</v>
      </c>
      <c r="W850" s="15">
        <f>Table3[[#This Row],[Buddy wage/trip]]*0.3</f>
        <v>120</v>
      </c>
    </row>
    <row r="851" spans="1:23" x14ac:dyDescent="0.25">
      <c r="A851">
        <v>9</v>
      </c>
      <c r="B851" s="22">
        <v>44153</v>
      </c>
      <c r="C851">
        <v>2020</v>
      </c>
      <c r="D851" t="s">
        <v>30</v>
      </c>
      <c r="E851" t="s">
        <v>33</v>
      </c>
      <c r="F851" t="s">
        <v>39</v>
      </c>
      <c r="G851" t="s">
        <v>40</v>
      </c>
      <c r="H851" t="s">
        <v>70</v>
      </c>
      <c r="I851">
        <v>107.5</v>
      </c>
      <c r="J851" t="s">
        <v>45</v>
      </c>
      <c r="K851">
        <v>31.9</v>
      </c>
      <c r="L851" t="s">
        <v>83</v>
      </c>
      <c r="M851" t="s">
        <v>52</v>
      </c>
      <c r="N851" t="s">
        <v>57</v>
      </c>
      <c r="O851" t="s">
        <v>60</v>
      </c>
      <c r="P851" s="4">
        <v>748</v>
      </c>
      <c r="Q851" s="4">
        <v>399</v>
      </c>
      <c r="R851" s="4">
        <v>365</v>
      </c>
      <c r="S851" s="6">
        <v>521</v>
      </c>
      <c r="T851">
        <v>26.4</v>
      </c>
      <c r="U851" t="s">
        <v>61</v>
      </c>
      <c r="V851" s="4">
        <f>Table3[[#This Row],[Driver wage/trip]]+Table3[[#This Row],[Driver Salary]]</f>
        <v>1113</v>
      </c>
      <c r="W851" s="15">
        <f>Table3[[#This Row],[Buddy wage/trip]]*0.3</f>
        <v>119.69999999999999</v>
      </c>
    </row>
    <row r="852" spans="1:23" x14ac:dyDescent="0.25">
      <c r="A852">
        <v>8</v>
      </c>
      <c r="B852" s="22">
        <v>45115</v>
      </c>
      <c r="C852">
        <v>2023</v>
      </c>
      <c r="D852" t="s">
        <v>27</v>
      </c>
      <c r="E852" t="s">
        <v>36</v>
      </c>
      <c r="F852" t="s">
        <v>39</v>
      </c>
      <c r="G852" t="s">
        <v>40</v>
      </c>
      <c r="H852" t="s">
        <v>70</v>
      </c>
      <c r="I852">
        <v>48.9</v>
      </c>
      <c r="J852" t="s">
        <v>46</v>
      </c>
      <c r="K852">
        <v>37.9</v>
      </c>
      <c r="L852" t="s">
        <v>83</v>
      </c>
      <c r="M852" t="s">
        <v>48</v>
      </c>
      <c r="N852" t="s">
        <v>55</v>
      </c>
      <c r="O852" t="s">
        <v>60</v>
      </c>
      <c r="P852" s="4">
        <v>384</v>
      </c>
      <c r="Q852" s="4">
        <v>399</v>
      </c>
      <c r="R852" s="4">
        <v>381</v>
      </c>
      <c r="S852" s="6">
        <v>322</v>
      </c>
      <c r="T852">
        <v>32.1</v>
      </c>
      <c r="U852" t="s">
        <v>62</v>
      </c>
      <c r="V852" s="4">
        <f>Table3[[#This Row],[Driver wage/trip]]+Table3[[#This Row],[Driver Salary]]</f>
        <v>765</v>
      </c>
      <c r="W852" s="15">
        <f>Table3[[#This Row],[Buddy wage/trip]]*0.3</f>
        <v>119.69999999999999</v>
      </c>
    </row>
    <row r="853" spans="1:23" x14ac:dyDescent="0.25">
      <c r="A853">
        <v>9</v>
      </c>
      <c r="B853" s="22">
        <v>44229</v>
      </c>
      <c r="C853">
        <v>2021</v>
      </c>
      <c r="D853" t="s">
        <v>25</v>
      </c>
      <c r="E853" t="s">
        <v>37</v>
      </c>
      <c r="F853" t="s">
        <v>39</v>
      </c>
      <c r="G853" t="s">
        <v>41</v>
      </c>
      <c r="H853" t="s">
        <v>70</v>
      </c>
      <c r="I853">
        <v>87.1</v>
      </c>
      <c r="J853" t="s">
        <v>45</v>
      </c>
      <c r="K853">
        <v>73.099999999999994</v>
      </c>
      <c r="L853" t="s">
        <v>83</v>
      </c>
      <c r="M853" t="s">
        <v>53</v>
      </c>
      <c r="N853" t="s">
        <v>55</v>
      </c>
      <c r="O853" t="s">
        <v>59</v>
      </c>
      <c r="P853" s="4">
        <v>666</v>
      </c>
      <c r="Q853" s="4">
        <v>401</v>
      </c>
      <c r="R853" s="4">
        <v>665</v>
      </c>
      <c r="S853" s="6">
        <v>555</v>
      </c>
      <c r="T853">
        <v>12.3</v>
      </c>
      <c r="U853" t="s">
        <v>61</v>
      </c>
      <c r="V853" s="4">
        <f>Table3[[#This Row],[Driver wage/trip]]+Table3[[#This Row],[Driver Salary]]</f>
        <v>1331</v>
      </c>
      <c r="W853" s="15">
        <f>Table3[[#This Row],[Buddy wage/trip]]*0.3</f>
        <v>120.3</v>
      </c>
    </row>
    <row r="854" spans="1:23" x14ac:dyDescent="0.25">
      <c r="A854">
        <v>8</v>
      </c>
      <c r="B854" s="22">
        <v>44167</v>
      </c>
      <c r="C854">
        <v>2020</v>
      </c>
      <c r="D854" t="s">
        <v>23</v>
      </c>
      <c r="E854" t="s">
        <v>33</v>
      </c>
      <c r="F854" t="s">
        <v>39</v>
      </c>
      <c r="G854" t="s">
        <v>41</v>
      </c>
      <c r="H854" t="s">
        <v>42</v>
      </c>
      <c r="I854">
        <v>79.900000000000006</v>
      </c>
      <c r="J854" t="s">
        <v>45</v>
      </c>
      <c r="K854">
        <v>61.7</v>
      </c>
      <c r="L854" t="s">
        <v>83</v>
      </c>
      <c r="M854" t="s">
        <v>53</v>
      </c>
      <c r="N854" t="s">
        <v>55</v>
      </c>
      <c r="O854" t="s">
        <v>60</v>
      </c>
      <c r="P854" s="4">
        <v>592</v>
      </c>
      <c r="Q854" s="4">
        <v>400</v>
      </c>
      <c r="R854" s="4">
        <v>497</v>
      </c>
      <c r="S854" s="6">
        <v>502</v>
      </c>
      <c r="T854">
        <v>39.9</v>
      </c>
      <c r="U854" t="s">
        <v>62</v>
      </c>
      <c r="V854" s="4">
        <f>Table3[[#This Row],[Driver wage/trip]]+Table3[[#This Row],[Driver Salary]]</f>
        <v>1089</v>
      </c>
      <c r="W854" s="15">
        <f>Table3[[#This Row],[Buddy wage/trip]]*0.3</f>
        <v>120</v>
      </c>
    </row>
    <row r="855" spans="1:23" x14ac:dyDescent="0.25">
      <c r="A855">
        <v>21</v>
      </c>
      <c r="B855" s="22">
        <v>45154</v>
      </c>
      <c r="C855">
        <v>2023</v>
      </c>
      <c r="D855" t="s">
        <v>26</v>
      </c>
      <c r="E855" t="s">
        <v>33</v>
      </c>
      <c r="F855" t="s">
        <v>39</v>
      </c>
      <c r="G855" t="s">
        <v>40</v>
      </c>
      <c r="H855" t="s">
        <v>70</v>
      </c>
      <c r="I855">
        <v>24.3</v>
      </c>
      <c r="J855" t="s">
        <v>44</v>
      </c>
      <c r="K855">
        <v>101.8</v>
      </c>
      <c r="L855" t="s">
        <v>83</v>
      </c>
      <c r="M855" t="s">
        <v>54</v>
      </c>
      <c r="N855" t="s">
        <v>57</v>
      </c>
      <c r="O855" t="s">
        <v>60</v>
      </c>
      <c r="P855" s="4">
        <v>794</v>
      </c>
      <c r="Q855" s="4">
        <v>400</v>
      </c>
      <c r="R855" s="4">
        <v>522</v>
      </c>
      <c r="S855" s="6">
        <v>506</v>
      </c>
      <c r="T855">
        <v>6.5</v>
      </c>
      <c r="U855" t="s">
        <v>61</v>
      </c>
      <c r="V855" s="4">
        <f>Table3[[#This Row],[Driver wage/trip]]+Table3[[#This Row],[Driver Salary]]</f>
        <v>1316</v>
      </c>
      <c r="W855" s="15">
        <f>Table3[[#This Row],[Buddy wage/trip]]*0.3</f>
        <v>120</v>
      </c>
    </row>
    <row r="856" spans="1:23" x14ac:dyDescent="0.25">
      <c r="A856">
        <v>23</v>
      </c>
      <c r="B856" s="22">
        <v>43949</v>
      </c>
      <c r="C856">
        <v>2020</v>
      </c>
      <c r="D856" t="s">
        <v>19</v>
      </c>
      <c r="E856" t="s">
        <v>37</v>
      </c>
      <c r="F856" t="s">
        <v>39</v>
      </c>
      <c r="G856" t="s">
        <v>40</v>
      </c>
      <c r="H856" t="s">
        <v>70</v>
      </c>
      <c r="I856">
        <v>41.7</v>
      </c>
      <c r="J856" t="s">
        <v>45</v>
      </c>
      <c r="K856">
        <v>85.3</v>
      </c>
      <c r="L856" t="s">
        <v>84</v>
      </c>
      <c r="M856" t="s">
        <v>54</v>
      </c>
      <c r="N856" t="s">
        <v>55</v>
      </c>
      <c r="O856" t="s">
        <v>60</v>
      </c>
      <c r="P856" s="4">
        <v>322</v>
      </c>
      <c r="Q856" s="4">
        <v>399</v>
      </c>
      <c r="R856" s="4">
        <v>699</v>
      </c>
      <c r="S856" s="6">
        <v>416</v>
      </c>
      <c r="T856">
        <v>38.5</v>
      </c>
      <c r="U856" t="s">
        <v>61</v>
      </c>
      <c r="V856" s="4">
        <f>Table3[[#This Row],[Driver wage/trip]]+Table3[[#This Row],[Driver Salary]]</f>
        <v>1021</v>
      </c>
      <c r="W856" s="15">
        <f>Table3[[#This Row],[Buddy wage/trip]]*0.3</f>
        <v>119.69999999999999</v>
      </c>
    </row>
    <row r="857" spans="1:23" x14ac:dyDescent="0.25">
      <c r="A857">
        <v>8</v>
      </c>
      <c r="B857" s="22">
        <v>44243</v>
      </c>
      <c r="C857">
        <v>2021</v>
      </c>
      <c r="D857" t="s">
        <v>25</v>
      </c>
      <c r="E857" t="s">
        <v>37</v>
      </c>
      <c r="F857" t="s">
        <v>39</v>
      </c>
      <c r="G857" t="s">
        <v>41</v>
      </c>
      <c r="H857" t="s">
        <v>43</v>
      </c>
      <c r="I857">
        <v>65.900000000000006</v>
      </c>
      <c r="J857" t="s">
        <v>46</v>
      </c>
      <c r="K857">
        <v>81.7</v>
      </c>
      <c r="L857" t="s">
        <v>83</v>
      </c>
      <c r="M857" t="s">
        <v>52</v>
      </c>
      <c r="N857" t="s">
        <v>65</v>
      </c>
      <c r="O857" t="s">
        <v>60</v>
      </c>
      <c r="P857" s="4">
        <v>776</v>
      </c>
      <c r="Q857" s="4">
        <v>399</v>
      </c>
      <c r="R857" s="4">
        <v>700</v>
      </c>
      <c r="S857" s="6">
        <v>703</v>
      </c>
      <c r="T857">
        <v>36.200000000000003</v>
      </c>
      <c r="U857" t="s">
        <v>62</v>
      </c>
      <c r="V857" s="4">
        <f>Table3[[#This Row],[Driver wage/trip]]+Table3[[#This Row],[Driver Salary]]</f>
        <v>1476</v>
      </c>
      <c r="W857" s="15">
        <f>Table3[[#This Row],[Buddy wage/trip]]*0.3</f>
        <v>119.69999999999999</v>
      </c>
    </row>
    <row r="858" spans="1:23" x14ac:dyDescent="0.25">
      <c r="A858">
        <v>7</v>
      </c>
      <c r="B858" s="22">
        <v>44410</v>
      </c>
      <c r="C858">
        <v>2021</v>
      </c>
      <c r="D858" t="s">
        <v>26</v>
      </c>
      <c r="E858" t="s">
        <v>32</v>
      </c>
      <c r="F858" t="s">
        <v>39</v>
      </c>
      <c r="G858" t="s">
        <v>40</v>
      </c>
      <c r="H858" t="s">
        <v>43</v>
      </c>
      <c r="I858">
        <v>102.3</v>
      </c>
      <c r="J858" t="s">
        <v>45</v>
      </c>
      <c r="K858">
        <v>22.8</v>
      </c>
      <c r="L858" t="s">
        <v>84</v>
      </c>
      <c r="M858" t="s">
        <v>55</v>
      </c>
      <c r="N858" t="s">
        <v>65</v>
      </c>
      <c r="O858" t="s">
        <v>59</v>
      </c>
      <c r="P858" s="4">
        <v>389</v>
      </c>
      <c r="Q858" s="4">
        <v>400</v>
      </c>
      <c r="R858" s="4">
        <v>297</v>
      </c>
      <c r="S858" s="6">
        <v>251</v>
      </c>
      <c r="T858">
        <v>22.5</v>
      </c>
      <c r="U858" t="s">
        <v>61</v>
      </c>
      <c r="V858" s="4">
        <f>Table3[[#This Row],[Driver wage/trip]]+Table3[[#This Row],[Driver Salary]]</f>
        <v>686</v>
      </c>
      <c r="W858" s="15">
        <f>Table3[[#This Row],[Buddy wage/trip]]*0.3</f>
        <v>120</v>
      </c>
    </row>
    <row r="859" spans="1:23" x14ac:dyDescent="0.25">
      <c r="A859">
        <v>16</v>
      </c>
      <c r="B859" s="22">
        <v>45238</v>
      </c>
      <c r="C859">
        <v>2023</v>
      </c>
      <c r="D859" t="s">
        <v>30</v>
      </c>
      <c r="E859" t="s">
        <v>33</v>
      </c>
      <c r="F859" t="s">
        <v>38</v>
      </c>
      <c r="G859" t="s">
        <v>41</v>
      </c>
      <c r="H859" t="s">
        <v>70</v>
      </c>
      <c r="I859">
        <v>114.8</v>
      </c>
      <c r="J859" t="s">
        <v>46</v>
      </c>
      <c r="K859">
        <v>11.4</v>
      </c>
      <c r="L859" t="s">
        <v>83</v>
      </c>
      <c r="M859" t="s">
        <v>48</v>
      </c>
      <c r="N859" t="s">
        <v>65</v>
      </c>
      <c r="O859" t="s">
        <v>60</v>
      </c>
      <c r="P859" s="4">
        <v>447</v>
      </c>
      <c r="Q859" s="4">
        <v>399</v>
      </c>
      <c r="R859" s="4">
        <v>530</v>
      </c>
      <c r="S859" s="6">
        <v>463</v>
      </c>
      <c r="T859">
        <v>23.8</v>
      </c>
      <c r="U859" t="s">
        <v>62</v>
      </c>
      <c r="V859" s="4">
        <f>Table3[[#This Row],[Driver wage/trip]]+Table3[[#This Row],[Driver Salary]]</f>
        <v>977</v>
      </c>
      <c r="W859" s="15">
        <f>Table3[[#This Row],[Buddy wage/trip]]*0.3</f>
        <v>119.69999999999999</v>
      </c>
    </row>
    <row r="860" spans="1:23" x14ac:dyDescent="0.25">
      <c r="A860">
        <v>9</v>
      </c>
      <c r="B860" s="22">
        <v>44135</v>
      </c>
      <c r="C860">
        <v>2020</v>
      </c>
      <c r="D860" t="s">
        <v>22</v>
      </c>
      <c r="E860" t="s">
        <v>36</v>
      </c>
      <c r="F860" t="s">
        <v>39</v>
      </c>
      <c r="G860" t="s">
        <v>40</v>
      </c>
      <c r="H860" t="s">
        <v>43</v>
      </c>
      <c r="I860">
        <v>7.4</v>
      </c>
      <c r="J860" t="s">
        <v>46</v>
      </c>
      <c r="K860">
        <v>63.6</v>
      </c>
      <c r="L860" t="s">
        <v>83</v>
      </c>
      <c r="M860" t="s">
        <v>53</v>
      </c>
      <c r="N860" t="s">
        <v>57</v>
      </c>
      <c r="O860" t="s">
        <v>60</v>
      </c>
      <c r="P860" s="4">
        <v>415</v>
      </c>
      <c r="Q860" s="4">
        <v>401</v>
      </c>
      <c r="R860" s="4">
        <v>276</v>
      </c>
      <c r="S860" s="6">
        <v>356</v>
      </c>
      <c r="T860">
        <v>31.2</v>
      </c>
      <c r="U860" t="s">
        <v>61</v>
      </c>
      <c r="V860" s="4">
        <f>Table3[[#This Row],[Driver wage/trip]]+Table3[[#This Row],[Driver Salary]]</f>
        <v>691</v>
      </c>
      <c r="W860" s="15">
        <f>Table3[[#This Row],[Buddy wage/trip]]*0.3</f>
        <v>120.3</v>
      </c>
    </row>
    <row r="861" spans="1:23" x14ac:dyDescent="0.25">
      <c r="A861">
        <v>17</v>
      </c>
      <c r="B861" s="22">
        <v>44026</v>
      </c>
      <c r="C861">
        <v>2020</v>
      </c>
      <c r="D861" t="s">
        <v>27</v>
      </c>
      <c r="E861" t="s">
        <v>37</v>
      </c>
      <c r="F861" t="s">
        <v>39</v>
      </c>
      <c r="G861" t="s">
        <v>40</v>
      </c>
      <c r="H861" t="s">
        <v>70</v>
      </c>
      <c r="I861">
        <v>45.5</v>
      </c>
      <c r="J861" t="s">
        <v>45</v>
      </c>
      <c r="K861">
        <v>13.2</v>
      </c>
      <c r="L861" t="s">
        <v>83</v>
      </c>
      <c r="M861" t="s">
        <v>52</v>
      </c>
      <c r="N861" t="s">
        <v>55</v>
      </c>
      <c r="O861" t="s">
        <v>60</v>
      </c>
      <c r="P861" s="4">
        <v>361</v>
      </c>
      <c r="Q861" s="4">
        <v>399</v>
      </c>
      <c r="R861" s="4">
        <v>721</v>
      </c>
      <c r="S861" s="6">
        <v>709</v>
      </c>
      <c r="T861">
        <v>13</v>
      </c>
      <c r="U861" t="s">
        <v>61</v>
      </c>
      <c r="V861" s="4">
        <f>Table3[[#This Row],[Driver wage/trip]]+Table3[[#This Row],[Driver Salary]]</f>
        <v>1082</v>
      </c>
      <c r="W861" s="15">
        <f>Table3[[#This Row],[Buddy wage/trip]]*0.3</f>
        <v>119.69999999999999</v>
      </c>
    </row>
    <row r="862" spans="1:23" x14ac:dyDescent="0.25">
      <c r="A862">
        <v>14</v>
      </c>
      <c r="B862" s="22">
        <v>44163</v>
      </c>
      <c r="C862">
        <v>2020</v>
      </c>
      <c r="D862" t="s">
        <v>30</v>
      </c>
      <c r="E862" t="s">
        <v>36</v>
      </c>
      <c r="F862" t="s">
        <v>38</v>
      </c>
      <c r="G862" t="s">
        <v>40</v>
      </c>
      <c r="H862" t="s">
        <v>42</v>
      </c>
      <c r="I862">
        <v>81.8</v>
      </c>
      <c r="J862" t="s">
        <v>44</v>
      </c>
      <c r="K862">
        <v>46.9</v>
      </c>
      <c r="L862" t="s">
        <v>83</v>
      </c>
      <c r="M862" t="s">
        <v>51</v>
      </c>
      <c r="N862" t="s">
        <v>48</v>
      </c>
      <c r="O862" t="s">
        <v>60</v>
      </c>
      <c r="P862" s="4">
        <v>616</v>
      </c>
      <c r="Q862" s="4">
        <v>400</v>
      </c>
      <c r="R862" s="4">
        <v>702</v>
      </c>
      <c r="S862" s="6">
        <v>335</v>
      </c>
      <c r="T862">
        <v>21.6</v>
      </c>
      <c r="U862" t="s">
        <v>61</v>
      </c>
      <c r="V862" s="4">
        <f>Table3[[#This Row],[Driver wage/trip]]+Table3[[#This Row],[Driver Salary]]</f>
        <v>1318</v>
      </c>
      <c r="W862" s="15">
        <f>Table3[[#This Row],[Buddy wage/trip]]*0.3</f>
        <v>120</v>
      </c>
    </row>
    <row r="863" spans="1:23" x14ac:dyDescent="0.25">
      <c r="A863">
        <v>2</v>
      </c>
      <c r="B863" s="22">
        <v>44874</v>
      </c>
      <c r="C863">
        <v>2022</v>
      </c>
      <c r="D863" t="s">
        <v>30</v>
      </c>
      <c r="E863" t="s">
        <v>33</v>
      </c>
      <c r="F863" t="s">
        <v>38</v>
      </c>
      <c r="G863" t="s">
        <v>40</v>
      </c>
      <c r="H863" t="s">
        <v>70</v>
      </c>
      <c r="I863">
        <v>65.7</v>
      </c>
      <c r="J863" t="s">
        <v>45</v>
      </c>
      <c r="K863">
        <v>8</v>
      </c>
      <c r="L863" t="s">
        <v>84</v>
      </c>
      <c r="M863" t="s">
        <v>48</v>
      </c>
      <c r="N863" t="s">
        <v>48</v>
      </c>
      <c r="O863" t="s">
        <v>60</v>
      </c>
      <c r="P863" s="4">
        <v>553</v>
      </c>
      <c r="Q863" s="4">
        <v>399</v>
      </c>
      <c r="R863" s="4">
        <v>710</v>
      </c>
      <c r="S863" s="6">
        <v>660</v>
      </c>
      <c r="T863">
        <v>36.200000000000003</v>
      </c>
      <c r="U863" t="s">
        <v>61</v>
      </c>
      <c r="V863" s="4">
        <f>Table3[[#This Row],[Driver wage/trip]]+Table3[[#This Row],[Driver Salary]]</f>
        <v>1263</v>
      </c>
      <c r="W863" s="15">
        <f>Table3[[#This Row],[Buddy wage/trip]]*0.3</f>
        <v>119.69999999999999</v>
      </c>
    </row>
    <row r="864" spans="1:23" x14ac:dyDescent="0.25">
      <c r="A864">
        <v>23</v>
      </c>
      <c r="B864" s="22">
        <v>44453</v>
      </c>
      <c r="C864">
        <v>2021</v>
      </c>
      <c r="D864" t="s">
        <v>21</v>
      </c>
      <c r="E864" t="s">
        <v>37</v>
      </c>
      <c r="F864" t="s">
        <v>38</v>
      </c>
      <c r="G864" t="s">
        <v>40</v>
      </c>
      <c r="H864" t="s">
        <v>42</v>
      </c>
      <c r="I864">
        <v>113.4</v>
      </c>
      <c r="J864" t="s">
        <v>46</v>
      </c>
      <c r="K864">
        <v>25.3</v>
      </c>
      <c r="L864" t="s">
        <v>83</v>
      </c>
      <c r="M864" t="s">
        <v>49</v>
      </c>
      <c r="N864" t="s">
        <v>48</v>
      </c>
      <c r="O864" t="s">
        <v>60</v>
      </c>
      <c r="P864" s="4">
        <v>383</v>
      </c>
      <c r="Q864" s="4">
        <v>400</v>
      </c>
      <c r="R864" s="4">
        <v>623</v>
      </c>
      <c r="S864" s="6">
        <v>567</v>
      </c>
      <c r="T864">
        <v>3.7</v>
      </c>
      <c r="U864" t="s">
        <v>62</v>
      </c>
      <c r="V864" s="4">
        <f>Table3[[#This Row],[Driver wage/trip]]+Table3[[#This Row],[Driver Salary]]</f>
        <v>1006</v>
      </c>
      <c r="W864" s="15">
        <f>Table3[[#This Row],[Buddy wage/trip]]*0.3</f>
        <v>120</v>
      </c>
    </row>
    <row r="865" spans="1:23" x14ac:dyDescent="0.25">
      <c r="A865">
        <v>25</v>
      </c>
      <c r="B865" s="22">
        <v>44488</v>
      </c>
      <c r="C865">
        <v>2021</v>
      </c>
      <c r="D865" t="s">
        <v>22</v>
      </c>
      <c r="E865" t="s">
        <v>37</v>
      </c>
      <c r="F865" t="s">
        <v>38</v>
      </c>
      <c r="G865" t="s">
        <v>40</v>
      </c>
      <c r="H865" t="s">
        <v>43</v>
      </c>
      <c r="I865">
        <v>7</v>
      </c>
      <c r="J865" t="s">
        <v>46</v>
      </c>
      <c r="K865">
        <v>17.7</v>
      </c>
      <c r="L865" t="s">
        <v>83</v>
      </c>
      <c r="M865" t="s">
        <v>48</v>
      </c>
      <c r="N865" t="s">
        <v>48</v>
      </c>
      <c r="O865" t="s">
        <v>59</v>
      </c>
      <c r="P865" s="4">
        <v>279</v>
      </c>
      <c r="Q865" s="4">
        <v>400</v>
      </c>
      <c r="R865" s="4">
        <v>480</v>
      </c>
      <c r="S865" s="6">
        <v>725</v>
      </c>
      <c r="T865">
        <v>36.299999999999997</v>
      </c>
      <c r="U865" t="s">
        <v>62</v>
      </c>
      <c r="V865" s="4">
        <f>Table3[[#This Row],[Driver wage/trip]]+Table3[[#This Row],[Driver Salary]]</f>
        <v>759</v>
      </c>
      <c r="W865" s="15">
        <f>Table3[[#This Row],[Buddy wage/trip]]*0.3</f>
        <v>120</v>
      </c>
    </row>
    <row r="866" spans="1:23" x14ac:dyDescent="0.25">
      <c r="A866">
        <v>8</v>
      </c>
      <c r="B866" s="22">
        <v>44534</v>
      </c>
      <c r="C866">
        <v>2021</v>
      </c>
      <c r="D866" t="s">
        <v>23</v>
      </c>
      <c r="E866" t="s">
        <v>36</v>
      </c>
      <c r="F866" t="s">
        <v>38</v>
      </c>
      <c r="G866" t="s">
        <v>41</v>
      </c>
      <c r="H866" t="s">
        <v>42</v>
      </c>
      <c r="I866">
        <v>55.3</v>
      </c>
      <c r="J866" t="s">
        <v>44</v>
      </c>
      <c r="K866">
        <v>97.1</v>
      </c>
      <c r="L866" t="s">
        <v>84</v>
      </c>
      <c r="M866" t="s">
        <v>51</v>
      </c>
      <c r="N866" t="s">
        <v>48</v>
      </c>
      <c r="O866" t="s">
        <v>59</v>
      </c>
      <c r="P866" s="4">
        <v>390</v>
      </c>
      <c r="Q866" s="4">
        <v>400</v>
      </c>
      <c r="R866" s="4">
        <v>443</v>
      </c>
      <c r="S866" s="6">
        <v>556</v>
      </c>
      <c r="T866">
        <v>29.4</v>
      </c>
      <c r="U866" t="s">
        <v>61</v>
      </c>
      <c r="V866" s="4">
        <f>Table3[[#This Row],[Driver wage/trip]]+Table3[[#This Row],[Driver Salary]]</f>
        <v>833</v>
      </c>
      <c r="W866" s="15">
        <f>Table3[[#This Row],[Buddy wage/trip]]*0.3</f>
        <v>120</v>
      </c>
    </row>
    <row r="867" spans="1:23" x14ac:dyDescent="0.25">
      <c r="A867">
        <v>10</v>
      </c>
      <c r="B867" s="22">
        <v>45287</v>
      </c>
      <c r="C867">
        <v>2023</v>
      </c>
      <c r="D867" t="s">
        <v>23</v>
      </c>
      <c r="E867" t="s">
        <v>33</v>
      </c>
      <c r="F867" t="s">
        <v>38</v>
      </c>
      <c r="G867" t="s">
        <v>40</v>
      </c>
      <c r="H867" t="s">
        <v>70</v>
      </c>
      <c r="I867">
        <v>81.900000000000006</v>
      </c>
      <c r="J867" t="s">
        <v>44</v>
      </c>
      <c r="K867">
        <v>44.8</v>
      </c>
      <c r="L867" t="s">
        <v>84</v>
      </c>
      <c r="M867" t="s">
        <v>55</v>
      </c>
      <c r="N867" t="s">
        <v>65</v>
      </c>
      <c r="O867" t="s">
        <v>60</v>
      </c>
      <c r="P867" s="4">
        <v>429</v>
      </c>
      <c r="Q867" s="4">
        <v>401</v>
      </c>
      <c r="R867" s="4">
        <v>437</v>
      </c>
      <c r="S867" s="6">
        <v>534</v>
      </c>
      <c r="T867">
        <v>31</v>
      </c>
      <c r="U867" t="s">
        <v>62</v>
      </c>
      <c r="V867" s="4">
        <f>Table3[[#This Row],[Driver wage/trip]]+Table3[[#This Row],[Driver Salary]]</f>
        <v>866</v>
      </c>
      <c r="W867" s="15">
        <f>Table3[[#This Row],[Buddy wage/trip]]*0.3</f>
        <v>120.3</v>
      </c>
    </row>
    <row r="868" spans="1:23" x14ac:dyDescent="0.25">
      <c r="A868">
        <v>15</v>
      </c>
      <c r="B868" s="22">
        <v>44713</v>
      </c>
      <c r="C868">
        <v>2022</v>
      </c>
      <c r="D868" t="s">
        <v>29</v>
      </c>
      <c r="E868" t="s">
        <v>33</v>
      </c>
      <c r="F868" t="s">
        <v>38</v>
      </c>
      <c r="G868" t="s">
        <v>40</v>
      </c>
      <c r="H868" t="s">
        <v>43</v>
      </c>
      <c r="I868">
        <v>30</v>
      </c>
      <c r="J868" t="s">
        <v>44</v>
      </c>
      <c r="K868">
        <v>14.1</v>
      </c>
      <c r="L868" t="s">
        <v>84</v>
      </c>
      <c r="M868" t="s">
        <v>50</v>
      </c>
      <c r="N868" t="s">
        <v>55</v>
      </c>
      <c r="O868" t="s">
        <v>59</v>
      </c>
      <c r="P868" s="4">
        <v>428</v>
      </c>
      <c r="Q868" s="4">
        <v>400</v>
      </c>
      <c r="R868" s="4">
        <v>240</v>
      </c>
      <c r="S868" s="6">
        <v>681</v>
      </c>
      <c r="T868">
        <v>3.5</v>
      </c>
      <c r="U868" t="s">
        <v>61</v>
      </c>
      <c r="V868" s="4">
        <f>Table3[[#This Row],[Driver wage/trip]]+Table3[[#This Row],[Driver Salary]]</f>
        <v>668</v>
      </c>
      <c r="W868" s="15">
        <f>Table3[[#This Row],[Buddy wage/trip]]*0.3</f>
        <v>120</v>
      </c>
    </row>
    <row r="869" spans="1:23" x14ac:dyDescent="0.25">
      <c r="A869">
        <v>15</v>
      </c>
      <c r="B869" s="22">
        <v>45280</v>
      </c>
      <c r="C869">
        <v>2023</v>
      </c>
      <c r="D869" t="s">
        <v>23</v>
      </c>
      <c r="E869" t="s">
        <v>33</v>
      </c>
      <c r="F869" t="s">
        <v>38</v>
      </c>
      <c r="G869" t="s">
        <v>40</v>
      </c>
      <c r="H869" t="s">
        <v>70</v>
      </c>
      <c r="I869">
        <v>88.5</v>
      </c>
      <c r="J869" t="s">
        <v>44</v>
      </c>
      <c r="K869">
        <v>35.5</v>
      </c>
      <c r="L869" t="s">
        <v>83</v>
      </c>
      <c r="M869" t="s">
        <v>51</v>
      </c>
      <c r="N869" t="s">
        <v>57</v>
      </c>
      <c r="O869" t="s">
        <v>59</v>
      </c>
      <c r="P869" s="4">
        <v>414</v>
      </c>
      <c r="Q869" s="4">
        <v>399</v>
      </c>
      <c r="R869" s="4">
        <v>769</v>
      </c>
      <c r="S869" s="6">
        <v>537</v>
      </c>
      <c r="T869">
        <v>8.3000000000000007</v>
      </c>
      <c r="U869" t="s">
        <v>61</v>
      </c>
      <c r="V869" s="4">
        <f>Table3[[#This Row],[Driver wage/trip]]+Table3[[#This Row],[Driver Salary]]</f>
        <v>1183</v>
      </c>
      <c r="W869" s="15">
        <f>Table3[[#This Row],[Buddy wage/trip]]*0.3</f>
        <v>119.69999999999999</v>
      </c>
    </row>
    <row r="870" spans="1:23" x14ac:dyDescent="0.25">
      <c r="A870">
        <v>17</v>
      </c>
      <c r="B870" s="22">
        <v>45083</v>
      </c>
      <c r="C870">
        <v>2023</v>
      </c>
      <c r="D870" t="s">
        <v>29</v>
      </c>
      <c r="E870" t="s">
        <v>37</v>
      </c>
      <c r="F870" t="s">
        <v>38</v>
      </c>
      <c r="G870" t="s">
        <v>41</v>
      </c>
      <c r="H870" t="s">
        <v>43</v>
      </c>
      <c r="I870">
        <v>14.3</v>
      </c>
      <c r="J870" t="s">
        <v>46</v>
      </c>
      <c r="K870">
        <v>83.5</v>
      </c>
      <c r="L870" t="s">
        <v>83</v>
      </c>
      <c r="M870" t="s">
        <v>53</v>
      </c>
      <c r="N870" t="s">
        <v>65</v>
      </c>
      <c r="O870" t="s">
        <v>59</v>
      </c>
      <c r="P870" s="4">
        <v>229</v>
      </c>
      <c r="Q870" s="4">
        <v>399</v>
      </c>
      <c r="R870" s="4">
        <v>470</v>
      </c>
      <c r="S870" s="6">
        <v>707</v>
      </c>
      <c r="T870">
        <v>37.1</v>
      </c>
      <c r="U870" t="s">
        <v>61</v>
      </c>
      <c r="V870" s="4">
        <f>Table3[[#This Row],[Driver wage/trip]]+Table3[[#This Row],[Driver Salary]]</f>
        <v>699</v>
      </c>
      <c r="W870" s="15">
        <f>Table3[[#This Row],[Buddy wage/trip]]*0.3</f>
        <v>119.69999999999999</v>
      </c>
    </row>
    <row r="871" spans="1:23" x14ac:dyDescent="0.25">
      <c r="A871">
        <v>27</v>
      </c>
      <c r="B871" s="22">
        <v>44354</v>
      </c>
      <c r="C871">
        <v>2021</v>
      </c>
      <c r="D871" t="s">
        <v>29</v>
      </c>
      <c r="E871" t="s">
        <v>32</v>
      </c>
      <c r="F871" t="s">
        <v>39</v>
      </c>
      <c r="G871" t="s">
        <v>41</v>
      </c>
      <c r="H871" t="s">
        <v>42</v>
      </c>
      <c r="I871">
        <v>56.9</v>
      </c>
      <c r="J871" t="s">
        <v>44</v>
      </c>
      <c r="K871">
        <v>90.7</v>
      </c>
      <c r="L871" t="s">
        <v>84</v>
      </c>
      <c r="M871" t="s">
        <v>54</v>
      </c>
      <c r="N871" t="s">
        <v>52</v>
      </c>
      <c r="O871" t="s">
        <v>59</v>
      </c>
      <c r="P871" s="4">
        <v>478</v>
      </c>
      <c r="Q871" s="4">
        <v>401</v>
      </c>
      <c r="R871" s="4">
        <v>758</v>
      </c>
      <c r="S871" s="6">
        <v>230</v>
      </c>
      <c r="T871">
        <v>5.8</v>
      </c>
      <c r="U871" t="s">
        <v>61</v>
      </c>
      <c r="V871" s="4">
        <f>Table3[[#This Row],[Driver wage/trip]]+Table3[[#This Row],[Driver Salary]]</f>
        <v>1236</v>
      </c>
      <c r="W871" s="15">
        <f>Table3[[#This Row],[Buddy wage/trip]]*0.3</f>
        <v>120.3</v>
      </c>
    </row>
    <row r="872" spans="1:23" x14ac:dyDescent="0.25">
      <c r="A872">
        <v>11</v>
      </c>
      <c r="B872" s="22">
        <v>44047</v>
      </c>
      <c r="C872">
        <v>2020</v>
      </c>
      <c r="D872" t="s">
        <v>26</v>
      </c>
      <c r="E872" t="s">
        <v>37</v>
      </c>
      <c r="F872" t="s">
        <v>38</v>
      </c>
      <c r="G872" t="s">
        <v>40</v>
      </c>
      <c r="H872" t="s">
        <v>70</v>
      </c>
      <c r="I872">
        <v>82.8</v>
      </c>
      <c r="J872" t="s">
        <v>46</v>
      </c>
      <c r="K872">
        <v>18.8</v>
      </c>
      <c r="L872" t="s">
        <v>83</v>
      </c>
      <c r="M872" t="s">
        <v>47</v>
      </c>
      <c r="N872" t="s">
        <v>48</v>
      </c>
      <c r="O872" t="s">
        <v>60</v>
      </c>
      <c r="P872" s="4">
        <v>702</v>
      </c>
      <c r="Q872" s="4">
        <v>401</v>
      </c>
      <c r="R872" s="4">
        <v>728</v>
      </c>
      <c r="S872" s="6">
        <v>497</v>
      </c>
      <c r="T872">
        <v>25.6</v>
      </c>
      <c r="U872" t="s">
        <v>61</v>
      </c>
      <c r="V872" s="4">
        <f>Table3[[#This Row],[Driver wage/trip]]+Table3[[#This Row],[Driver Salary]]</f>
        <v>1430</v>
      </c>
      <c r="W872" s="15">
        <f>Table3[[#This Row],[Buddy wage/trip]]*0.3</f>
        <v>120.3</v>
      </c>
    </row>
    <row r="873" spans="1:23" x14ac:dyDescent="0.25">
      <c r="A873">
        <v>7</v>
      </c>
      <c r="B873" s="22">
        <v>44820</v>
      </c>
      <c r="C873">
        <v>2022</v>
      </c>
      <c r="D873" t="s">
        <v>21</v>
      </c>
      <c r="E873" t="s">
        <v>31</v>
      </c>
      <c r="F873" t="s">
        <v>38</v>
      </c>
      <c r="G873" t="s">
        <v>41</v>
      </c>
      <c r="H873" t="s">
        <v>70</v>
      </c>
      <c r="I873">
        <v>35.700000000000003</v>
      </c>
      <c r="J873" t="s">
        <v>46</v>
      </c>
      <c r="K873">
        <v>94.5</v>
      </c>
      <c r="L873" t="s">
        <v>83</v>
      </c>
      <c r="M873" t="s">
        <v>53</v>
      </c>
      <c r="N873" t="s">
        <v>57</v>
      </c>
      <c r="O873" t="s">
        <v>60</v>
      </c>
      <c r="P873" s="4">
        <v>308</v>
      </c>
      <c r="Q873" s="4">
        <v>400</v>
      </c>
      <c r="R873" s="4">
        <v>697</v>
      </c>
      <c r="S873" s="6">
        <v>688</v>
      </c>
      <c r="T873">
        <v>31.5</v>
      </c>
      <c r="U873" t="s">
        <v>62</v>
      </c>
      <c r="V873" s="4">
        <f>Table3[[#This Row],[Driver wage/trip]]+Table3[[#This Row],[Driver Salary]]</f>
        <v>1005</v>
      </c>
      <c r="W873" s="15">
        <f>Table3[[#This Row],[Buddy wage/trip]]*0.3</f>
        <v>120</v>
      </c>
    </row>
    <row r="874" spans="1:23" x14ac:dyDescent="0.25">
      <c r="A874">
        <v>3</v>
      </c>
      <c r="B874" s="22">
        <v>44205</v>
      </c>
      <c r="C874">
        <v>2021</v>
      </c>
      <c r="D874" t="s">
        <v>28</v>
      </c>
      <c r="E874" t="s">
        <v>36</v>
      </c>
      <c r="F874" t="s">
        <v>38</v>
      </c>
      <c r="G874" t="s">
        <v>41</v>
      </c>
      <c r="H874" t="s">
        <v>43</v>
      </c>
      <c r="I874">
        <v>13.5</v>
      </c>
      <c r="J874" t="s">
        <v>45</v>
      </c>
      <c r="K874">
        <v>47.6</v>
      </c>
      <c r="L874" t="s">
        <v>83</v>
      </c>
      <c r="M874" t="s">
        <v>48</v>
      </c>
      <c r="N874" t="s">
        <v>55</v>
      </c>
      <c r="O874" t="s">
        <v>60</v>
      </c>
      <c r="P874" s="4">
        <v>287</v>
      </c>
      <c r="Q874" s="4">
        <v>401</v>
      </c>
      <c r="R874" s="4">
        <v>553</v>
      </c>
      <c r="S874" s="6">
        <v>709</v>
      </c>
      <c r="T874">
        <v>10</v>
      </c>
      <c r="U874" t="s">
        <v>61</v>
      </c>
      <c r="V874" s="4">
        <f>Table3[[#This Row],[Driver wage/trip]]+Table3[[#This Row],[Driver Salary]]</f>
        <v>840</v>
      </c>
      <c r="W874" s="15">
        <f>Table3[[#This Row],[Buddy wage/trip]]*0.3</f>
        <v>120.3</v>
      </c>
    </row>
    <row r="875" spans="1:23" x14ac:dyDescent="0.25">
      <c r="A875">
        <v>7</v>
      </c>
      <c r="B875" s="22">
        <v>43866</v>
      </c>
      <c r="C875">
        <v>2020</v>
      </c>
      <c r="D875" t="s">
        <v>25</v>
      </c>
      <c r="E875" t="s">
        <v>33</v>
      </c>
      <c r="F875" t="s">
        <v>38</v>
      </c>
      <c r="G875" t="s">
        <v>40</v>
      </c>
      <c r="H875" t="s">
        <v>43</v>
      </c>
      <c r="I875">
        <v>115.1</v>
      </c>
      <c r="J875" t="s">
        <v>44</v>
      </c>
      <c r="K875">
        <v>83.1</v>
      </c>
      <c r="L875" t="s">
        <v>84</v>
      </c>
      <c r="M875" t="s">
        <v>55</v>
      </c>
      <c r="N875" t="s">
        <v>66</v>
      </c>
      <c r="O875" t="s">
        <v>60</v>
      </c>
      <c r="P875" s="4">
        <v>483</v>
      </c>
      <c r="Q875" s="4">
        <v>401</v>
      </c>
      <c r="R875" s="4">
        <v>261</v>
      </c>
      <c r="S875" s="6">
        <v>700</v>
      </c>
      <c r="T875">
        <v>28.3</v>
      </c>
      <c r="U875" t="s">
        <v>61</v>
      </c>
      <c r="V875" s="4">
        <f>Table3[[#This Row],[Driver wage/trip]]+Table3[[#This Row],[Driver Salary]]</f>
        <v>744</v>
      </c>
      <c r="W875" s="15">
        <f>Table3[[#This Row],[Buddy wage/trip]]*0.3</f>
        <v>120.3</v>
      </c>
    </row>
    <row r="876" spans="1:23" x14ac:dyDescent="0.25">
      <c r="A876">
        <v>12</v>
      </c>
      <c r="B876" s="22">
        <v>44606</v>
      </c>
      <c r="C876">
        <v>2022</v>
      </c>
      <c r="D876" t="s">
        <v>25</v>
      </c>
      <c r="E876" t="s">
        <v>32</v>
      </c>
      <c r="F876" t="s">
        <v>38</v>
      </c>
      <c r="G876" t="s">
        <v>40</v>
      </c>
      <c r="H876" t="s">
        <v>70</v>
      </c>
      <c r="I876">
        <v>110.1</v>
      </c>
      <c r="J876" t="s">
        <v>46</v>
      </c>
      <c r="K876">
        <v>82.2</v>
      </c>
      <c r="L876" t="s">
        <v>83</v>
      </c>
      <c r="M876" t="s">
        <v>53</v>
      </c>
      <c r="N876" t="s">
        <v>57</v>
      </c>
      <c r="O876" t="s">
        <v>60</v>
      </c>
      <c r="P876" s="4">
        <v>422</v>
      </c>
      <c r="Q876" s="4">
        <v>401</v>
      </c>
      <c r="R876" s="4">
        <v>394</v>
      </c>
      <c r="S876" s="6">
        <v>563</v>
      </c>
      <c r="T876">
        <v>3.6</v>
      </c>
      <c r="U876" t="s">
        <v>61</v>
      </c>
      <c r="V876" s="4">
        <f>Table3[[#This Row],[Driver wage/trip]]+Table3[[#This Row],[Driver Salary]]</f>
        <v>816</v>
      </c>
      <c r="W876" s="15">
        <f>Table3[[#This Row],[Buddy wage/trip]]*0.3</f>
        <v>120.3</v>
      </c>
    </row>
    <row r="877" spans="1:23" x14ac:dyDescent="0.25">
      <c r="A877">
        <v>25</v>
      </c>
      <c r="B877" s="22">
        <v>43858</v>
      </c>
      <c r="C877">
        <v>2020</v>
      </c>
      <c r="D877" t="s">
        <v>28</v>
      </c>
      <c r="E877" t="s">
        <v>37</v>
      </c>
      <c r="F877" t="s">
        <v>39</v>
      </c>
      <c r="G877" t="s">
        <v>40</v>
      </c>
      <c r="H877" t="s">
        <v>70</v>
      </c>
      <c r="I877">
        <v>111.5</v>
      </c>
      <c r="J877" t="s">
        <v>44</v>
      </c>
      <c r="K877">
        <v>96.3</v>
      </c>
      <c r="L877" t="s">
        <v>83</v>
      </c>
      <c r="M877" t="s">
        <v>51</v>
      </c>
      <c r="N877" t="s">
        <v>55</v>
      </c>
      <c r="O877" t="s">
        <v>60</v>
      </c>
      <c r="P877" s="4">
        <v>537</v>
      </c>
      <c r="Q877" s="4">
        <v>398</v>
      </c>
      <c r="R877" s="4">
        <v>562</v>
      </c>
      <c r="S877" s="6">
        <v>796</v>
      </c>
      <c r="T877">
        <v>20.5</v>
      </c>
      <c r="U877" t="s">
        <v>62</v>
      </c>
      <c r="V877" s="4">
        <f>Table3[[#This Row],[Driver wage/trip]]+Table3[[#This Row],[Driver Salary]]</f>
        <v>1099</v>
      </c>
      <c r="W877" s="15">
        <f>Table3[[#This Row],[Buddy wage/trip]]*0.3</f>
        <v>119.39999999999999</v>
      </c>
    </row>
    <row r="878" spans="1:23" x14ac:dyDescent="0.25">
      <c r="A878">
        <v>9</v>
      </c>
      <c r="B878" s="22">
        <v>45226</v>
      </c>
      <c r="C878">
        <v>2023</v>
      </c>
      <c r="D878" t="s">
        <v>22</v>
      </c>
      <c r="E878" t="s">
        <v>31</v>
      </c>
      <c r="F878" t="s">
        <v>39</v>
      </c>
      <c r="G878" t="s">
        <v>40</v>
      </c>
      <c r="H878" t="s">
        <v>42</v>
      </c>
      <c r="I878">
        <v>117.5</v>
      </c>
      <c r="J878" t="s">
        <v>44</v>
      </c>
      <c r="K878">
        <v>85.2</v>
      </c>
      <c r="L878" t="s">
        <v>83</v>
      </c>
      <c r="M878" t="s">
        <v>51</v>
      </c>
      <c r="N878" t="s">
        <v>52</v>
      </c>
      <c r="O878" t="s">
        <v>60</v>
      </c>
      <c r="P878" s="4">
        <v>768</v>
      </c>
      <c r="Q878" s="4">
        <v>401</v>
      </c>
      <c r="R878" s="4">
        <v>208</v>
      </c>
      <c r="S878" s="6">
        <v>309</v>
      </c>
      <c r="T878">
        <v>14</v>
      </c>
      <c r="U878" t="s">
        <v>61</v>
      </c>
      <c r="V878" s="4">
        <f>Table3[[#This Row],[Driver wage/trip]]+Table3[[#This Row],[Driver Salary]]</f>
        <v>976</v>
      </c>
      <c r="W878" s="15">
        <f>Table3[[#This Row],[Buddy wage/trip]]*0.3</f>
        <v>120.3</v>
      </c>
    </row>
    <row r="879" spans="1:23" x14ac:dyDescent="0.25">
      <c r="A879">
        <v>14</v>
      </c>
      <c r="B879" s="22">
        <v>43916</v>
      </c>
      <c r="C879">
        <v>2020</v>
      </c>
      <c r="D879" t="s">
        <v>24</v>
      </c>
      <c r="E879" t="s">
        <v>35</v>
      </c>
      <c r="F879" t="s">
        <v>38</v>
      </c>
      <c r="G879" t="s">
        <v>40</v>
      </c>
      <c r="H879" t="s">
        <v>43</v>
      </c>
      <c r="I879">
        <v>26.2</v>
      </c>
      <c r="J879" t="s">
        <v>44</v>
      </c>
      <c r="K879">
        <v>9.5</v>
      </c>
      <c r="L879" t="s">
        <v>84</v>
      </c>
      <c r="M879" t="s">
        <v>47</v>
      </c>
      <c r="N879" t="s">
        <v>57</v>
      </c>
      <c r="O879" t="s">
        <v>60</v>
      </c>
      <c r="P879" s="4">
        <v>657</v>
      </c>
      <c r="Q879" s="4">
        <v>401</v>
      </c>
      <c r="R879" s="4">
        <v>226</v>
      </c>
      <c r="S879" s="6">
        <v>305</v>
      </c>
      <c r="T879">
        <v>26.2</v>
      </c>
      <c r="U879" t="s">
        <v>61</v>
      </c>
      <c r="V879" s="4">
        <f>Table3[[#This Row],[Driver wage/trip]]+Table3[[#This Row],[Driver Salary]]</f>
        <v>883</v>
      </c>
      <c r="W879" s="15">
        <f>Table3[[#This Row],[Buddy wage/trip]]*0.3</f>
        <v>120.3</v>
      </c>
    </row>
    <row r="880" spans="1:23" x14ac:dyDescent="0.25">
      <c r="A880">
        <v>12</v>
      </c>
      <c r="B880" s="22">
        <v>44018</v>
      </c>
      <c r="C880">
        <v>2020</v>
      </c>
      <c r="D880" t="s">
        <v>27</v>
      </c>
      <c r="E880" t="s">
        <v>32</v>
      </c>
      <c r="F880" t="s">
        <v>38</v>
      </c>
      <c r="G880" t="s">
        <v>40</v>
      </c>
      <c r="H880" t="s">
        <v>70</v>
      </c>
      <c r="I880">
        <v>23.1</v>
      </c>
      <c r="J880" t="s">
        <v>44</v>
      </c>
      <c r="K880">
        <v>64.7</v>
      </c>
      <c r="L880" t="s">
        <v>84</v>
      </c>
      <c r="M880" t="s">
        <v>55</v>
      </c>
      <c r="N880" t="s">
        <v>52</v>
      </c>
      <c r="O880" t="s">
        <v>59</v>
      </c>
      <c r="P880" s="4">
        <v>612</v>
      </c>
      <c r="Q880" s="4">
        <v>399</v>
      </c>
      <c r="R880" s="4">
        <v>607</v>
      </c>
      <c r="S880" s="6">
        <v>220</v>
      </c>
      <c r="T880">
        <v>35.700000000000003</v>
      </c>
      <c r="U880" t="s">
        <v>61</v>
      </c>
      <c r="V880" s="4">
        <f>Table3[[#This Row],[Driver wage/trip]]+Table3[[#This Row],[Driver Salary]]</f>
        <v>1219</v>
      </c>
      <c r="W880" s="15">
        <f>Table3[[#This Row],[Buddy wage/trip]]*0.3</f>
        <v>119.69999999999999</v>
      </c>
    </row>
    <row r="881" spans="1:23" x14ac:dyDescent="0.25">
      <c r="A881">
        <v>21</v>
      </c>
      <c r="B881" s="22">
        <v>44135</v>
      </c>
      <c r="C881">
        <v>2020</v>
      </c>
      <c r="D881" t="s">
        <v>22</v>
      </c>
      <c r="E881" t="s">
        <v>36</v>
      </c>
      <c r="F881" t="s">
        <v>38</v>
      </c>
      <c r="G881" t="s">
        <v>40</v>
      </c>
      <c r="H881" t="s">
        <v>43</v>
      </c>
      <c r="I881">
        <v>8.9</v>
      </c>
      <c r="J881" t="s">
        <v>46</v>
      </c>
      <c r="K881">
        <v>24.1</v>
      </c>
      <c r="L881" t="s">
        <v>83</v>
      </c>
      <c r="M881" t="s">
        <v>55</v>
      </c>
      <c r="N881" t="s">
        <v>48</v>
      </c>
      <c r="O881" t="s">
        <v>59</v>
      </c>
      <c r="P881" s="4">
        <v>450</v>
      </c>
      <c r="Q881" s="4">
        <v>399</v>
      </c>
      <c r="R881" s="4">
        <v>733</v>
      </c>
      <c r="S881" s="6">
        <v>794</v>
      </c>
      <c r="T881">
        <v>5.9</v>
      </c>
      <c r="U881" t="s">
        <v>61</v>
      </c>
      <c r="V881" s="4">
        <f>Table3[[#This Row],[Driver wage/trip]]+Table3[[#This Row],[Driver Salary]]</f>
        <v>1183</v>
      </c>
      <c r="W881" s="15">
        <f>Table3[[#This Row],[Buddy wage/trip]]*0.3</f>
        <v>119.69999999999999</v>
      </c>
    </row>
    <row r="882" spans="1:23" x14ac:dyDescent="0.25">
      <c r="A882">
        <v>30</v>
      </c>
      <c r="B882" s="22">
        <v>44596</v>
      </c>
      <c r="C882">
        <v>2022</v>
      </c>
      <c r="D882" t="s">
        <v>25</v>
      </c>
      <c r="E882" t="s">
        <v>31</v>
      </c>
      <c r="F882" t="s">
        <v>39</v>
      </c>
      <c r="G882" t="s">
        <v>40</v>
      </c>
      <c r="H882" t="s">
        <v>42</v>
      </c>
      <c r="I882">
        <v>107.6</v>
      </c>
      <c r="J882" t="s">
        <v>44</v>
      </c>
      <c r="K882">
        <v>116.5</v>
      </c>
      <c r="L882" t="s">
        <v>84</v>
      </c>
      <c r="M882" t="s">
        <v>54</v>
      </c>
      <c r="N882" t="s">
        <v>48</v>
      </c>
      <c r="O882" t="s">
        <v>59</v>
      </c>
      <c r="P882" s="4">
        <v>372</v>
      </c>
      <c r="Q882" s="4">
        <v>399</v>
      </c>
      <c r="R882" s="4">
        <v>713</v>
      </c>
      <c r="S882" s="6">
        <v>409</v>
      </c>
      <c r="T882">
        <v>18.600000000000001</v>
      </c>
      <c r="U882" t="s">
        <v>61</v>
      </c>
      <c r="V882" s="4">
        <f>Table3[[#This Row],[Driver wage/trip]]+Table3[[#This Row],[Driver Salary]]</f>
        <v>1085</v>
      </c>
      <c r="W882" s="15">
        <f>Table3[[#This Row],[Buddy wage/trip]]*0.3</f>
        <v>119.69999999999999</v>
      </c>
    </row>
    <row r="883" spans="1:23" x14ac:dyDescent="0.25">
      <c r="A883">
        <v>9</v>
      </c>
      <c r="B883" s="22">
        <v>45276</v>
      </c>
      <c r="C883">
        <v>2023</v>
      </c>
      <c r="D883" t="s">
        <v>23</v>
      </c>
      <c r="E883" t="s">
        <v>36</v>
      </c>
      <c r="F883" t="s">
        <v>39</v>
      </c>
      <c r="G883" t="s">
        <v>40</v>
      </c>
      <c r="H883" t="s">
        <v>43</v>
      </c>
      <c r="I883">
        <v>91.6</v>
      </c>
      <c r="J883" t="s">
        <v>46</v>
      </c>
      <c r="K883">
        <v>34.4</v>
      </c>
      <c r="L883" t="s">
        <v>83</v>
      </c>
      <c r="M883" t="s">
        <v>48</v>
      </c>
      <c r="N883" t="s">
        <v>65</v>
      </c>
      <c r="O883" t="s">
        <v>59</v>
      </c>
      <c r="P883" s="4">
        <v>524</v>
      </c>
      <c r="Q883" s="4">
        <v>399</v>
      </c>
      <c r="R883" s="4">
        <v>301</v>
      </c>
      <c r="S883" s="6">
        <v>657</v>
      </c>
      <c r="T883">
        <v>17.5</v>
      </c>
      <c r="U883" t="s">
        <v>62</v>
      </c>
      <c r="V883" s="4">
        <f>Table3[[#This Row],[Driver wage/trip]]+Table3[[#This Row],[Driver Salary]]</f>
        <v>825</v>
      </c>
      <c r="W883" s="15">
        <f>Table3[[#This Row],[Buddy wage/trip]]*0.3</f>
        <v>119.69999999999999</v>
      </c>
    </row>
    <row r="884" spans="1:23" x14ac:dyDescent="0.25">
      <c r="A884">
        <v>9</v>
      </c>
      <c r="B884" s="22">
        <v>43910</v>
      </c>
      <c r="C884">
        <v>2020</v>
      </c>
      <c r="D884" t="s">
        <v>24</v>
      </c>
      <c r="E884" t="s">
        <v>31</v>
      </c>
      <c r="F884" t="s">
        <v>38</v>
      </c>
      <c r="G884" t="s">
        <v>40</v>
      </c>
      <c r="H884" t="s">
        <v>43</v>
      </c>
      <c r="I884">
        <v>77.8</v>
      </c>
      <c r="J884" t="s">
        <v>45</v>
      </c>
      <c r="K884">
        <v>53.3</v>
      </c>
      <c r="L884" t="s">
        <v>84</v>
      </c>
      <c r="M884" t="s">
        <v>55</v>
      </c>
      <c r="N884" t="s">
        <v>56</v>
      </c>
      <c r="O884" t="s">
        <v>60</v>
      </c>
      <c r="P884" s="4">
        <v>731</v>
      </c>
      <c r="Q884" s="4">
        <v>400</v>
      </c>
      <c r="R884" s="4">
        <v>747</v>
      </c>
      <c r="S884" s="6">
        <v>236</v>
      </c>
      <c r="T884">
        <v>13.6</v>
      </c>
      <c r="U884" t="s">
        <v>61</v>
      </c>
      <c r="V884" s="4">
        <f>Table3[[#This Row],[Driver wage/trip]]+Table3[[#This Row],[Driver Salary]]</f>
        <v>1478</v>
      </c>
      <c r="W884" s="15">
        <f>Table3[[#This Row],[Buddy wage/trip]]*0.3</f>
        <v>120</v>
      </c>
    </row>
    <row r="885" spans="1:23" x14ac:dyDescent="0.25">
      <c r="A885">
        <v>20</v>
      </c>
      <c r="B885" s="22">
        <v>44016</v>
      </c>
      <c r="C885">
        <v>2020</v>
      </c>
      <c r="D885" t="s">
        <v>27</v>
      </c>
      <c r="E885" t="s">
        <v>36</v>
      </c>
      <c r="F885" t="s">
        <v>38</v>
      </c>
      <c r="G885" t="s">
        <v>41</v>
      </c>
      <c r="H885" t="s">
        <v>43</v>
      </c>
      <c r="I885">
        <v>111.7</v>
      </c>
      <c r="J885" t="s">
        <v>45</v>
      </c>
      <c r="K885">
        <v>27.6</v>
      </c>
      <c r="L885" t="s">
        <v>83</v>
      </c>
      <c r="M885" t="s">
        <v>55</v>
      </c>
      <c r="N885" t="s">
        <v>57</v>
      </c>
      <c r="O885" t="s">
        <v>59</v>
      </c>
      <c r="P885" s="4">
        <v>726</v>
      </c>
      <c r="Q885" s="4">
        <v>400</v>
      </c>
      <c r="R885" s="4">
        <v>618</v>
      </c>
      <c r="S885" s="6">
        <v>379</v>
      </c>
      <c r="T885">
        <v>19.7</v>
      </c>
      <c r="U885" t="s">
        <v>62</v>
      </c>
      <c r="V885" s="4">
        <f>Table3[[#This Row],[Driver wage/trip]]+Table3[[#This Row],[Driver Salary]]</f>
        <v>1344</v>
      </c>
      <c r="W885" s="15">
        <f>Table3[[#This Row],[Buddy wage/trip]]*0.3</f>
        <v>120</v>
      </c>
    </row>
    <row r="886" spans="1:23" x14ac:dyDescent="0.25">
      <c r="A886">
        <v>17</v>
      </c>
      <c r="B886" s="22">
        <v>44859</v>
      </c>
      <c r="C886">
        <v>2022</v>
      </c>
      <c r="D886" t="s">
        <v>22</v>
      </c>
      <c r="E886" t="s">
        <v>37</v>
      </c>
      <c r="F886" t="s">
        <v>38</v>
      </c>
      <c r="G886" t="s">
        <v>40</v>
      </c>
      <c r="H886" t="s">
        <v>42</v>
      </c>
      <c r="I886">
        <v>71.099999999999994</v>
      </c>
      <c r="J886" t="s">
        <v>44</v>
      </c>
      <c r="K886">
        <v>20.5</v>
      </c>
      <c r="L886" t="s">
        <v>84</v>
      </c>
      <c r="M886" t="s">
        <v>52</v>
      </c>
      <c r="N886" t="s">
        <v>57</v>
      </c>
      <c r="O886" t="s">
        <v>60</v>
      </c>
      <c r="P886" s="4">
        <v>467</v>
      </c>
      <c r="Q886" s="4">
        <v>401</v>
      </c>
      <c r="R886" s="4">
        <v>630</v>
      </c>
      <c r="S886" s="6">
        <v>574</v>
      </c>
      <c r="T886">
        <v>35.299999999999997</v>
      </c>
      <c r="U886" t="s">
        <v>61</v>
      </c>
      <c r="V886" s="4">
        <f>Table3[[#This Row],[Driver wage/trip]]+Table3[[#This Row],[Driver Salary]]</f>
        <v>1097</v>
      </c>
      <c r="W886" s="15">
        <f>Table3[[#This Row],[Buddy wage/trip]]*0.3</f>
        <v>120.3</v>
      </c>
    </row>
    <row r="887" spans="1:23" x14ac:dyDescent="0.25">
      <c r="A887">
        <v>26</v>
      </c>
      <c r="B887" s="22">
        <v>44388</v>
      </c>
      <c r="C887">
        <v>2021</v>
      </c>
      <c r="D887" t="s">
        <v>27</v>
      </c>
      <c r="E887" t="s">
        <v>34</v>
      </c>
      <c r="F887" t="s">
        <v>39</v>
      </c>
      <c r="G887" t="s">
        <v>40</v>
      </c>
      <c r="H887" t="s">
        <v>70</v>
      </c>
      <c r="I887">
        <v>19.899999999999999</v>
      </c>
      <c r="J887" t="s">
        <v>46</v>
      </c>
      <c r="K887">
        <v>74.099999999999994</v>
      </c>
      <c r="L887" t="s">
        <v>83</v>
      </c>
      <c r="M887" t="s">
        <v>54</v>
      </c>
      <c r="N887" t="s">
        <v>56</v>
      </c>
      <c r="O887" t="s">
        <v>60</v>
      </c>
      <c r="P887" s="4">
        <v>348</v>
      </c>
      <c r="Q887" s="4">
        <v>401</v>
      </c>
      <c r="R887" s="4">
        <v>382</v>
      </c>
      <c r="S887" s="6">
        <v>515</v>
      </c>
      <c r="T887">
        <v>39</v>
      </c>
      <c r="U887" t="s">
        <v>62</v>
      </c>
      <c r="V887" s="4">
        <f>Table3[[#This Row],[Driver wage/trip]]+Table3[[#This Row],[Driver Salary]]</f>
        <v>730</v>
      </c>
      <c r="W887" s="15">
        <f>Table3[[#This Row],[Buddy wage/trip]]*0.3</f>
        <v>120.3</v>
      </c>
    </row>
    <row r="888" spans="1:23" x14ac:dyDescent="0.25">
      <c r="A888">
        <v>17</v>
      </c>
      <c r="B888" s="22">
        <v>44339</v>
      </c>
      <c r="C888">
        <v>2021</v>
      </c>
      <c r="D888" t="s">
        <v>20</v>
      </c>
      <c r="E888" t="s">
        <v>34</v>
      </c>
      <c r="F888" t="s">
        <v>38</v>
      </c>
      <c r="G888" t="s">
        <v>40</v>
      </c>
      <c r="H888" t="s">
        <v>42</v>
      </c>
      <c r="I888">
        <v>25.3</v>
      </c>
      <c r="J888" t="s">
        <v>46</v>
      </c>
      <c r="K888">
        <v>61.7</v>
      </c>
      <c r="L888" t="s">
        <v>83</v>
      </c>
      <c r="M888" t="s">
        <v>47</v>
      </c>
      <c r="N888" t="s">
        <v>55</v>
      </c>
      <c r="O888" t="s">
        <v>60</v>
      </c>
      <c r="P888" s="4">
        <v>335</v>
      </c>
      <c r="Q888" s="4">
        <v>399</v>
      </c>
      <c r="R888" s="4">
        <v>630</v>
      </c>
      <c r="S888" s="6">
        <v>325</v>
      </c>
      <c r="T888">
        <v>1.1000000000000001</v>
      </c>
      <c r="U888" t="s">
        <v>62</v>
      </c>
      <c r="V888" s="4">
        <f>Table3[[#This Row],[Driver wage/trip]]+Table3[[#This Row],[Driver Salary]]</f>
        <v>965</v>
      </c>
      <c r="W888" s="15">
        <f>Table3[[#This Row],[Buddy wage/trip]]*0.3</f>
        <v>119.69999999999999</v>
      </c>
    </row>
    <row r="889" spans="1:23" x14ac:dyDescent="0.25">
      <c r="A889">
        <v>10</v>
      </c>
      <c r="B889" s="22">
        <v>44801</v>
      </c>
      <c r="C889">
        <v>2022</v>
      </c>
      <c r="D889" t="s">
        <v>26</v>
      </c>
      <c r="E889" t="s">
        <v>34</v>
      </c>
      <c r="F889" t="s">
        <v>38</v>
      </c>
      <c r="G889" t="s">
        <v>40</v>
      </c>
      <c r="H889" t="s">
        <v>43</v>
      </c>
      <c r="I889">
        <v>20.2</v>
      </c>
      <c r="J889" t="s">
        <v>44</v>
      </c>
      <c r="K889">
        <v>48.1</v>
      </c>
      <c r="L889" t="s">
        <v>83</v>
      </c>
      <c r="M889" t="s">
        <v>49</v>
      </c>
      <c r="N889" t="s">
        <v>48</v>
      </c>
      <c r="O889" t="s">
        <v>59</v>
      </c>
      <c r="P889" s="4">
        <v>220</v>
      </c>
      <c r="Q889" s="4">
        <v>399</v>
      </c>
      <c r="R889" s="4">
        <v>626</v>
      </c>
      <c r="S889" s="6">
        <v>477</v>
      </c>
      <c r="T889">
        <v>29.8</v>
      </c>
      <c r="U889" t="s">
        <v>62</v>
      </c>
      <c r="V889" s="4">
        <f>Table3[[#This Row],[Driver wage/trip]]+Table3[[#This Row],[Driver Salary]]</f>
        <v>846</v>
      </c>
      <c r="W889" s="15">
        <f>Table3[[#This Row],[Buddy wage/trip]]*0.3</f>
        <v>119.69999999999999</v>
      </c>
    </row>
    <row r="890" spans="1:23" x14ac:dyDescent="0.25">
      <c r="A890">
        <v>17</v>
      </c>
      <c r="B890" s="22">
        <v>44856</v>
      </c>
      <c r="C890">
        <v>2022</v>
      </c>
      <c r="D890" t="s">
        <v>22</v>
      </c>
      <c r="E890" t="s">
        <v>36</v>
      </c>
      <c r="F890" t="s">
        <v>38</v>
      </c>
      <c r="G890" t="s">
        <v>41</v>
      </c>
      <c r="H890" t="s">
        <v>43</v>
      </c>
      <c r="I890">
        <v>40.4</v>
      </c>
      <c r="J890" t="s">
        <v>44</v>
      </c>
      <c r="K890">
        <v>14.8</v>
      </c>
      <c r="L890" t="s">
        <v>83</v>
      </c>
      <c r="M890" t="s">
        <v>47</v>
      </c>
      <c r="N890" t="s">
        <v>48</v>
      </c>
      <c r="O890" t="s">
        <v>59</v>
      </c>
      <c r="P890" s="4">
        <v>706</v>
      </c>
      <c r="Q890" s="4">
        <v>401</v>
      </c>
      <c r="R890" s="4">
        <v>557</v>
      </c>
      <c r="S890" s="6">
        <v>265</v>
      </c>
      <c r="T890">
        <v>25</v>
      </c>
      <c r="U890" t="s">
        <v>61</v>
      </c>
      <c r="V890" s="4">
        <f>Table3[[#This Row],[Driver wage/trip]]+Table3[[#This Row],[Driver Salary]]</f>
        <v>1263</v>
      </c>
      <c r="W890" s="15">
        <f>Table3[[#This Row],[Buddy wage/trip]]*0.3</f>
        <v>120.3</v>
      </c>
    </row>
    <row r="891" spans="1:23" x14ac:dyDescent="0.25">
      <c r="A891">
        <v>20</v>
      </c>
      <c r="B891" s="22">
        <v>44047</v>
      </c>
      <c r="C891">
        <v>2020</v>
      </c>
      <c r="D891" t="s">
        <v>26</v>
      </c>
      <c r="E891" t="s">
        <v>37</v>
      </c>
      <c r="F891" t="s">
        <v>39</v>
      </c>
      <c r="G891" t="s">
        <v>40</v>
      </c>
      <c r="H891" t="s">
        <v>43</v>
      </c>
      <c r="I891">
        <v>48.6</v>
      </c>
      <c r="J891" t="s">
        <v>46</v>
      </c>
      <c r="K891">
        <v>89.6</v>
      </c>
      <c r="L891" t="s">
        <v>83</v>
      </c>
      <c r="M891" t="s">
        <v>55</v>
      </c>
      <c r="N891" t="s">
        <v>57</v>
      </c>
      <c r="O891" t="s">
        <v>60</v>
      </c>
      <c r="P891" s="4">
        <v>359</v>
      </c>
      <c r="Q891" s="4">
        <v>401</v>
      </c>
      <c r="R891" s="4">
        <v>414</v>
      </c>
      <c r="S891" s="6">
        <v>526</v>
      </c>
      <c r="T891">
        <v>39.799999999999997</v>
      </c>
      <c r="U891" t="s">
        <v>62</v>
      </c>
      <c r="V891" s="4">
        <f>Table3[[#This Row],[Driver wage/trip]]+Table3[[#This Row],[Driver Salary]]</f>
        <v>773</v>
      </c>
      <c r="W891" s="15">
        <f>Table3[[#This Row],[Buddy wage/trip]]*0.3</f>
        <v>120.3</v>
      </c>
    </row>
    <row r="892" spans="1:23" x14ac:dyDescent="0.25">
      <c r="A892">
        <v>18</v>
      </c>
      <c r="B892" s="22">
        <v>44087</v>
      </c>
      <c r="C892">
        <v>2020</v>
      </c>
      <c r="D892" t="s">
        <v>21</v>
      </c>
      <c r="E892" t="s">
        <v>34</v>
      </c>
      <c r="F892" t="s">
        <v>39</v>
      </c>
      <c r="G892" t="s">
        <v>40</v>
      </c>
      <c r="H892" t="s">
        <v>43</v>
      </c>
      <c r="I892">
        <v>96.6</v>
      </c>
      <c r="J892" t="s">
        <v>44</v>
      </c>
      <c r="K892">
        <v>5.7</v>
      </c>
      <c r="L892" t="s">
        <v>84</v>
      </c>
      <c r="M892" t="s">
        <v>52</v>
      </c>
      <c r="N892" t="s">
        <v>56</v>
      </c>
      <c r="O892" t="s">
        <v>59</v>
      </c>
      <c r="P892" s="4">
        <v>415</v>
      </c>
      <c r="Q892" s="4">
        <v>400</v>
      </c>
      <c r="R892" s="4">
        <v>687</v>
      </c>
      <c r="S892" s="6">
        <v>258</v>
      </c>
      <c r="T892">
        <v>4.5</v>
      </c>
      <c r="U892" t="s">
        <v>62</v>
      </c>
      <c r="V892" s="4">
        <f>Table3[[#This Row],[Driver wage/trip]]+Table3[[#This Row],[Driver Salary]]</f>
        <v>1102</v>
      </c>
      <c r="W892" s="15">
        <f>Table3[[#This Row],[Buddy wage/trip]]*0.3</f>
        <v>120</v>
      </c>
    </row>
    <row r="893" spans="1:23" x14ac:dyDescent="0.25">
      <c r="A893">
        <v>16</v>
      </c>
      <c r="B893" s="22">
        <v>45278</v>
      </c>
      <c r="C893">
        <v>2023</v>
      </c>
      <c r="D893" t="s">
        <v>23</v>
      </c>
      <c r="E893" t="s">
        <v>32</v>
      </c>
      <c r="F893" t="s">
        <v>38</v>
      </c>
      <c r="G893" t="s">
        <v>40</v>
      </c>
      <c r="H893" t="s">
        <v>43</v>
      </c>
      <c r="I893">
        <v>27</v>
      </c>
      <c r="J893" t="s">
        <v>44</v>
      </c>
      <c r="K893">
        <v>57.6</v>
      </c>
      <c r="L893" t="s">
        <v>83</v>
      </c>
      <c r="M893" t="s">
        <v>55</v>
      </c>
      <c r="N893" t="s">
        <v>52</v>
      </c>
      <c r="O893" t="s">
        <v>59</v>
      </c>
      <c r="P893" s="4">
        <v>686</v>
      </c>
      <c r="Q893" s="4">
        <v>400</v>
      </c>
      <c r="R893" s="4">
        <v>763</v>
      </c>
      <c r="S893" s="6">
        <v>582</v>
      </c>
      <c r="T893">
        <v>32.6</v>
      </c>
      <c r="U893" t="s">
        <v>61</v>
      </c>
      <c r="V893" s="4">
        <f>Table3[[#This Row],[Driver wage/trip]]+Table3[[#This Row],[Driver Salary]]</f>
        <v>1449</v>
      </c>
      <c r="W893" s="15">
        <f>Table3[[#This Row],[Buddy wage/trip]]*0.3</f>
        <v>120</v>
      </c>
    </row>
    <row r="894" spans="1:23" x14ac:dyDescent="0.25">
      <c r="A894">
        <v>20</v>
      </c>
      <c r="B894" s="22">
        <v>44154</v>
      </c>
      <c r="C894">
        <v>2020</v>
      </c>
      <c r="D894" t="s">
        <v>30</v>
      </c>
      <c r="E894" t="s">
        <v>35</v>
      </c>
      <c r="F894" t="s">
        <v>38</v>
      </c>
      <c r="G894" t="s">
        <v>40</v>
      </c>
      <c r="H894" t="s">
        <v>43</v>
      </c>
      <c r="I894">
        <v>88.4</v>
      </c>
      <c r="J894" t="s">
        <v>46</v>
      </c>
      <c r="K894">
        <v>77.7</v>
      </c>
      <c r="L894" t="s">
        <v>84</v>
      </c>
      <c r="M894" t="s">
        <v>52</v>
      </c>
      <c r="N894" t="s">
        <v>55</v>
      </c>
      <c r="O894" t="s">
        <v>59</v>
      </c>
      <c r="P894" s="4">
        <v>272</v>
      </c>
      <c r="Q894" s="4">
        <v>400</v>
      </c>
      <c r="R894" s="4">
        <v>722</v>
      </c>
      <c r="S894" s="6">
        <v>293</v>
      </c>
      <c r="T894">
        <v>37.4</v>
      </c>
      <c r="U894" t="s">
        <v>61</v>
      </c>
      <c r="V894" s="4">
        <f>Table3[[#This Row],[Driver wage/trip]]+Table3[[#This Row],[Driver Salary]]</f>
        <v>994</v>
      </c>
      <c r="W894" s="15">
        <f>Table3[[#This Row],[Buddy wage/trip]]*0.3</f>
        <v>120</v>
      </c>
    </row>
    <row r="895" spans="1:23" x14ac:dyDescent="0.25">
      <c r="A895">
        <v>21</v>
      </c>
      <c r="B895" s="22">
        <v>44027</v>
      </c>
      <c r="C895">
        <v>2020</v>
      </c>
      <c r="D895" t="s">
        <v>27</v>
      </c>
      <c r="E895" t="s">
        <v>33</v>
      </c>
      <c r="F895" t="s">
        <v>38</v>
      </c>
      <c r="G895" t="s">
        <v>41</v>
      </c>
      <c r="H895" t="s">
        <v>70</v>
      </c>
      <c r="I895">
        <v>61.5</v>
      </c>
      <c r="J895" t="s">
        <v>45</v>
      </c>
      <c r="K895">
        <v>54.5</v>
      </c>
      <c r="L895" t="s">
        <v>84</v>
      </c>
      <c r="M895" t="s">
        <v>55</v>
      </c>
      <c r="N895" t="s">
        <v>57</v>
      </c>
      <c r="O895" t="s">
        <v>59</v>
      </c>
      <c r="P895" s="4">
        <v>477</v>
      </c>
      <c r="Q895" s="4">
        <v>401</v>
      </c>
      <c r="R895" s="4">
        <v>346</v>
      </c>
      <c r="S895" s="6">
        <v>528</v>
      </c>
      <c r="T895">
        <v>36.6</v>
      </c>
      <c r="U895" t="s">
        <v>62</v>
      </c>
      <c r="V895" s="4">
        <f>Table3[[#This Row],[Driver wage/trip]]+Table3[[#This Row],[Driver Salary]]</f>
        <v>823</v>
      </c>
      <c r="W895" s="15">
        <f>Table3[[#This Row],[Buddy wage/trip]]*0.3</f>
        <v>120.3</v>
      </c>
    </row>
    <row r="896" spans="1:23" x14ac:dyDescent="0.25">
      <c r="A896">
        <v>22</v>
      </c>
      <c r="B896" s="22">
        <v>44334</v>
      </c>
      <c r="C896">
        <v>2021</v>
      </c>
      <c r="D896" t="s">
        <v>20</v>
      </c>
      <c r="E896" t="s">
        <v>37</v>
      </c>
      <c r="F896" t="s">
        <v>39</v>
      </c>
      <c r="G896" t="s">
        <v>41</v>
      </c>
      <c r="H896" t="s">
        <v>42</v>
      </c>
      <c r="I896">
        <v>120</v>
      </c>
      <c r="J896" t="s">
        <v>45</v>
      </c>
      <c r="K896">
        <v>19.5</v>
      </c>
      <c r="L896" t="s">
        <v>83</v>
      </c>
      <c r="M896" t="s">
        <v>51</v>
      </c>
      <c r="N896" t="s">
        <v>48</v>
      </c>
      <c r="O896" t="s">
        <v>59</v>
      </c>
      <c r="P896" s="4">
        <v>273</v>
      </c>
      <c r="Q896" s="4">
        <v>400</v>
      </c>
      <c r="R896" s="4">
        <v>467</v>
      </c>
      <c r="S896" s="6">
        <v>277</v>
      </c>
      <c r="T896">
        <v>22.9</v>
      </c>
      <c r="U896" t="s">
        <v>62</v>
      </c>
      <c r="V896" s="4">
        <f>Table3[[#This Row],[Driver wage/trip]]+Table3[[#This Row],[Driver Salary]]</f>
        <v>740</v>
      </c>
      <c r="W896" s="15">
        <f>Table3[[#This Row],[Buddy wage/trip]]*0.3</f>
        <v>120</v>
      </c>
    </row>
    <row r="897" spans="1:23" x14ac:dyDescent="0.25">
      <c r="A897">
        <v>17</v>
      </c>
      <c r="B897" s="22">
        <v>45126</v>
      </c>
      <c r="C897">
        <v>2023</v>
      </c>
      <c r="D897" t="s">
        <v>27</v>
      </c>
      <c r="E897" t="s">
        <v>33</v>
      </c>
      <c r="F897" t="s">
        <v>39</v>
      </c>
      <c r="G897" t="s">
        <v>40</v>
      </c>
      <c r="H897" t="s">
        <v>43</v>
      </c>
      <c r="I897">
        <v>94.3</v>
      </c>
      <c r="J897" t="s">
        <v>44</v>
      </c>
      <c r="K897">
        <v>94.5</v>
      </c>
      <c r="L897" t="s">
        <v>83</v>
      </c>
      <c r="M897" t="s">
        <v>53</v>
      </c>
      <c r="N897" t="s">
        <v>55</v>
      </c>
      <c r="O897" t="s">
        <v>60</v>
      </c>
      <c r="P897" s="4">
        <v>465</v>
      </c>
      <c r="Q897" s="4">
        <v>400</v>
      </c>
      <c r="R897" s="4">
        <v>405</v>
      </c>
      <c r="S897" s="6">
        <v>440</v>
      </c>
      <c r="T897">
        <v>13.8</v>
      </c>
      <c r="U897" t="s">
        <v>62</v>
      </c>
      <c r="V897" s="4">
        <f>Table3[[#This Row],[Driver wage/trip]]+Table3[[#This Row],[Driver Salary]]</f>
        <v>870</v>
      </c>
      <c r="W897" s="15">
        <f>Table3[[#This Row],[Buddy wage/trip]]*0.3</f>
        <v>120</v>
      </c>
    </row>
    <row r="898" spans="1:23" x14ac:dyDescent="0.25">
      <c r="A898">
        <v>11</v>
      </c>
      <c r="B898" s="22">
        <v>44524</v>
      </c>
      <c r="C898">
        <v>2021</v>
      </c>
      <c r="D898" t="s">
        <v>30</v>
      </c>
      <c r="E898" t="s">
        <v>33</v>
      </c>
      <c r="F898" t="s">
        <v>38</v>
      </c>
      <c r="G898" t="s">
        <v>40</v>
      </c>
      <c r="H898" t="s">
        <v>43</v>
      </c>
      <c r="I898">
        <v>116.4</v>
      </c>
      <c r="J898" t="s">
        <v>46</v>
      </c>
      <c r="K898">
        <v>42.3</v>
      </c>
      <c r="L898" t="s">
        <v>84</v>
      </c>
      <c r="M898" t="s">
        <v>55</v>
      </c>
      <c r="N898" t="s">
        <v>57</v>
      </c>
      <c r="O898" t="s">
        <v>59</v>
      </c>
      <c r="P898" s="4">
        <v>228</v>
      </c>
      <c r="Q898" s="4">
        <v>398</v>
      </c>
      <c r="R898" s="4">
        <v>624</v>
      </c>
      <c r="S898" s="6">
        <v>411</v>
      </c>
      <c r="T898">
        <v>26</v>
      </c>
      <c r="U898" t="s">
        <v>61</v>
      </c>
      <c r="V898" s="4">
        <f>Table3[[#This Row],[Driver wage/trip]]+Table3[[#This Row],[Driver Salary]]</f>
        <v>852</v>
      </c>
      <c r="W898" s="15">
        <f>Table3[[#This Row],[Buddy wage/trip]]*0.3</f>
        <v>119.39999999999999</v>
      </c>
    </row>
    <row r="899" spans="1:23" x14ac:dyDescent="0.25">
      <c r="A899">
        <v>14</v>
      </c>
      <c r="B899" s="22">
        <v>44789</v>
      </c>
      <c r="C899">
        <v>2022</v>
      </c>
      <c r="D899" t="s">
        <v>26</v>
      </c>
      <c r="E899" t="s">
        <v>37</v>
      </c>
      <c r="F899" t="s">
        <v>39</v>
      </c>
      <c r="G899" t="s">
        <v>40</v>
      </c>
      <c r="H899" t="s">
        <v>70</v>
      </c>
      <c r="I899">
        <v>44.4</v>
      </c>
      <c r="J899" t="s">
        <v>46</v>
      </c>
      <c r="K899">
        <v>20.5</v>
      </c>
      <c r="L899" t="s">
        <v>84</v>
      </c>
      <c r="M899" t="s">
        <v>55</v>
      </c>
      <c r="N899" t="s">
        <v>65</v>
      </c>
      <c r="O899" t="s">
        <v>59</v>
      </c>
      <c r="P899" s="4">
        <v>511</v>
      </c>
      <c r="Q899" s="4">
        <v>399</v>
      </c>
      <c r="R899" s="4">
        <v>699</v>
      </c>
      <c r="S899" s="6">
        <v>654</v>
      </c>
      <c r="T899">
        <v>12.9</v>
      </c>
      <c r="U899" t="s">
        <v>61</v>
      </c>
      <c r="V899" s="4">
        <f>Table3[[#This Row],[Driver wage/trip]]+Table3[[#This Row],[Driver Salary]]</f>
        <v>1210</v>
      </c>
      <c r="W899" s="15">
        <f>Table3[[#This Row],[Buddy wage/trip]]*0.3</f>
        <v>119.69999999999999</v>
      </c>
    </row>
    <row r="900" spans="1:23" x14ac:dyDescent="0.25">
      <c r="A900">
        <v>21</v>
      </c>
      <c r="B900" s="22">
        <v>43848</v>
      </c>
      <c r="C900">
        <v>2020</v>
      </c>
      <c r="D900" t="s">
        <v>28</v>
      </c>
      <c r="E900" t="s">
        <v>36</v>
      </c>
      <c r="F900" t="s">
        <v>39</v>
      </c>
      <c r="G900" t="s">
        <v>41</v>
      </c>
      <c r="H900" t="s">
        <v>43</v>
      </c>
      <c r="I900">
        <v>19.2</v>
      </c>
      <c r="J900" t="s">
        <v>46</v>
      </c>
      <c r="K900">
        <v>68.3</v>
      </c>
      <c r="L900" t="s">
        <v>84</v>
      </c>
      <c r="M900" t="s">
        <v>47</v>
      </c>
      <c r="N900" t="s">
        <v>55</v>
      </c>
      <c r="O900" t="s">
        <v>60</v>
      </c>
      <c r="P900" s="4">
        <v>677</v>
      </c>
      <c r="Q900" s="4">
        <v>399</v>
      </c>
      <c r="R900" s="4">
        <v>329</v>
      </c>
      <c r="S900" s="6">
        <v>585</v>
      </c>
      <c r="T900">
        <v>17.100000000000001</v>
      </c>
      <c r="U900" t="s">
        <v>61</v>
      </c>
      <c r="V900" s="4">
        <f>Table3[[#This Row],[Driver wage/trip]]+Table3[[#This Row],[Driver Salary]]</f>
        <v>1006</v>
      </c>
      <c r="W900" s="15">
        <f>Table3[[#This Row],[Buddy wage/trip]]*0.3</f>
        <v>119.69999999999999</v>
      </c>
    </row>
    <row r="901" spans="1:23" x14ac:dyDescent="0.25">
      <c r="A901">
        <v>7</v>
      </c>
      <c r="B901" s="22">
        <v>43937</v>
      </c>
      <c r="C901">
        <v>2020</v>
      </c>
      <c r="D901" t="s">
        <v>19</v>
      </c>
      <c r="E901" t="s">
        <v>35</v>
      </c>
      <c r="F901" t="s">
        <v>39</v>
      </c>
      <c r="G901" t="s">
        <v>40</v>
      </c>
      <c r="H901" t="s">
        <v>70</v>
      </c>
      <c r="I901">
        <v>63.2</v>
      </c>
      <c r="J901" t="s">
        <v>46</v>
      </c>
      <c r="K901">
        <v>7.2</v>
      </c>
      <c r="L901" t="s">
        <v>84</v>
      </c>
      <c r="M901" t="s">
        <v>52</v>
      </c>
      <c r="N901" t="s">
        <v>48</v>
      </c>
      <c r="O901" t="s">
        <v>60</v>
      </c>
      <c r="P901" s="4">
        <v>606</v>
      </c>
      <c r="Q901" s="4">
        <v>400</v>
      </c>
      <c r="R901" s="4">
        <v>768</v>
      </c>
      <c r="S901" s="6">
        <v>762</v>
      </c>
      <c r="T901">
        <v>18.399999999999999</v>
      </c>
      <c r="U901" t="s">
        <v>61</v>
      </c>
      <c r="V901" s="4">
        <f>Table3[[#This Row],[Driver wage/trip]]+Table3[[#This Row],[Driver Salary]]</f>
        <v>1374</v>
      </c>
      <c r="W901" s="15">
        <f>Table3[[#This Row],[Buddy wage/trip]]*0.3</f>
        <v>120</v>
      </c>
    </row>
    <row r="902" spans="1:23" x14ac:dyDescent="0.25">
      <c r="A902">
        <v>15</v>
      </c>
      <c r="B902" s="22">
        <v>43955</v>
      </c>
      <c r="C902">
        <v>2020</v>
      </c>
      <c r="D902" t="s">
        <v>20</v>
      </c>
      <c r="E902" t="s">
        <v>32</v>
      </c>
      <c r="F902" t="s">
        <v>38</v>
      </c>
      <c r="G902" t="s">
        <v>41</v>
      </c>
      <c r="H902" t="s">
        <v>70</v>
      </c>
      <c r="I902">
        <v>19.3</v>
      </c>
      <c r="J902" t="s">
        <v>44</v>
      </c>
      <c r="K902">
        <v>42.3</v>
      </c>
      <c r="L902" t="s">
        <v>83</v>
      </c>
      <c r="M902" t="s">
        <v>54</v>
      </c>
      <c r="N902" t="s">
        <v>55</v>
      </c>
      <c r="O902" t="s">
        <v>60</v>
      </c>
      <c r="P902" s="4">
        <v>506</v>
      </c>
      <c r="Q902" s="4">
        <v>399</v>
      </c>
      <c r="R902" s="4">
        <v>606</v>
      </c>
      <c r="S902" s="6">
        <v>753</v>
      </c>
      <c r="T902">
        <v>12.8</v>
      </c>
      <c r="U902" t="s">
        <v>62</v>
      </c>
      <c r="V902" s="4">
        <f>Table3[[#This Row],[Driver wage/trip]]+Table3[[#This Row],[Driver Salary]]</f>
        <v>1112</v>
      </c>
      <c r="W902" s="15">
        <f>Table3[[#This Row],[Buddy wage/trip]]*0.3</f>
        <v>119.69999999999999</v>
      </c>
    </row>
    <row r="903" spans="1:23" x14ac:dyDescent="0.25">
      <c r="A903">
        <v>10</v>
      </c>
      <c r="B903" s="22">
        <v>44313</v>
      </c>
      <c r="C903">
        <v>2021</v>
      </c>
      <c r="D903" t="s">
        <v>19</v>
      </c>
      <c r="E903" t="s">
        <v>37</v>
      </c>
      <c r="F903" t="s">
        <v>39</v>
      </c>
      <c r="G903" t="s">
        <v>40</v>
      </c>
      <c r="H903" t="s">
        <v>43</v>
      </c>
      <c r="I903">
        <v>61.6</v>
      </c>
      <c r="J903" t="s">
        <v>46</v>
      </c>
      <c r="K903">
        <v>91.3</v>
      </c>
      <c r="L903" t="s">
        <v>83</v>
      </c>
      <c r="M903" t="s">
        <v>49</v>
      </c>
      <c r="N903" t="s">
        <v>66</v>
      </c>
      <c r="O903" t="s">
        <v>60</v>
      </c>
      <c r="P903" s="4">
        <v>697</v>
      </c>
      <c r="Q903" s="4">
        <v>399</v>
      </c>
      <c r="R903" s="4">
        <v>331</v>
      </c>
      <c r="S903" s="6">
        <v>635</v>
      </c>
      <c r="T903">
        <v>14.3</v>
      </c>
      <c r="U903" t="s">
        <v>62</v>
      </c>
      <c r="V903" s="4">
        <f>Table3[[#This Row],[Driver wage/trip]]+Table3[[#This Row],[Driver Salary]]</f>
        <v>1028</v>
      </c>
      <c r="W903" s="15">
        <f>Table3[[#This Row],[Buddy wage/trip]]*0.3</f>
        <v>119.69999999999999</v>
      </c>
    </row>
    <row r="904" spans="1:23" x14ac:dyDescent="0.25">
      <c r="A904">
        <v>13</v>
      </c>
      <c r="B904" s="22">
        <v>44858</v>
      </c>
      <c r="C904">
        <v>2022</v>
      </c>
      <c r="D904" t="s">
        <v>22</v>
      </c>
      <c r="E904" t="s">
        <v>32</v>
      </c>
      <c r="F904" t="s">
        <v>39</v>
      </c>
      <c r="G904" t="s">
        <v>40</v>
      </c>
      <c r="H904" t="s">
        <v>43</v>
      </c>
      <c r="I904">
        <v>36</v>
      </c>
      <c r="J904" t="s">
        <v>44</v>
      </c>
      <c r="K904">
        <v>110</v>
      </c>
      <c r="L904" t="s">
        <v>84</v>
      </c>
      <c r="M904" t="s">
        <v>53</v>
      </c>
      <c r="N904" t="s">
        <v>65</v>
      </c>
      <c r="O904" t="s">
        <v>60</v>
      </c>
      <c r="P904" s="4">
        <v>337</v>
      </c>
      <c r="Q904" s="4">
        <v>398</v>
      </c>
      <c r="R904" s="4">
        <v>423</v>
      </c>
      <c r="S904" s="6">
        <v>662</v>
      </c>
      <c r="T904">
        <v>1.3</v>
      </c>
      <c r="U904" t="s">
        <v>62</v>
      </c>
      <c r="V904" s="4">
        <f>Table3[[#This Row],[Driver wage/trip]]+Table3[[#This Row],[Driver Salary]]</f>
        <v>760</v>
      </c>
      <c r="W904" s="15">
        <f>Table3[[#This Row],[Buddy wage/trip]]*0.3</f>
        <v>119.39999999999999</v>
      </c>
    </row>
    <row r="905" spans="1:23" x14ac:dyDescent="0.25">
      <c r="A905">
        <v>22</v>
      </c>
      <c r="B905" s="22">
        <v>44457</v>
      </c>
      <c r="C905">
        <v>2021</v>
      </c>
      <c r="D905" t="s">
        <v>21</v>
      </c>
      <c r="E905" t="s">
        <v>36</v>
      </c>
      <c r="F905" t="s">
        <v>39</v>
      </c>
      <c r="G905" t="s">
        <v>41</v>
      </c>
      <c r="H905" t="s">
        <v>43</v>
      </c>
      <c r="I905">
        <v>61.5</v>
      </c>
      <c r="J905" t="s">
        <v>45</v>
      </c>
      <c r="K905">
        <v>73</v>
      </c>
      <c r="L905" t="s">
        <v>83</v>
      </c>
      <c r="M905" t="s">
        <v>50</v>
      </c>
      <c r="N905" t="s">
        <v>52</v>
      </c>
      <c r="O905" t="s">
        <v>60</v>
      </c>
      <c r="P905" s="4">
        <v>698</v>
      </c>
      <c r="Q905" s="4">
        <v>401</v>
      </c>
      <c r="R905" s="4">
        <v>263</v>
      </c>
      <c r="S905" s="6">
        <v>575</v>
      </c>
      <c r="T905">
        <v>12.6</v>
      </c>
      <c r="U905" t="s">
        <v>61</v>
      </c>
      <c r="V905" s="4">
        <f>Table3[[#This Row],[Driver wage/trip]]+Table3[[#This Row],[Driver Salary]]</f>
        <v>961</v>
      </c>
      <c r="W905" s="15">
        <f>Table3[[#This Row],[Buddy wage/trip]]*0.3</f>
        <v>120.3</v>
      </c>
    </row>
    <row r="906" spans="1:23" x14ac:dyDescent="0.25">
      <c r="A906">
        <v>14</v>
      </c>
      <c r="B906" s="22">
        <v>44181</v>
      </c>
      <c r="C906">
        <v>2020</v>
      </c>
      <c r="D906" t="s">
        <v>23</v>
      </c>
      <c r="E906" t="s">
        <v>33</v>
      </c>
      <c r="F906" t="s">
        <v>38</v>
      </c>
      <c r="G906" t="s">
        <v>41</v>
      </c>
      <c r="H906" t="s">
        <v>43</v>
      </c>
      <c r="I906">
        <v>114.2</v>
      </c>
      <c r="J906" t="s">
        <v>46</v>
      </c>
      <c r="K906">
        <v>30</v>
      </c>
      <c r="L906" t="s">
        <v>83</v>
      </c>
      <c r="M906" t="s">
        <v>54</v>
      </c>
      <c r="N906" t="s">
        <v>57</v>
      </c>
      <c r="O906" t="s">
        <v>60</v>
      </c>
      <c r="P906" s="4">
        <v>366</v>
      </c>
      <c r="Q906" s="4">
        <v>400</v>
      </c>
      <c r="R906" s="4">
        <v>558</v>
      </c>
      <c r="S906" s="6">
        <v>615</v>
      </c>
      <c r="T906">
        <v>19.399999999999999</v>
      </c>
      <c r="U906" t="s">
        <v>61</v>
      </c>
      <c r="V906" s="4">
        <f>Table3[[#This Row],[Driver wage/trip]]+Table3[[#This Row],[Driver Salary]]</f>
        <v>924</v>
      </c>
      <c r="W906" s="15">
        <f>Table3[[#This Row],[Buddy wage/trip]]*0.3</f>
        <v>120</v>
      </c>
    </row>
    <row r="907" spans="1:23" x14ac:dyDescent="0.25">
      <c r="A907">
        <v>13</v>
      </c>
      <c r="B907" s="22">
        <v>44181</v>
      </c>
      <c r="C907">
        <v>2020</v>
      </c>
      <c r="D907" t="s">
        <v>23</v>
      </c>
      <c r="E907" t="s">
        <v>33</v>
      </c>
      <c r="F907" t="s">
        <v>38</v>
      </c>
      <c r="G907" t="s">
        <v>41</v>
      </c>
      <c r="H907" t="s">
        <v>43</v>
      </c>
      <c r="I907">
        <v>38.200000000000003</v>
      </c>
      <c r="J907" t="s">
        <v>45</v>
      </c>
      <c r="K907">
        <v>30.3</v>
      </c>
      <c r="L907" t="s">
        <v>83</v>
      </c>
      <c r="M907" t="s">
        <v>48</v>
      </c>
      <c r="N907" t="s">
        <v>58</v>
      </c>
      <c r="O907" t="s">
        <v>59</v>
      </c>
      <c r="P907" s="4">
        <v>417</v>
      </c>
      <c r="Q907" s="4">
        <v>398</v>
      </c>
      <c r="R907" s="4">
        <v>302</v>
      </c>
      <c r="S907" s="6">
        <v>570</v>
      </c>
      <c r="T907">
        <v>7.7</v>
      </c>
      <c r="U907" t="s">
        <v>62</v>
      </c>
      <c r="V907" s="4">
        <f>Table3[[#This Row],[Driver wage/trip]]+Table3[[#This Row],[Driver Salary]]</f>
        <v>719</v>
      </c>
      <c r="W907" s="15">
        <f>Table3[[#This Row],[Buddy wage/trip]]*0.3</f>
        <v>119.39999999999999</v>
      </c>
    </row>
    <row r="908" spans="1:23" x14ac:dyDescent="0.25">
      <c r="A908">
        <v>3</v>
      </c>
      <c r="B908" s="22">
        <v>44479</v>
      </c>
      <c r="C908">
        <v>2021</v>
      </c>
      <c r="D908" t="s">
        <v>22</v>
      </c>
      <c r="E908" t="s">
        <v>34</v>
      </c>
      <c r="F908" t="s">
        <v>38</v>
      </c>
      <c r="G908" t="s">
        <v>41</v>
      </c>
      <c r="H908" t="s">
        <v>43</v>
      </c>
      <c r="I908">
        <v>119.2</v>
      </c>
      <c r="J908" t="s">
        <v>45</v>
      </c>
      <c r="K908">
        <v>74.400000000000006</v>
      </c>
      <c r="L908" t="s">
        <v>83</v>
      </c>
      <c r="M908" t="s">
        <v>55</v>
      </c>
      <c r="N908" t="s">
        <v>58</v>
      </c>
      <c r="O908" t="s">
        <v>60</v>
      </c>
      <c r="P908" s="4">
        <v>277</v>
      </c>
      <c r="Q908" s="4">
        <v>399</v>
      </c>
      <c r="R908" s="4">
        <v>616</v>
      </c>
      <c r="S908" s="6">
        <v>387</v>
      </c>
      <c r="T908">
        <v>32.4</v>
      </c>
      <c r="U908" t="s">
        <v>62</v>
      </c>
      <c r="V908" s="4">
        <f>Table3[[#This Row],[Driver wage/trip]]+Table3[[#This Row],[Driver Salary]]</f>
        <v>893</v>
      </c>
      <c r="W908" s="15">
        <f>Table3[[#This Row],[Buddy wage/trip]]*0.3</f>
        <v>119.69999999999999</v>
      </c>
    </row>
    <row r="909" spans="1:23" x14ac:dyDescent="0.25">
      <c r="A909">
        <v>18</v>
      </c>
      <c r="B909" s="22">
        <v>44731</v>
      </c>
      <c r="C909">
        <v>2022</v>
      </c>
      <c r="D909" t="s">
        <v>29</v>
      </c>
      <c r="E909" t="s">
        <v>34</v>
      </c>
      <c r="F909" t="s">
        <v>38</v>
      </c>
      <c r="G909" t="s">
        <v>41</v>
      </c>
      <c r="H909" t="s">
        <v>43</v>
      </c>
      <c r="I909">
        <v>31.4</v>
      </c>
      <c r="J909" t="s">
        <v>45</v>
      </c>
      <c r="K909">
        <v>51.8</v>
      </c>
      <c r="L909" t="s">
        <v>84</v>
      </c>
      <c r="M909" t="s">
        <v>55</v>
      </c>
      <c r="N909" t="s">
        <v>48</v>
      </c>
      <c r="O909" t="s">
        <v>60</v>
      </c>
      <c r="P909" s="4">
        <v>261</v>
      </c>
      <c r="Q909" s="4">
        <v>400</v>
      </c>
      <c r="R909" s="4">
        <v>642</v>
      </c>
      <c r="S909" s="6">
        <v>410</v>
      </c>
      <c r="T909">
        <v>22</v>
      </c>
      <c r="U909" t="s">
        <v>61</v>
      </c>
      <c r="V909" s="4">
        <f>Table3[[#This Row],[Driver wage/trip]]+Table3[[#This Row],[Driver Salary]]</f>
        <v>903</v>
      </c>
      <c r="W909" s="15">
        <f>Table3[[#This Row],[Buddy wage/trip]]*0.3</f>
        <v>120</v>
      </c>
    </row>
    <row r="910" spans="1:23" x14ac:dyDescent="0.25">
      <c r="A910">
        <v>17</v>
      </c>
      <c r="B910" s="22">
        <v>44058</v>
      </c>
      <c r="C910">
        <v>2020</v>
      </c>
      <c r="D910" t="s">
        <v>26</v>
      </c>
      <c r="E910" t="s">
        <v>36</v>
      </c>
      <c r="F910" t="s">
        <v>39</v>
      </c>
      <c r="G910" t="s">
        <v>41</v>
      </c>
      <c r="H910" t="s">
        <v>43</v>
      </c>
      <c r="I910">
        <v>28.9</v>
      </c>
      <c r="J910" t="s">
        <v>46</v>
      </c>
      <c r="K910">
        <v>25.4</v>
      </c>
      <c r="L910" t="s">
        <v>84</v>
      </c>
      <c r="M910" t="s">
        <v>49</v>
      </c>
      <c r="N910" t="s">
        <v>48</v>
      </c>
      <c r="O910" t="s">
        <v>59</v>
      </c>
      <c r="P910" s="4">
        <v>759</v>
      </c>
      <c r="Q910" s="4">
        <v>399</v>
      </c>
      <c r="R910" s="4">
        <v>488</v>
      </c>
      <c r="S910" s="6">
        <v>545</v>
      </c>
      <c r="T910">
        <v>32</v>
      </c>
      <c r="U910" t="s">
        <v>61</v>
      </c>
      <c r="V910" s="4">
        <f>Table3[[#This Row],[Driver wage/trip]]+Table3[[#This Row],[Driver Salary]]</f>
        <v>1247</v>
      </c>
      <c r="W910" s="15">
        <f>Table3[[#This Row],[Buddy wage/trip]]*0.3</f>
        <v>119.69999999999999</v>
      </c>
    </row>
    <row r="911" spans="1:23" x14ac:dyDescent="0.25">
      <c r="A911">
        <v>28</v>
      </c>
      <c r="B911" s="22">
        <v>43846</v>
      </c>
      <c r="C911">
        <v>2020</v>
      </c>
      <c r="D911" t="s">
        <v>28</v>
      </c>
      <c r="E911" t="s">
        <v>35</v>
      </c>
      <c r="F911" t="s">
        <v>39</v>
      </c>
      <c r="G911" t="s">
        <v>40</v>
      </c>
      <c r="H911" t="s">
        <v>70</v>
      </c>
      <c r="I911">
        <v>67.7</v>
      </c>
      <c r="J911" t="s">
        <v>46</v>
      </c>
      <c r="K911">
        <v>95.6</v>
      </c>
      <c r="L911" t="s">
        <v>83</v>
      </c>
      <c r="M911" t="s">
        <v>52</v>
      </c>
      <c r="N911" t="s">
        <v>52</v>
      </c>
      <c r="O911" t="s">
        <v>60</v>
      </c>
      <c r="P911" s="4">
        <v>314</v>
      </c>
      <c r="Q911" s="4">
        <v>399</v>
      </c>
      <c r="R911" s="4">
        <v>256</v>
      </c>
      <c r="S911" s="6">
        <v>632</v>
      </c>
      <c r="T911">
        <v>6</v>
      </c>
      <c r="U911" t="s">
        <v>62</v>
      </c>
      <c r="V911" s="4">
        <f>Table3[[#This Row],[Driver wage/trip]]+Table3[[#This Row],[Driver Salary]]</f>
        <v>570</v>
      </c>
      <c r="W911" s="15">
        <f>Table3[[#This Row],[Buddy wage/trip]]*0.3</f>
        <v>119.69999999999999</v>
      </c>
    </row>
    <row r="912" spans="1:23" x14ac:dyDescent="0.25">
      <c r="A912">
        <v>10</v>
      </c>
      <c r="B912" s="22">
        <v>44255</v>
      </c>
      <c r="C912">
        <v>2021</v>
      </c>
      <c r="D912" t="s">
        <v>25</v>
      </c>
      <c r="E912" t="s">
        <v>34</v>
      </c>
      <c r="F912" t="s">
        <v>38</v>
      </c>
      <c r="G912" t="s">
        <v>40</v>
      </c>
      <c r="H912" t="s">
        <v>70</v>
      </c>
      <c r="I912">
        <v>101.8</v>
      </c>
      <c r="J912" t="s">
        <v>44</v>
      </c>
      <c r="K912">
        <v>28</v>
      </c>
      <c r="L912" t="s">
        <v>84</v>
      </c>
      <c r="M912" t="s">
        <v>53</v>
      </c>
      <c r="N912" t="s">
        <v>65</v>
      </c>
      <c r="O912" t="s">
        <v>59</v>
      </c>
      <c r="P912" s="4">
        <v>400</v>
      </c>
      <c r="Q912" s="4">
        <v>400</v>
      </c>
      <c r="R912" s="4">
        <v>567</v>
      </c>
      <c r="S912" s="6">
        <v>444</v>
      </c>
      <c r="T912">
        <v>33</v>
      </c>
      <c r="U912" t="s">
        <v>61</v>
      </c>
      <c r="V912" s="4">
        <f>Table3[[#This Row],[Driver wage/trip]]+Table3[[#This Row],[Driver Salary]]</f>
        <v>967</v>
      </c>
      <c r="W912" s="15">
        <f>Table3[[#This Row],[Buddy wage/trip]]*0.3</f>
        <v>120</v>
      </c>
    </row>
    <row r="913" spans="1:23" x14ac:dyDescent="0.25">
      <c r="A913">
        <v>14</v>
      </c>
      <c r="B913" s="22">
        <v>44294</v>
      </c>
      <c r="C913">
        <v>2021</v>
      </c>
      <c r="D913" t="s">
        <v>19</v>
      </c>
      <c r="E913" t="s">
        <v>35</v>
      </c>
      <c r="F913" t="s">
        <v>39</v>
      </c>
      <c r="G913" t="s">
        <v>40</v>
      </c>
      <c r="H913" t="s">
        <v>43</v>
      </c>
      <c r="I913">
        <v>91.2</v>
      </c>
      <c r="J913" t="s">
        <v>44</v>
      </c>
      <c r="K913">
        <v>42</v>
      </c>
      <c r="L913" t="s">
        <v>84</v>
      </c>
      <c r="M913" t="s">
        <v>53</v>
      </c>
      <c r="N913" t="s">
        <v>58</v>
      </c>
      <c r="O913" t="s">
        <v>60</v>
      </c>
      <c r="P913" s="4">
        <v>517</v>
      </c>
      <c r="Q913" s="4">
        <v>400</v>
      </c>
      <c r="R913" s="4">
        <v>423</v>
      </c>
      <c r="S913" s="6">
        <v>286</v>
      </c>
      <c r="T913">
        <v>38.4</v>
      </c>
      <c r="U913" t="s">
        <v>62</v>
      </c>
      <c r="V913" s="4">
        <f>Table3[[#This Row],[Driver wage/trip]]+Table3[[#This Row],[Driver Salary]]</f>
        <v>940</v>
      </c>
      <c r="W913" s="15">
        <f>Table3[[#This Row],[Buddy wage/trip]]*0.3</f>
        <v>120</v>
      </c>
    </row>
    <row r="914" spans="1:23" x14ac:dyDescent="0.25">
      <c r="A914">
        <v>14</v>
      </c>
      <c r="B914" s="22">
        <v>44554</v>
      </c>
      <c r="C914">
        <v>2021</v>
      </c>
      <c r="D914" t="s">
        <v>23</v>
      </c>
      <c r="E914" t="s">
        <v>31</v>
      </c>
      <c r="F914" t="s">
        <v>39</v>
      </c>
      <c r="G914" t="s">
        <v>41</v>
      </c>
      <c r="H914" t="s">
        <v>70</v>
      </c>
      <c r="I914">
        <v>88.2</v>
      </c>
      <c r="J914" t="s">
        <v>44</v>
      </c>
      <c r="K914">
        <v>12.1</v>
      </c>
      <c r="L914" t="s">
        <v>83</v>
      </c>
      <c r="M914" t="s">
        <v>48</v>
      </c>
      <c r="N914" t="s">
        <v>65</v>
      </c>
      <c r="O914" t="s">
        <v>60</v>
      </c>
      <c r="P914" s="4">
        <v>409</v>
      </c>
      <c r="Q914" s="4">
        <v>399</v>
      </c>
      <c r="R914" s="4">
        <v>770</v>
      </c>
      <c r="S914" s="6">
        <v>476</v>
      </c>
      <c r="T914">
        <v>14.7</v>
      </c>
      <c r="U914" t="s">
        <v>61</v>
      </c>
      <c r="V914" s="4">
        <f>Table3[[#This Row],[Driver wage/trip]]+Table3[[#This Row],[Driver Salary]]</f>
        <v>1179</v>
      </c>
      <c r="W914" s="15">
        <f>Table3[[#This Row],[Buddy wage/trip]]*0.3</f>
        <v>119.69999999999999</v>
      </c>
    </row>
    <row r="915" spans="1:23" x14ac:dyDescent="0.25">
      <c r="A915">
        <v>24</v>
      </c>
      <c r="B915" s="22">
        <v>45100</v>
      </c>
      <c r="C915">
        <v>2023</v>
      </c>
      <c r="D915" t="s">
        <v>29</v>
      </c>
      <c r="E915" t="s">
        <v>31</v>
      </c>
      <c r="F915" t="s">
        <v>39</v>
      </c>
      <c r="G915" t="s">
        <v>40</v>
      </c>
      <c r="H915" t="s">
        <v>43</v>
      </c>
      <c r="I915">
        <v>37.5</v>
      </c>
      <c r="J915" t="s">
        <v>44</v>
      </c>
      <c r="K915">
        <v>85.7</v>
      </c>
      <c r="L915" t="s">
        <v>84</v>
      </c>
      <c r="M915" t="s">
        <v>51</v>
      </c>
      <c r="N915" t="s">
        <v>65</v>
      </c>
      <c r="O915" t="s">
        <v>59</v>
      </c>
      <c r="P915" s="4">
        <v>722</v>
      </c>
      <c r="Q915" s="4">
        <v>401</v>
      </c>
      <c r="R915" s="4">
        <v>508</v>
      </c>
      <c r="S915" s="6">
        <v>778</v>
      </c>
      <c r="T915">
        <v>12.1</v>
      </c>
      <c r="U915" t="s">
        <v>61</v>
      </c>
      <c r="V915" s="4">
        <f>Table3[[#This Row],[Driver wage/trip]]+Table3[[#This Row],[Driver Salary]]</f>
        <v>1230</v>
      </c>
      <c r="W915" s="15">
        <f>Table3[[#This Row],[Buddy wage/trip]]*0.3</f>
        <v>120.3</v>
      </c>
    </row>
    <row r="916" spans="1:23" x14ac:dyDescent="0.25">
      <c r="A916">
        <v>12</v>
      </c>
      <c r="B916" s="22">
        <v>44624</v>
      </c>
      <c r="C916">
        <v>2022</v>
      </c>
      <c r="D916" t="s">
        <v>24</v>
      </c>
      <c r="E916" t="s">
        <v>31</v>
      </c>
      <c r="F916" t="s">
        <v>38</v>
      </c>
      <c r="G916" t="s">
        <v>40</v>
      </c>
      <c r="H916" t="s">
        <v>42</v>
      </c>
      <c r="I916">
        <v>7.6</v>
      </c>
      <c r="J916" t="s">
        <v>45</v>
      </c>
      <c r="K916">
        <v>36.700000000000003</v>
      </c>
      <c r="L916" t="s">
        <v>83</v>
      </c>
      <c r="M916" t="s">
        <v>55</v>
      </c>
      <c r="N916" t="s">
        <v>48</v>
      </c>
      <c r="O916" t="s">
        <v>60</v>
      </c>
      <c r="P916" s="4">
        <v>740</v>
      </c>
      <c r="Q916" s="4">
        <v>399</v>
      </c>
      <c r="R916" s="4">
        <v>243</v>
      </c>
      <c r="S916" s="6">
        <v>328</v>
      </c>
      <c r="T916">
        <v>26.2</v>
      </c>
      <c r="U916" t="s">
        <v>62</v>
      </c>
      <c r="V916" s="4">
        <f>Table3[[#This Row],[Driver wage/trip]]+Table3[[#This Row],[Driver Salary]]</f>
        <v>983</v>
      </c>
      <c r="W916" s="15">
        <f>Table3[[#This Row],[Buddy wage/trip]]*0.3</f>
        <v>119.69999999999999</v>
      </c>
    </row>
    <row r="917" spans="1:23" x14ac:dyDescent="0.25">
      <c r="A917">
        <v>14</v>
      </c>
      <c r="B917" s="22">
        <v>44007</v>
      </c>
      <c r="C917">
        <v>2020</v>
      </c>
      <c r="D917" t="s">
        <v>29</v>
      </c>
      <c r="E917" t="s">
        <v>35</v>
      </c>
      <c r="F917" t="s">
        <v>39</v>
      </c>
      <c r="G917" t="s">
        <v>41</v>
      </c>
      <c r="H917" t="s">
        <v>70</v>
      </c>
      <c r="I917">
        <v>23.6</v>
      </c>
      <c r="J917" t="s">
        <v>45</v>
      </c>
      <c r="K917">
        <v>31.8</v>
      </c>
      <c r="L917" t="s">
        <v>84</v>
      </c>
      <c r="M917" t="s">
        <v>52</v>
      </c>
      <c r="N917" t="s">
        <v>55</v>
      </c>
      <c r="O917" t="s">
        <v>60</v>
      </c>
      <c r="P917" s="4">
        <v>396</v>
      </c>
      <c r="Q917" s="4">
        <v>400</v>
      </c>
      <c r="R917" s="4">
        <v>582</v>
      </c>
      <c r="S917" s="6">
        <v>589</v>
      </c>
      <c r="T917">
        <v>25.8</v>
      </c>
      <c r="U917" t="s">
        <v>62</v>
      </c>
      <c r="V917" s="4">
        <f>Table3[[#This Row],[Driver wage/trip]]+Table3[[#This Row],[Driver Salary]]</f>
        <v>978</v>
      </c>
      <c r="W917" s="15">
        <f>Table3[[#This Row],[Buddy wage/trip]]*0.3</f>
        <v>120</v>
      </c>
    </row>
    <row r="918" spans="1:23" x14ac:dyDescent="0.25">
      <c r="A918">
        <v>17</v>
      </c>
      <c r="B918" s="22">
        <v>44373</v>
      </c>
      <c r="C918">
        <v>2021</v>
      </c>
      <c r="D918" t="s">
        <v>29</v>
      </c>
      <c r="E918" t="s">
        <v>36</v>
      </c>
      <c r="F918" t="s">
        <v>39</v>
      </c>
      <c r="G918" t="s">
        <v>40</v>
      </c>
      <c r="H918" t="s">
        <v>43</v>
      </c>
      <c r="I918">
        <v>45.2</v>
      </c>
      <c r="J918" t="s">
        <v>46</v>
      </c>
      <c r="K918">
        <v>39.9</v>
      </c>
      <c r="L918" t="s">
        <v>83</v>
      </c>
      <c r="M918" t="s">
        <v>48</v>
      </c>
      <c r="N918" t="s">
        <v>48</v>
      </c>
      <c r="O918" t="s">
        <v>60</v>
      </c>
      <c r="P918" s="4">
        <v>255</v>
      </c>
      <c r="Q918" s="4">
        <v>400</v>
      </c>
      <c r="R918" s="4">
        <v>668</v>
      </c>
      <c r="S918" s="6">
        <v>790</v>
      </c>
      <c r="T918">
        <v>5.4</v>
      </c>
      <c r="U918" t="s">
        <v>62</v>
      </c>
      <c r="V918" s="4">
        <f>Table3[[#This Row],[Driver wage/trip]]+Table3[[#This Row],[Driver Salary]]</f>
        <v>923</v>
      </c>
      <c r="W918" s="15">
        <f>Table3[[#This Row],[Buddy wage/trip]]*0.3</f>
        <v>120</v>
      </c>
    </row>
    <row r="919" spans="1:23" x14ac:dyDescent="0.25">
      <c r="A919">
        <v>14</v>
      </c>
      <c r="B919" s="22">
        <v>44339</v>
      </c>
      <c r="C919">
        <v>2021</v>
      </c>
      <c r="D919" t="s">
        <v>20</v>
      </c>
      <c r="E919" t="s">
        <v>34</v>
      </c>
      <c r="F919" t="s">
        <v>39</v>
      </c>
      <c r="G919" t="s">
        <v>40</v>
      </c>
      <c r="H919" t="s">
        <v>43</v>
      </c>
      <c r="I919">
        <v>116.7</v>
      </c>
      <c r="J919" t="s">
        <v>44</v>
      </c>
      <c r="K919">
        <v>105.5</v>
      </c>
      <c r="L919" t="s">
        <v>84</v>
      </c>
      <c r="M919" t="s">
        <v>48</v>
      </c>
      <c r="N919" t="s">
        <v>52</v>
      </c>
      <c r="O919" t="s">
        <v>60</v>
      </c>
      <c r="P919" s="4">
        <v>326</v>
      </c>
      <c r="Q919" s="4">
        <v>399</v>
      </c>
      <c r="R919" s="4">
        <v>296</v>
      </c>
      <c r="S919" s="6">
        <v>426</v>
      </c>
      <c r="T919">
        <v>37.1</v>
      </c>
      <c r="U919" t="s">
        <v>62</v>
      </c>
      <c r="V919" s="4">
        <f>Table3[[#This Row],[Driver wage/trip]]+Table3[[#This Row],[Driver Salary]]</f>
        <v>622</v>
      </c>
      <c r="W919" s="15">
        <f>Table3[[#This Row],[Buddy wage/trip]]*0.3</f>
        <v>119.69999999999999</v>
      </c>
    </row>
    <row r="920" spans="1:23" x14ac:dyDescent="0.25">
      <c r="A920">
        <v>9</v>
      </c>
      <c r="B920" s="22">
        <v>44394</v>
      </c>
      <c r="C920">
        <v>2021</v>
      </c>
      <c r="D920" t="s">
        <v>27</v>
      </c>
      <c r="E920" t="s">
        <v>36</v>
      </c>
      <c r="F920" t="s">
        <v>39</v>
      </c>
      <c r="G920" t="s">
        <v>41</v>
      </c>
      <c r="H920" t="s">
        <v>43</v>
      </c>
      <c r="I920">
        <v>110.8</v>
      </c>
      <c r="J920" t="s">
        <v>45</v>
      </c>
      <c r="K920">
        <v>64.599999999999994</v>
      </c>
      <c r="L920" t="s">
        <v>83</v>
      </c>
      <c r="M920" t="s">
        <v>52</v>
      </c>
      <c r="N920" t="s">
        <v>58</v>
      </c>
      <c r="O920" t="s">
        <v>60</v>
      </c>
      <c r="P920" s="4">
        <v>485</v>
      </c>
      <c r="Q920" s="4">
        <v>399</v>
      </c>
      <c r="R920" s="4">
        <v>469</v>
      </c>
      <c r="S920" s="6">
        <v>733</v>
      </c>
      <c r="T920">
        <v>19.7</v>
      </c>
      <c r="U920" t="s">
        <v>62</v>
      </c>
      <c r="V920" s="4">
        <f>Table3[[#This Row],[Driver wage/trip]]+Table3[[#This Row],[Driver Salary]]</f>
        <v>954</v>
      </c>
      <c r="W920" s="15">
        <f>Table3[[#This Row],[Buddy wage/trip]]*0.3</f>
        <v>119.69999999999999</v>
      </c>
    </row>
    <row r="921" spans="1:23" x14ac:dyDescent="0.25">
      <c r="A921">
        <v>14</v>
      </c>
      <c r="B921" s="22">
        <v>44063</v>
      </c>
      <c r="C921">
        <v>2020</v>
      </c>
      <c r="D921" t="s">
        <v>26</v>
      </c>
      <c r="E921" t="s">
        <v>35</v>
      </c>
      <c r="F921" t="s">
        <v>39</v>
      </c>
      <c r="G921" t="s">
        <v>40</v>
      </c>
      <c r="H921" t="s">
        <v>42</v>
      </c>
      <c r="I921">
        <v>28.1</v>
      </c>
      <c r="J921" t="s">
        <v>46</v>
      </c>
      <c r="K921">
        <v>23.2</v>
      </c>
      <c r="L921" t="s">
        <v>83</v>
      </c>
      <c r="M921" t="s">
        <v>53</v>
      </c>
      <c r="N921" t="s">
        <v>65</v>
      </c>
      <c r="O921" t="s">
        <v>60</v>
      </c>
      <c r="P921" s="4">
        <v>373</v>
      </c>
      <c r="Q921" s="4">
        <v>400</v>
      </c>
      <c r="R921" s="4">
        <v>646</v>
      </c>
      <c r="S921" s="6">
        <v>718</v>
      </c>
      <c r="T921">
        <v>30.8</v>
      </c>
      <c r="U921" t="s">
        <v>61</v>
      </c>
      <c r="V921" s="4">
        <f>Table3[[#This Row],[Driver wage/trip]]+Table3[[#This Row],[Driver Salary]]</f>
        <v>1019</v>
      </c>
      <c r="W921" s="15">
        <f>Table3[[#This Row],[Buddy wage/trip]]*0.3</f>
        <v>120</v>
      </c>
    </row>
    <row r="922" spans="1:23" x14ac:dyDescent="0.25">
      <c r="A922">
        <v>20</v>
      </c>
      <c r="B922" s="22">
        <v>44892</v>
      </c>
      <c r="C922">
        <v>2022</v>
      </c>
      <c r="D922" t="s">
        <v>30</v>
      </c>
      <c r="E922" t="s">
        <v>34</v>
      </c>
      <c r="F922" t="s">
        <v>39</v>
      </c>
      <c r="G922" t="s">
        <v>40</v>
      </c>
      <c r="H922" t="s">
        <v>43</v>
      </c>
      <c r="I922">
        <v>88.4</v>
      </c>
      <c r="J922" t="s">
        <v>44</v>
      </c>
      <c r="K922">
        <v>94.1</v>
      </c>
      <c r="L922" t="s">
        <v>83</v>
      </c>
      <c r="M922" t="s">
        <v>53</v>
      </c>
      <c r="N922" t="s">
        <v>65</v>
      </c>
      <c r="O922" t="s">
        <v>60</v>
      </c>
      <c r="P922" s="4">
        <v>472</v>
      </c>
      <c r="Q922" s="4">
        <v>402</v>
      </c>
      <c r="R922" s="4">
        <v>212</v>
      </c>
      <c r="S922" s="6">
        <v>403</v>
      </c>
      <c r="T922">
        <v>15</v>
      </c>
      <c r="U922" t="s">
        <v>62</v>
      </c>
      <c r="V922" s="4">
        <f>Table3[[#This Row],[Driver wage/trip]]+Table3[[#This Row],[Driver Salary]]</f>
        <v>684</v>
      </c>
      <c r="W922" s="15">
        <f>Table3[[#This Row],[Buddy wage/trip]]*0.3</f>
        <v>120.6</v>
      </c>
    </row>
    <row r="923" spans="1:23" x14ac:dyDescent="0.25">
      <c r="A923">
        <v>5</v>
      </c>
      <c r="B923" s="22">
        <v>44321</v>
      </c>
      <c r="C923">
        <v>2021</v>
      </c>
      <c r="D923" t="s">
        <v>20</v>
      </c>
      <c r="E923" t="s">
        <v>33</v>
      </c>
      <c r="F923" t="s">
        <v>39</v>
      </c>
      <c r="G923" t="s">
        <v>41</v>
      </c>
      <c r="H923" t="s">
        <v>43</v>
      </c>
      <c r="I923">
        <v>71.599999999999994</v>
      </c>
      <c r="J923" t="s">
        <v>44</v>
      </c>
      <c r="K923">
        <v>29</v>
      </c>
      <c r="L923" t="s">
        <v>83</v>
      </c>
      <c r="M923" t="s">
        <v>52</v>
      </c>
      <c r="N923" t="s">
        <v>55</v>
      </c>
      <c r="O923" t="s">
        <v>59</v>
      </c>
      <c r="P923" s="4">
        <v>655</v>
      </c>
      <c r="Q923" s="4">
        <v>399</v>
      </c>
      <c r="R923" s="4">
        <v>217</v>
      </c>
      <c r="S923" s="6">
        <v>259</v>
      </c>
      <c r="T923">
        <v>11.2</v>
      </c>
      <c r="U923" t="s">
        <v>61</v>
      </c>
      <c r="V923" s="4">
        <f>Table3[[#This Row],[Driver wage/trip]]+Table3[[#This Row],[Driver Salary]]</f>
        <v>872</v>
      </c>
      <c r="W923" s="15">
        <f>Table3[[#This Row],[Buddy wage/trip]]*0.3</f>
        <v>119.69999999999999</v>
      </c>
    </row>
    <row r="924" spans="1:23" x14ac:dyDescent="0.25">
      <c r="A924">
        <v>13</v>
      </c>
      <c r="B924" s="22">
        <v>44847</v>
      </c>
      <c r="C924">
        <v>2022</v>
      </c>
      <c r="D924" t="s">
        <v>22</v>
      </c>
      <c r="E924" t="s">
        <v>35</v>
      </c>
      <c r="F924" t="s">
        <v>38</v>
      </c>
      <c r="G924" t="s">
        <v>40</v>
      </c>
      <c r="H924" t="s">
        <v>70</v>
      </c>
      <c r="I924">
        <v>10.7</v>
      </c>
      <c r="J924" t="s">
        <v>46</v>
      </c>
      <c r="K924">
        <v>52.4</v>
      </c>
      <c r="L924" t="s">
        <v>83</v>
      </c>
      <c r="M924" t="s">
        <v>52</v>
      </c>
      <c r="N924" t="s">
        <v>66</v>
      </c>
      <c r="O924" t="s">
        <v>60</v>
      </c>
      <c r="P924" s="4">
        <v>452</v>
      </c>
      <c r="Q924" s="4">
        <v>402</v>
      </c>
      <c r="R924" s="4">
        <v>606</v>
      </c>
      <c r="S924" s="6">
        <v>307</v>
      </c>
      <c r="T924">
        <v>5.3</v>
      </c>
      <c r="U924" t="s">
        <v>61</v>
      </c>
      <c r="V924" s="4">
        <f>Table3[[#This Row],[Driver wage/trip]]+Table3[[#This Row],[Driver Salary]]</f>
        <v>1058</v>
      </c>
      <c r="W924" s="15">
        <f>Table3[[#This Row],[Buddy wage/trip]]*0.3</f>
        <v>120.6</v>
      </c>
    </row>
    <row r="925" spans="1:23" x14ac:dyDescent="0.25">
      <c r="A925">
        <v>8</v>
      </c>
      <c r="B925" s="22">
        <v>44274</v>
      </c>
      <c r="C925">
        <v>2021</v>
      </c>
      <c r="D925" t="s">
        <v>24</v>
      </c>
      <c r="E925" t="s">
        <v>31</v>
      </c>
      <c r="F925" t="s">
        <v>38</v>
      </c>
      <c r="G925" t="s">
        <v>40</v>
      </c>
      <c r="H925" t="s">
        <v>43</v>
      </c>
      <c r="I925">
        <v>47.7</v>
      </c>
      <c r="J925" t="s">
        <v>46</v>
      </c>
      <c r="K925">
        <v>70.3</v>
      </c>
      <c r="L925" t="s">
        <v>84</v>
      </c>
      <c r="M925" t="s">
        <v>50</v>
      </c>
      <c r="N925" t="s">
        <v>65</v>
      </c>
      <c r="O925" t="s">
        <v>60</v>
      </c>
      <c r="P925" s="4">
        <v>318</v>
      </c>
      <c r="Q925" s="4">
        <v>400</v>
      </c>
      <c r="R925" s="4">
        <v>635</v>
      </c>
      <c r="S925" s="6">
        <v>419</v>
      </c>
      <c r="T925">
        <v>11.7</v>
      </c>
      <c r="U925" t="s">
        <v>62</v>
      </c>
      <c r="V925" s="4">
        <f>Table3[[#This Row],[Driver wage/trip]]+Table3[[#This Row],[Driver Salary]]</f>
        <v>953</v>
      </c>
      <c r="W925" s="15">
        <f>Table3[[#This Row],[Buddy wage/trip]]*0.3</f>
        <v>120</v>
      </c>
    </row>
    <row r="926" spans="1:23" x14ac:dyDescent="0.25">
      <c r="A926">
        <v>21</v>
      </c>
      <c r="B926" s="22">
        <v>43850</v>
      </c>
      <c r="C926">
        <v>2020</v>
      </c>
      <c r="D926" t="s">
        <v>28</v>
      </c>
      <c r="E926" t="s">
        <v>32</v>
      </c>
      <c r="F926" t="s">
        <v>39</v>
      </c>
      <c r="G926" t="s">
        <v>40</v>
      </c>
      <c r="H926" t="s">
        <v>42</v>
      </c>
      <c r="I926">
        <v>60.9</v>
      </c>
      <c r="J926" t="s">
        <v>46</v>
      </c>
      <c r="K926">
        <v>72.2</v>
      </c>
      <c r="L926" t="s">
        <v>84</v>
      </c>
      <c r="M926" t="s">
        <v>55</v>
      </c>
      <c r="N926" t="s">
        <v>56</v>
      </c>
      <c r="O926" t="s">
        <v>59</v>
      </c>
      <c r="P926" s="4">
        <v>415</v>
      </c>
      <c r="Q926" s="4">
        <v>400</v>
      </c>
      <c r="R926" s="4">
        <v>708</v>
      </c>
      <c r="S926" s="6">
        <v>775</v>
      </c>
      <c r="T926">
        <v>39.700000000000003</v>
      </c>
      <c r="U926" t="s">
        <v>62</v>
      </c>
      <c r="V926" s="4">
        <f>Table3[[#This Row],[Driver wage/trip]]+Table3[[#This Row],[Driver Salary]]</f>
        <v>1123</v>
      </c>
      <c r="W926" s="15">
        <f>Table3[[#This Row],[Buddy wage/trip]]*0.3</f>
        <v>120</v>
      </c>
    </row>
    <row r="927" spans="1:23" x14ac:dyDescent="0.25">
      <c r="A927">
        <v>2</v>
      </c>
      <c r="B927" s="22">
        <v>43941</v>
      </c>
      <c r="C927">
        <v>2020</v>
      </c>
      <c r="D927" t="s">
        <v>19</v>
      </c>
      <c r="E927" t="s">
        <v>32</v>
      </c>
      <c r="F927" t="s">
        <v>39</v>
      </c>
      <c r="G927" t="s">
        <v>40</v>
      </c>
      <c r="H927" t="s">
        <v>43</v>
      </c>
      <c r="I927">
        <v>81.8</v>
      </c>
      <c r="J927" t="s">
        <v>44</v>
      </c>
      <c r="K927">
        <v>12.9</v>
      </c>
      <c r="L927" t="s">
        <v>84</v>
      </c>
      <c r="M927" t="s">
        <v>51</v>
      </c>
      <c r="N927" t="s">
        <v>52</v>
      </c>
      <c r="O927" t="s">
        <v>59</v>
      </c>
      <c r="P927" s="4">
        <v>646</v>
      </c>
      <c r="Q927" s="4">
        <v>399</v>
      </c>
      <c r="R927" s="4">
        <v>440</v>
      </c>
      <c r="S927" s="6">
        <v>365</v>
      </c>
      <c r="T927">
        <v>26.7</v>
      </c>
      <c r="U927" t="s">
        <v>61</v>
      </c>
      <c r="V927" s="4">
        <f>Table3[[#This Row],[Driver wage/trip]]+Table3[[#This Row],[Driver Salary]]</f>
        <v>1086</v>
      </c>
      <c r="W927" s="15">
        <f>Table3[[#This Row],[Buddy wage/trip]]*0.3</f>
        <v>119.69999999999999</v>
      </c>
    </row>
    <row r="928" spans="1:23" x14ac:dyDescent="0.25">
      <c r="A928">
        <v>9</v>
      </c>
      <c r="B928" s="22">
        <v>44317</v>
      </c>
      <c r="C928">
        <v>2021</v>
      </c>
      <c r="D928" t="s">
        <v>20</v>
      </c>
      <c r="E928" t="s">
        <v>36</v>
      </c>
      <c r="F928" t="s">
        <v>39</v>
      </c>
      <c r="G928" t="s">
        <v>40</v>
      </c>
      <c r="H928" t="s">
        <v>70</v>
      </c>
      <c r="I928">
        <v>38.9</v>
      </c>
      <c r="J928" t="s">
        <v>46</v>
      </c>
      <c r="K928">
        <v>101.2</v>
      </c>
      <c r="L928" t="s">
        <v>83</v>
      </c>
      <c r="M928" t="s">
        <v>51</v>
      </c>
      <c r="N928" t="s">
        <v>52</v>
      </c>
      <c r="O928" t="s">
        <v>59</v>
      </c>
      <c r="P928" s="4">
        <v>454</v>
      </c>
      <c r="Q928" s="4">
        <v>399</v>
      </c>
      <c r="R928" s="4">
        <v>434</v>
      </c>
      <c r="S928" s="6">
        <v>756</v>
      </c>
      <c r="T928">
        <v>32.299999999999997</v>
      </c>
      <c r="U928" t="s">
        <v>62</v>
      </c>
      <c r="V928" s="4">
        <f>Table3[[#This Row],[Driver wage/trip]]+Table3[[#This Row],[Driver Salary]]</f>
        <v>888</v>
      </c>
      <c r="W928" s="15">
        <f>Table3[[#This Row],[Buddy wage/trip]]*0.3</f>
        <v>119.69999999999999</v>
      </c>
    </row>
    <row r="929" spans="1:23" x14ac:dyDescent="0.25">
      <c r="A929">
        <v>15</v>
      </c>
      <c r="B929" s="22">
        <v>43919</v>
      </c>
      <c r="C929">
        <v>2020</v>
      </c>
      <c r="D929" t="s">
        <v>24</v>
      </c>
      <c r="E929" t="s">
        <v>34</v>
      </c>
      <c r="F929" t="s">
        <v>39</v>
      </c>
      <c r="G929" t="s">
        <v>40</v>
      </c>
      <c r="H929" t="s">
        <v>43</v>
      </c>
      <c r="I929">
        <v>112.4</v>
      </c>
      <c r="J929" t="s">
        <v>46</v>
      </c>
      <c r="K929">
        <v>60.1</v>
      </c>
      <c r="L929" t="s">
        <v>84</v>
      </c>
      <c r="M929" t="s">
        <v>51</v>
      </c>
      <c r="N929" t="s">
        <v>57</v>
      </c>
      <c r="O929" t="s">
        <v>59</v>
      </c>
      <c r="P929" s="4">
        <v>350</v>
      </c>
      <c r="Q929" s="4">
        <v>399</v>
      </c>
      <c r="R929" s="4">
        <v>531</v>
      </c>
      <c r="S929" s="6">
        <v>309</v>
      </c>
      <c r="T929">
        <v>38.4</v>
      </c>
      <c r="U929" t="s">
        <v>61</v>
      </c>
      <c r="V929" s="4">
        <f>Table3[[#This Row],[Driver wage/trip]]+Table3[[#This Row],[Driver Salary]]</f>
        <v>881</v>
      </c>
      <c r="W929" s="15">
        <f>Table3[[#This Row],[Buddy wage/trip]]*0.3</f>
        <v>119.69999999999999</v>
      </c>
    </row>
    <row r="930" spans="1:23" x14ac:dyDescent="0.25">
      <c r="A930">
        <v>24</v>
      </c>
      <c r="B930" s="22">
        <v>45173</v>
      </c>
      <c r="C930">
        <v>2023</v>
      </c>
      <c r="D930" t="s">
        <v>21</v>
      </c>
      <c r="E930" t="s">
        <v>32</v>
      </c>
      <c r="F930" t="s">
        <v>39</v>
      </c>
      <c r="G930" t="s">
        <v>40</v>
      </c>
      <c r="H930" t="s">
        <v>70</v>
      </c>
      <c r="I930">
        <v>57</v>
      </c>
      <c r="J930" t="s">
        <v>44</v>
      </c>
      <c r="K930">
        <v>118.8</v>
      </c>
      <c r="L930" t="s">
        <v>83</v>
      </c>
      <c r="M930" t="s">
        <v>52</v>
      </c>
      <c r="N930" t="s">
        <v>56</v>
      </c>
      <c r="O930" t="s">
        <v>60</v>
      </c>
      <c r="P930" s="4">
        <v>456</v>
      </c>
      <c r="Q930" s="4">
        <v>399</v>
      </c>
      <c r="R930" s="4">
        <v>654</v>
      </c>
      <c r="S930" s="6">
        <v>782</v>
      </c>
      <c r="T930">
        <v>4.0999999999999996</v>
      </c>
      <c r="U930" t="s">
        <v>61</v>
      </c>
      <c r="V930" s="4">
        <f>Table3[[#This Row],[Driver wage/trip]]+Table3[[#This Row],[Driver Salary]]</f>
        <v>1110</v>
      </c>
      <c r="W930" s="15">
        <f>Table3[[#This Row],[Buddy wage/trip]]*0.3</f>
        <v>119.69999999999999</v>
      </c>
    </row>
    <row r="931" spans="1:23" x14ac:dyDescent="0.25">
      <c r="A931">
        <v>12</v>
      </c>
      <c r="B931" s="22">
        <v>44972</v>
      </c>
      <c r="C931">
        <v>2023</v>
      </c>
      <c r="D931" t="s">
        <v>25</v>
      </c>
      <c r="E931" t="s">
        <v>33</v>
      </c>
      <c r="F931" t="s">
        <v>38</v>
      </c>
      <c r="G931" t="s">
        <v>40</v>
      </c>
      <c r="H931" t="s">
        <v>43</v>
      </c>
      <c r="I931">
        <v>33.6</v>
      </c>
      <c r="J931" t="s">
        <v>46</v>
      </c>
      <c r="K931">
        <v>87.5</v>
      </c>
      <c r="L931" t="s">
        <v>83</v>
      </c>
      <c r="M931" t="s">
        <v>51</v>
      </c>
      <c r="N931" t="s">
        <v>55</v>
      </c>
      <c r="O931" t="s">
        <v>60</v>
      </c>
      <c r="P931" s="4">
        <v>473</v>
      </c>
      <c r="Q931" s="4">
        <v>400</v>
      </c>
      <c r="R931" s="4">
        <v>585</v>
      </c>
      <c r="S931" s="6">
        <v>376</v>
      </c>
      <c r="T931">
        <v>7.4</v>
      </c>
      <c r="U931" t="s">
        <v>62</v>
      </c>
      <c r="V931" s="4">
        <f>Table3[[#This Row],[Driver wage/trip]]+Table3[[#This Row],[Driver Salary]]</f>
        <v>1058</v>
      </c>
      <c r="W931" s="15">
        <f>Table3[[#This Row],[Buddy wage/trip]]*0.3</f>
        <v>120</v>
      </c>
    </row>
    <row r="932" spans="1:23" x14ac:dyDescent="0.25">
      <c r="A932">
        <v>9</v>
      </c>
      <c r="B932" s="22">
        <v>44264</v>
      </c>
      <c r="C932">
        <v>2021</v>
      </c>
      <c r="D932" t="s">
        <v>24</v>
      </c>
      <c r="E932" t="s">
        <v>37</v>
      </c>
      <c r="F932" t="s">
        <v>38</v>
      </c>
      <c r="G932" t="s">
        <v>41</v>
      </c>
      <c r="H932" t="s">
        <v>43</v>
      </c>
      <c r="I932">
        <v>41.4</v>
      </c>
      <c r="J932" t="s">
        <v>46</v>
      </c>
      <c r="K932">
        <v>119.1</v>
      </c>
      <c r="L932" t="s">
        <v>84</v>
      </c>
      <c r="M932" t="s">
        <v>53</v>
      </c>
      <c r="N932" t="s">
        <v>56</v>
      </c>
      <c r="O932" t="s">
        <v>59</v>
      </c>
      <c r="P932" s="4">
        <v>378</v>
      </c>
      <c r="Q932" s="4">
        <v>400</v>
      </c>
      <c r="R932" s="4">
        <v>396</v>
      </c>
      <c r="S932" s="6">
        <v>580</v>
      </c>
      <c r="T932">
        <v>37.200000000000003</v>
      </c>
      <c r="U932" t="s">
        <v>62</v>
      </c>
      <c r="V932" s="4">
        <f>Table3[[#This Row],[Driver wage/trip]]+Table3[[#This Row],[Driver Salary]]</f>
        <v>774</v>
      </c>
      <c r="W932" s="15">
        <f>Table3[[#This Row],[Buddy wage/trip]]*0.3</f>
        <v>120</v>
      </c>
    </row>
    <row r="933" spans="1:23" x14ac:dyDescent="0.25">
      <c r="A933">
        <v>26</v>
      </c>
      <c r="B933" s="22">
        <v>45093</v>
      </c>
      <c r="C933">
        <v>2023</v>
      </c>
      <c r="D933" t="s">
        <v>29</v>
      </c>
      <c r="E933" t="s">
        <v>31</v>
      </c>
      <c r="F933" t="s">
        <v>39</v>
      </c>
      <c r="G933" t="s">
        <v>41</v>
      </c>
      <c r="H933" t="s">
        <v>43</v>
      </c>
      <c r="I933">
        <v>91.5</v>
      </c>
      <c r="J933" t="s">
        <v>45</v>
      </c>
      <c r="K933">
        <v>57.1</v>
      </c>
      <c r="L933" t="s">
        <v>84</v>
      </c>
      <c r="M933" t="s">
        <v>52</v>
      </c>
      <c r="N933" t="s">
        <v>57</v>
      </c>
      <c r="O933" t="s">
        <v>59</v>
      </c>
      <c r="P933" s="4">
        <v>797</v>
      </c>
      <c r="Q933" s="4">
        <v>402</v>
      </c>
      <c r="R933" s="4">
        <v>408</v>
      </c>
      <c r="S933" s="6">
        <v>242</v>
      </c>
      <c r="T933">
        <v>23</v>
      </c>
      <c r="U933" t="s">
        <v>61</v>
      </c>
      <c r="V933" s="4">
        <f>Table3[[#This Row],[Driver wage/trip]]+Table3[[#This Row],[Driver Salary]]</f>
        <v>1205</v>
      </c>
      <c r="W933" s="15">
        <f>Table3[[#This Row],[Buddy wage/trip]]*0.3</f>
        <v>120.6</v>
      </c>
    </row>
    <row r="934" spans="1:23" x14ac:dyDescent="0.25">
      <c r="A934">
        <v>2</v>
      </c>
      <c r="B934" s="22">
        <v>43902</v>
      </c>
      <c r="C934">
        <v>2020</v>
      </c>
      <c r="D934" t="s">
        <v>24</v>
      </c>
      <c r="E934" t="s">
        <v>35</v>
      </c>
      <c r="F934" t="s">
        <v>39</v>
      </c>
      <c r="G934" t="s">
        <v>41</v>
      </c>
      <c r="H934" t="s">
        <v>70</v>
      </c>
      <c r="I934">
        <v>78.599999999999994</v>
      </c>
      <c r="J934" t="s">
        <v>44</v>
      </c>
      <c r="K934">
        <v>21.2</v>
      </c>
      <c r="L934" t="s">
        <v>84</v>
      </c>
      <c r="M934" t="s">
        <v>53</v>
      </c>
      <c r="N934" t="s">
        <v>57</v>
      </c>
      <c r="O934" t="s">
        <v>59</v>
      </c>
      <c r="P934" s="4">
        <v>661</v>
      </c>
      <c r="Q934" s="4">
        <v>399</v>
      </c>
      <c r="R934" s="4">
        <v>658</v>
      </c>
      <c r="S934" s="6">
        <v>380</v>
      </c>
      <c r="T934">
        <v>25.8</v>
      </c>
      <c r="U934" t="s">
        <v>61</v>
      </c>
      <c r="V934" s="4">
        <f>Table3[[#This Row],[Driver wage/trip]]+Table3[[#This Row],[Driver Salary]]</f>
        <v>1319</v>
      </c>
      <c r="W934" s="15">
        <f>Table3[[#This Row],[Buddy wage/trip]]*0.3</f>
        <v>119.69999999999999</v>
      </c>
    </row>
    <row r="935" spans="1:23" x14ac:dyDescent="0.25">
      <c r="A935">
        <v>3</v>
      </c>
      <c r="B935" s="22">
        <v>44652</v>
      </c>
      <c r="C935">
        <v>2022</v>
      </c>
      <c r="D935" t="s">
        <v>19</v>
      </c>
      <c r="E935" t="s">
        <v>31</v>
      </c>
      <c r="F935" t="s">
        <v>38</v>
      </c>
      <c r="G935" t="s">
        <v>40</v>
      </c>
      <c r="H935" t="s">
        <v>70</v>
      </c>
      <c r="I935">
        <v>90.4</v>
      </c>
      <c r="J935" t="s">
        <v>46</v>
      </c>
      <c r="K935">
        <v>88.6</v>
      </c>
      <c r="L935" t="s">
        <v>83</v>
      </c>
      <c r="M935" t="s">
        <v>52</v>
      </c>
      <c r="N935" t="s">
        <v>57</v>
      </c>
      <c r="O935" t="s">
        <v>59</v>
      </c>
      <c r="P935" s="4">
        <v>615</v>
      </c>
      <c r="Q935" s="4">
        <v>400</v>
      </c>
      <c r="R935" s="4">
        <v>521</v>
      </c>
      <c r="S935" s="6">
        <v>326</v>
      </c>
      <c r="T935">
        <v>17.7</v>
      </c>
      <c r="U935" t="s">
        <v>62</v>
      </c>
      <c r="V935" s="4">
        <f>Table3[[#This Row],[Driver wage/trip]]+Table3[[#This Row],[Driver Salary]]</f>
        <v>1136</v>
      </c>
      <c r="W935" s="15">
        <f>Table3[[#This Row],[Buddy wage/trip]]*0.3</f>
        <v>120</v>
      </c>
    </row>
    <row r="936" spans="1:23" x14ac:dyDescent="0.25">
      <c r="A936">
        <v>16</v>
      </c>
      <c r="B936" s="22">
        <v>45253</v>
      </c>
      <c r="C936">
        <v>2023</v>
      </c>
      <c r="D936" t="s">
        <v>30</v>
      </c>
      <c r="E936" t="s">
        <v>35</v>
      </c>
      <c r="F936" t="s">
        <v>38</v>
      </c>
      <c r="G936" t="s">
        <v>41</v>
      </c>
      <c r="H936" t="s">
        <v>70</v>
      </c>
      <c r="I936">
        <v>38.6</v>
      </c>
      <c r="J936" t="s">
        <v>46</v>
      </c>
      <c r="K936">
        <v>94.4</v>
      </c>
      <c r="L936" t="s">
        <v>84</v>
      </c>
      <c r="M936" t="s">
        <v>48</v>
      </c>
      <c r="N936" t="s">
        <v>56</v>
      </c>
      <c r="O936" t="s">
        <v>59</v>
      </c>
      <c r="P936" s="4">
        <v>713</v>
      </c>
      <c r="Q936" s="4">
        <v>400</v>
      </c>
      <c r="R936" s="4">
        <v>259</v>
      </c>
      <c r="S936" s="6">
        <v>202</v>
      </c>
      <c r="T936">
        <v>32.799999999999997</v>
      </c>
      <c r="U936" t="s">
        <v>61</v>
      </c>
      <c r="V936" s="4">
        <f>Table3[[#This Row],[Driver wage/trip]]+Table3[[#This Row],[Driver Salary]]</f>
        <v>972</v>
      </c>
      <c r="W936" s="15">
        <f>Table3[[#This Row],[Buddy wage/trip]]*0.3</f>
        <v>120</v>
      </c>
    </row>
    <row r="937" spans="1:23" x14ac:dyDescent="0.25">
      <c r="A937">
        <v>9</v>
      </c>
      <c r="B937" s="22">
        <v>44646</v>
      </c>
      <c r="C937">
        <v>2022</v>
      </c>
      <c r="D937" t="s">
        <v>24</v>
      </c>
      <c r="E937" t="s">
        <v>36</v>
      </c>
      <c r="F937" t="s">
        <v>38</v>
      </c>
      <c r="G937" t="s">
        <v>40</v>
      </c>
      <c r="H937" t="s">
        <v>43</v>
      </c>
      <c r="I937">
        <v>42.6</v>
      </c>
      <c r="J937" t="s">
        <v>44</v>
      </c>
      <c r="K937">
        <v>103.1</v>
      </c>
      <c r="L937" t="s">
        <v>83</v>
      </c>
      <c r="M937" t="s">
        <v>54</v>
      </c>
      <c r="N937" t="s">
        <v>66</v>
      </c>
      <c r="O937" t="s">
        <v>60</v>
      </c>
      <c r="P937" s="4">
        <v>600</v>
      </c>
      <c r="Q937" s="4">
        <v>399</v>
      </c>
      <c r="R937" s="4">
        <v>292</v>
      </c>
      <c r="S937" s="6">
        <v>294</v>
      </c>
      <c r="T937">
        <v>21.2</v>
      </c>
      <c r="U937" t="s">
        <v>61</v>
      </c>
      <c r="V937" s="4">
        <f>Table3[[#This Row],[Driver wage/trip]]+Table3[[#This Row],[Driver Salary]]</f>
        <v>892</v>
      </c>
      <c r="W937" s="15">
        <f>Table3[[#This Row],[Buddy wage/trip]]*0.3</f>
        <v>119.69999999999999</v>
      </c>
    </row>
    <row r="938" spans="1:23" x14ac:dyDescent="0.25">
      <c r="A938">
        <v>5</v>
      </c>
      <c r="B938" s="22">
        <v>44234</v>
      </c>
      <c r="C938">
        <v>2021</v>
      </c>
      <c r="D938" t="s">
        <v>25</v>
      </c>
      <c r="E938" t="s">
        <v>34</v>
      </c>
      <c r="F938" t="s">
        <v>39</v>
      </c>
      <c r="G938" t="s">
        <v>40</v>
      </c>
      <c r="H938" t="s">
        <v>43</v>
      </c>
      <c r="I938">
        <v>50.6</v>
      </c>
      <c r="J938" t="s">
        <v>45</v>
      </c>
      <c r="K938">
        <v>39.700000000000003</v>
      </c>
      <c r="L938" t="s">
        <v>83</v>
      </c>
      <c r="M938" t="s">
        <v>49</v>
      </c>
      <c r="N938" t="s">
        <v>52</v>
      </c>
      <c r="O938" t="s">
        <v>59</v>
      </c>
      <c r="P938" s="4">
        <v>675</v>
      </c>
      <c r="Q938" s="4">
        <v>401</v>
      </c>
      <c r="R938" s="4">
        <v>711</v>
      </c>
      <c r="S938" s="6">
        <v>556</v>
      </c>
      <c r="T938">
        <v>33.200000000000003</v>
      </c>
      <c r="U938" t="s">
        <v>61</v>
      </c>
      <c r="V938" s="4">
        <f>Table3[[#This Row],[Driver wage/trip]]+Table3[[#This Row],[Driver Salary]]</f>
        <v>1386</v>
      </c>
      <c r="W938" s="15">
        <f>Table3[[#This Row],[Buddy wage/trip]]*0.3</f>
        <v>120.3</v>
      </c>
    </row>
    <row r="939" spans="1:23" x14ac:dyDescent="0.25">
      <c r="A939">
        <v>18</v>
      </c>
      <c r="B939" s="22">
        <v>44081</v>
      </c>
      <c r="C939">
        <v>2020</v>
      </c>
      <c r="D939" t="s">
        <v>21</v>
      </c>
      <c r="E939" t="s">
        <v>32</v>
      </c>
      <c r="F939" t="s">
        <v>38</v>
      </c>
      <c r="G939" t="s">
        <v>40</v>
      </c>
      <c r="H939" t="s">
        <v>42</v>
      </c>
      <c r="I939">
        <v>26.7</v>
      </c>
      <c r="J939" t="s">
        <v>45</v>
      </c>
      <c r="K939">
        <v>63.7</v>
      </c>
      <c r="L939" t="s">
        <v>83</v>
      </c>
      <c r="M939" t="s">
        <v>47</v>
      </c>
      <c r="N939" t="s">
        <v>48</v>
      </c>
      <c r="O939" t="s">
        <v>60</v>
      </c>
      <c r="P939" s="4">
        <v>448</v>
      </c>
      <c r="Q939" s="4">
        <v>400</v>
      </c>
      <c r="R939" s="4">
        <v>799</v>
      </c>
      <c r="S939" s="6">
        <v>434</v>
      </c>
      <c r="T939">
        <v>39.700000000000003</v>
      </c>
      <c r="U939" t="s">
        <v>62</v>
      </c>
      <c r="V939" s="4">
        <f>Table3[[#This Row],[Driver wage/trip]]+Table3[[#This Row],[Driver Salary]]</f>
        <v>1247</v>
      </c>
      <c r="W939" s="15">
        <f>Table3[[#This Row],[Buddy wage/trip]]*0.3</f>
        <v>120</v>
      </c>
    </row>
    <row r="940" spans="1:23" x14ac:dyDescent="0.25">
      <c r="A940">
        <v>14</v>
      </c>
      <c r="B940" s="22">
        <v>44699</v>
      </c>
      <c r="C940">
        <v>2022</v>
      </c>
      <c r="D940" t="s">
        <v>20</v>
      </c>
      <c r="E940" t="s">
        <v>33</v>
      </c>
      <c r="F940" t="s">
        <v>38</v>
      </c>
      <c r="G940" t="s">
        <v>41</v>
      </c>
      <c r="H940" t="s">
        <v>43</v>
      </c>
      <c r="I940">
        <v>84.5</v>
      </c>
      <c r="J940" t="s">
        <v>46</v>
      </c>
      <c r="K940">
        <v>103.6</v>
      </c>
      <c r="L940" t="s">
        <v>83</v>
      </c>
      <c r="M940" t="s">
        <v>55</v>
      </c>
      <c r="N940" t="s">
        <v>57</v>
      </c>
      <c r="O940" t="s">
        <v>60</v>
      </c>
      <c r="P940" s="4">
        <v>500</v>
      </c>
      <c r="Q940" s="4">
        <v>398</v>
      </c>
      <c r="R940" s="4">
        <v>401</v>
      </c>
      <c r="S940" s="6">
        <v>634</v>
      </c>
      <c r="T940">
        <v>26.2</v>
      </c>
      <c r="U940" t="s">
        <v>62</v>
      </c>
      <c r="V940" s="4">
        <f>Table3[[#This Row],[Driver wage/trip]]+Table3[[#This Row],[Driver Salary]]</f>
        <v>901</v>
      </c>
      <c r="W940" s="15">
        <f>Table3[[#This Row],[Buddy wage/trip]]*0.3</f>
        <v>119.39999999999999</v>
      </c>
    </row>
    <row r="941" spans="1:23" x14ac:dyDescent="0.25">
      <c r="A941">
        <v>9</v>
      </c>
      <c r="B941" s="22">
        <v>45049</v>
      </c>
      <c r="C941">
        <v>2023</v>
      </c>
      <c r="D941" t="s">
        <v>20</v>
      </c>
      <c r="E941" t="s">
        <v>33</v>
      </c>
      <c r="F941" t="s">
        <v>38</v>
      </c>
      <c r="G941" t="s">
        <v>40</v>
      </c>
      <c r="H941" t="s">
        <v>43</v>
      </c>
      <c r="I941">
        <v>42.9</v>
      </c>
      <c r="J941" t="s">
        <v>45</v>
      </c>
      <c r="K941">
        <v>104.4</v>
      </c>
      <c r="L941" t="s">
        <v>84</v>
      </c>
      <c r="M941" t="s">
        <v>48</v>
      </c>
      <c r="N941" t="s">
        <v>55</v>
      </c>
      <c r="O941" t="s">
        <v>59</v>
      </c>
      <c r="P941" s="4">
        <v>228</v>
      </c>
      <c r="Q941" s="4">
        <v>401</v>
      </c>
      <c r="R941" s="4">
        <v>432</v>
      </c>
      <c r="S941" s="6">
        <v>603</v>
      </c>
      <c r="T941">
        <v>21.6</v>
      </c>
      <c r="U941" t="s">
        <v>61</v>
      </c>
      <c r="V941" s="4">
        <f>Table3[[#This Row],[Driver wage/trip]]+Table3[[#This Row],[Driver Salary]]</f>
        <v>660</v>
      </c>
      <c r="W941" s="15">
        <f>Table3[[#This Row],[Buddy wage/trip]]*0.3</f>
        <v>120.3</v>
      </c>
    </row>
    <row r="942" spans="1:23" x14ac:dyDescent="0.25">
      <c r="A942">
        <v>3</v>
      </c>
      <c r="B942" s="22">
        <v>44698</v>
      </c>
      <c r="C942">
        <v>2022</v>
      </c>
      <c r="D942" t="s">
        <v>20</v>
      </c>
      <c r="E942" t="s">
        <v>37</v>
      </c>
      <c r="F942" t="s">
        <v>38</v>
      </c>
      <c r="G942" t="s">
        <v>40</v>
      </c>
      <c r="H942" t="s">
        <v>70</v>
      </c>
      <c r="I942">
        <v>42.5</v>
      </c>
      <c r="J942" t="s">
        <v>45</v>
      </c>
      <c r="K942">
        <v>8</v>
      </c>
      <c r="L942" t="s">
        <v>83</v>
      </c>
      <c r="M942" t="s">
        <v>55</v>
      </c>
      <c r="N942" t="s">
        <v>55</v>
      </c>
      <c r="O942" t="s">
        <v>59</v>
      </c>
      <c r="P942" s="4">
        <v>368</v>
      </c>
      <c r="Q942" s="4">
        <v>399</v>
      </c>
      <c r="R942" s="4">
        <v>293</v>
      </c>
      <c r="S942" s="6">
        <v>680</v>
      </c>
      <c r="T942">
        <v>15.2</v>
      </c>
      <c r="U942" t="s">
        <v>61</v>
      </c>
      <c r="V942" s="4">
        <f>Table3[[#This Row],[Driver wage/trip]]+Table3[[#This Row],[Driver Salary]]</f>
        <v>661</v>
      </c>
      <c r="W942" s="15">
        <f>Table3[[#This Row],[Buddy wage/trip]]*0.3</f>
        <v>119.69999999999999</v>
      </c>
    </row>
    <row r="943" spans="1:23" x14ac:dyDescent="0.25">
      <c r="A943">
        <v>19</v>
      </c>
      <c r="B943" s="22">
        <v>45076</v>
      </c>
      <c r="C943">
        <v>2023</v>
      </c>
      <c r="D943" t="s">
        <v>20</v>
      </c>
      <c r="E943" t="s">
        <v>37</v>
      </c>
      <c r="F943" t="s">
        <v>38</v>
      </c>
      <c r="G943" t="s">
        <v>41</v>
      </c>
      <c r="H943" t="s">
        <v>70</v>
      </c>
      <c r="I943">
        <v>36</v>
      </c>
      <c r="J943" t="s">
        <v>44</v>
      </c>
      <c r="K943">
        <v>82.2</v>
      </c>
      <c r="L943" t="s">
        <v>83</v>
      </c>
      <c r="M943" t="s">
        <v>48</v>
      </c>
      <c r="N943" t="s">
        <v>57</v>
      </c>
      <c r="O943" t="s">
        <v>59</v>
      </c>
      <c r="P943" s="4">
        <v>421</v>
      </c>
      <c r="Q943" s="4">
        <v>399</v>
      </c>
      <c r="R943" s="4">
        <v>341</v>
      </c>
      <c r="S943" s="6">
        <v>720</v>
      </c>
      <c r="T943">
        <v>8.6</v>
      </c>
      <c r="U943" t="s">
        <v>61</v>
      </c>
      <c r="V943" s="4">
        <f>Table3[[#This Row],[Driver wage/trip]]+Table3[[#This Row],[Driver Salary]]</f>
        <v>762</v>
      </c>
      <c r="W943" s="15">
        <f>Table3[[#This Row],[Buddy wage/trip]]*0.3</f>
        <v>119.69999999999999</v>
      </c>
    </row>
    <row r="944" spans="1:23" x14ac:dyDescent="0.25">
      <c r="A944">
        <v>17</v>
      </c>
      <c r="B944" s="22">
        <v>45036</v>
      </c>
      <c r="C944">
        <v>2023</v>
      </c>
      <c r="D944" t="s">
        <v>19</v>
      </c>
      <c r="E944" t="s">
        <v>35</v>
      </c>
      <c r="F944" t="s">
        <v>39</v>
      </c>
      <c r="G944" t="s">
        <v>40</v>
      </c>
      <c r="H944" t="s">
        <v>43</v>
      </c>
      <c r="I944">
        <v>57.1</v>
      </c>
      <c r="J944" t="s">
        <v>45</v>
      </c>
      <c r="K944">
        <v>74.2</v>
      </c>
      <c r="L944" t="s">
        <v>83</v>
      </c>
      <c r="M944" t="s">
        <v>52</v>
      </c>
      <c r="N944" t="s">
        <v>52</v>
      </c>
      <c r="O944" t="s">
        <v>59</v>
      </c>
      <c r="P944" s="4">
        <v>575</v>
      </c>
      <c r="Q944" s="4">
        <v>401</v>
      </c>
      <c r="R944" s="4">
        <v>455</v>
      </c>
      <c r="S944" s="6">
        <v>692</v>
      </c>
      <c r="T944">
        <v>26.6</v>
      </c>
      <c r="U944" t="s">
        <v>61</v>
      </c>
      <c r="V944" s="4">
        <f>Table3[[#This Row],[Driver wage/trip]]+Table3[[#This Row],[Driver Salary]]</f>
        <v>1030</v>
      </c>
      <c r="W944" s="15">
        <f>Table3[[#This Row],[Buddy wage/trip]]*0.3</f>
        <v>120.3</v>
      </c>
    </row>
    <row r="945" spans="1:23" x14ac:dyDescent="0.25">
      <c r="A945">
        <v>12</v>
      </c>
      <c r="B945" s="22">
        <v>44726</v>
      </c>
      <c r="C945">
        <v>2022</v>
      </c>
      <c r="D945" t="s">
        <v>29</v>
      </c>
      <c r="E945" t="s">
        <v>37</v>
      </c>
      <c r="F945" t="s">
        <v>39</v>
      </c>
      <c r="G945" t="s">
        <v>41</v>
      </c>
      <c r="H945" t="s">
        <v>70</v>
      </c>
      <c r="I945">
        <v>93.8</v>
      </c>
      <c r="J945" t="s">
        <v>46</v>
      </c>
      <c r="K945">
        <v>14.6</v>
      </c>
      <c r="L945" t="s">
        <v>84</v>
      </c>
      <c r="M945" t="s">
        <v>47</v>
      </c>
      <c r="N945" t="s">
        <v>55</v>
      </c>
      <c r="O945" t="s">
        <v>59</v>
      </c>
      <c r="P945" s="4">
        <v>479</v>
      </c>
      <c r="Q945" s="4">
        <v>400</v>
      </c>
      <c r="R945" s="4">
        <v>371</v>
      </c>
      <c r="S945" s="6">
        <v>469</v>
      </c>
      <c r="T945">
        <v>3.4</v>
      </c>
      <c r="U945" t="s">
        <v>62</v>
      </c>
      <c r="V945" s="4">
        <f>Table3[[#This Row],[Driver wage/trip]]+Table3[[#This Row],[Driver Salary]]</f>
        <v>850</v>
      </c>
      <c r="W945" s="15">
        <f>Table3[[#This Row],[Buddy wage/trip]]*0.3</f>
        <v>120</v>
      </c>
    </row>
    <row r="946" spans="1:23" x14ac:dyDescent="0.25">
      <c r="A946">
        <v>26</v>
      </c>
      <c r="B946" s="22">
        <v>44086</v>
      </c>
      <c r="C946">
        <v>2020</v>
      </c>
      <c r="D946" t="s">
        <v>21</v>
      </c>
      <c r="E946" t="s">
        <v>36</v>
      </c>
      <c r="F946" t="s">
        <v>39</v>
      </c>
      <c r="G946" t="s">
        <v>41</v>
      </c>
      <c r="H946" t="s">
        <v>42</v>
      </c>
      <c r="I946">
        <v>101.1</v>
      </c>
      <c r="J946" t="s">
        <v>45</v>
      </c>
      <c r="K946">
        <v>112</v>
      </c>
      <c r="L946" t="s">
        <v>83</v>
      </c>
      <c r="M946" t="s">
        <v>52</v>
      </c>
      <c r="N946" t="s">
        <v>57</v>
      </c>
      <c r="O946" t="s">
        <v>59</v>
      </c>
      <c r="P946" s="4">
        <v>565</v>
      </c>
      <c r="Q946" s="4">
        <v>401</v>
      </c>
      <c r="R946" s="4">
        <v>621</v>
      </c>
      <c r="S946" s="6">
        <v>385</v>
      </c>
      <c r="T946">
        <v>38.299999999999997</v>
      </c>
      <c r="U946" t="s">
        <v>62</v>
      </c>
      <c r="V946" s="4">
        <f>Table3[[#This Row],[Driver wage/trip]]+Table3[[#This Row],[Driver Salary]]</f>
        <v>1186</v>
      </c>
      <c r="W946" s="15">
        <f>Table3[[#This Row],[Buddy wage/trip]]*0.3</f>
        <v>120.3</v>
      </c>
    </row>
    <row r="947" spans="1:23" x14ac:dyDescent="0.25">
      <c r="A947">
        <v>5</v>
      </c>
      <c r="B947" s="22">
        <v>44942</v>
      </c>
      <c r="C947">
        <v>2023</v>
      </c>
      <c r="D947" t="s">
        <v>28</v>
      </c>
      <c r="E947" t="s">
        <v>32</v>
      </c>
      <c r="F947" t="s">
        <v>39</v>
      </c>
      <c r="G947" t="s">
        <v>41</v>
      </c>
      <c r="H947" t="s">
        <v>43</v>
      </c>
      <c r="I947">
        <v>97.5</v>
      </c>
      <c r="J947" t="s">
        <v>46</v>
      </c>
      <c r="K947">
        <v>56.2</v>
      </c>
      <c r="L947" t="s">
        <v>83</v>
      </c>
      <c r="M947" t="s">
        <v>55</v>
      </c>
      <c r="N947" t="s">
        <v>66</v>
      </c>
      <c r="O947" t="s">
        <v>59</v>
      </c>
      <c r="P947" s="4">
        <v>628</v>
      </c>
      <c r="Q947" s="4">
        <v>401</v>
      </c>
      <c r="R947" s="4">
        <v>523</v>
      </c>
      <c r="S947" s="6">
        <v>501</v>
      </c>
      <c r="T947">
        <v>26.3</v>
      </c>
      <c r="U947" t="s">
        <v>62</v>
      </c>
      <c r="V947" s="4">
        <f>Table3[[#This Row],[Driver wage/trip]]+Table3[[#This Row],[Driver Salary]]</f>
        <v>1151</v>
      </c>
      <c r="W947" s="15">
        <f>Table3[[#This Row],[Buddy wage/trip]]*0.3</f>
        <v>120.3</v>
      </c>
    </row>
    <row r="948" spans="1:23" x14ac:dyDescent="0.25">
      <c r="A948">
        <v>2</v>
      </c>
      <c r="B948" s="22">
        <v>44703</v>
      </c>
      <c r="C948">
        <v>2022</v>
      </c>
      <c r="D948" t="s">
        <v>20</v>
      </c>
      <c r="E948" t="s">
        <v>34</v>
      </c>
      <c r="F948" t="s">
        <v>38</v>
      </c>
      <c r="G948" t="s">
        <v>40</v>
      </c>
      <c r="H948" t="s">
        <v>43</v>
      </c>
      <c r="I948">
        <v>76.400000000000006</v>
      </c>
      <c r="J948" t="s">
        <v>44</v>
      </c>
      <c r="K948">
        <v>82.5</v>
      </c>
      <c r="L948" t="s">
        <v>83</v>
      </c>
      <c r="M948" t="s">
        <v>48</v>
      </c>
      <c r="N948" t="s">
        <v>57</v>
      </c>
      <c r="O948" t="s">
        <v>59</v>
      </c>
      <c r="P948" s="4">
        <v>226</v>
      </c>
      <c r="Q948" s="4">
        <v>399</v>
      </c>
      <c r="R948" s="4">
        <v>693</v>
      </c>
      <c r="S948" s="6">
        <v>521</v>
      </c>
      <c r="T948">
        <v>38.4</v>
      </c>
      <c r="U948" t="s">
        <v>61</v>
      </c>
      <c r="V948" s="4">
        <f>Table3[[#This Row],[Driver wage/trip]]+Table3[[#This Row],[Driver Salary]]</f>
        <v>919</v>
      </c>
      <c r="W948" s="15">
        <f>Table3[[#This Row],[Buddy wage/trip]]*0.3</f>
        <v>119.69999999999999</v>
      </c>
    </row>
    <row r="949" spans="1:23" x14ac:dyDescent="0.25">
      <c r="A949">
        <v>8</v>
      </c>
      <c r="B949" s="22">
        <v>44322</v>
      </c>
      <c r="C949">
        <v>2021</v>
      </c>
      <c r="D949" t="s">
        <v>20</v>
      </c>
      <c r="E949" t="s">
        <v>35</v>
      </c>
      <c r="F949" t="s">
        <v>39</v>
      </c>
      <c r="G949" t="s">
        <v>40</v>
      </c>
      <c r="H949" t="s">
        <v>42</v>
      </c>
      <c r="I949">
        <v>37.200000000000003</v>
      </c>
      <c r="J949" t="s">
        <v>45</v>
      </c>
      <c r="K949">
        <v>106.5</v>
      </c>
      <c r="L949" t="s">
        <v>83</v>
      </c>
      <c r="M949" t="s">
        <v>51</v>
      </c>
      <c r="N949" t="s">
        <v>66</v>
      </c>
      <c r="O949" t="s">
        <v>59</v>
      </c>
      <c r="P949" s="4">
        <v>355</v>
      </c>
      <c r="Q949" s="4">
        <v>401</v>
      </c>
      <c r="R949" s="4">
        <v>635</v>
      </c>
      <c r="S949" s="6">
        <v>388</v>
      </c>
      <c r="T949">
        <v>11.6</v>
      </c>
      <c r="U949" t="s">
        <v>61</v>
      </c>
      <c r="V949" s="4">
        <f>Table3[[#This Row],[Driver wage/trip]]+Table3[[#This Row],[Driver Salary]]</f>
        <v>990</v>
      </c>
      <c r="W949" s="15">
        <f>Table3[[#This Row],[Buddy wage/trip]]*0.3</f>
        <v>120.3</v>
      </c>
    </row>
    <row r="950" spans="1:23" x14ac:dyDescent="0.25">
      <c r="A950">
        <v>12</v>
      </c>
      <c r="B950" s="22">
        <v>44166</v>
      </c>
      <c r="C950">
        <v>2020</v>
      </c>
      <c r="D950" t="s">
        <v>23</v>
      </c>
      <c r="E950" t="s">
        <v>37</v>
      </c>
      <c r="F950" t="s">
        <v>39</v>
      </c>
      <c r="G950" t="s">
        <v>40</v>
      </c>
      <c r="H950" t="s">
        <v>43</v>
      </c>
      <c r="I950">
        <v>89.5</v>
      </c>
      <c r="J950" t="s">
        <v>45</v>
      </c>
      <c r="K950">
        <v>20</v>
      </c>
      <c r="L950" t="s">
        <v>83</v>
      </c>
      <c r="M950" t="s">
        <v>49</v>
      </c>
      <c r="N950" t="s">
        <v>56</v>
      </c>
      <c r="O950" t="s">
        <v>60</v>
      </c>
      <c r="P950" s="4">
        <v>303</v>
      </c>
      <c r="Q950" s="4">
        <v>399</v>
      </c>
      <c r="R950" s="4">
        <v>277</v>
      </c>
      <c r="S950" s="6">
        <v>524</v>
      </c>
      <c r="T950">
        <v>37.9</v>
      </c>
      <c r="U950" t="s">
        <v>61</v>
      </c>
      <c r="V950" s="4">
        <f>Table3[[#This Row],[Driver wage/trip]]+Table3[[#This Row],[Driver Salary]]</f>
        <v>580</v>
      </c>
      <c r="W950" s="15">
        <f>Table3[[#This Row],[Buddy wage/trip]]*0.3</f>
        <v>119.69999999999999</v>
      </c>
    </row>
    <row r="951" spans="1:23" x14ac:dyDescent="0.25">
      <c r="A951">
        <v>14</v>
      </c>
      <c r="B951" s="22">
        <v>45261</v>
      </c>
      <c r="C951">
        <v>2023</v>
      </c>
      <c r="D951" t="s">
        <v>23</v>
      </c>
      <c r="E951" t="s">
        <v>31</v>
      </c>
      <c r="F951" t="s">
        <v>38</v>
      </c>
      <c r="G951" t="s">
        <v>40</v>
      </c>
      <c r="H951" t="s">
        <v>42</v>
      </c>
      <c r="I951">
        <v>9.5</v>
      </c>
      <c r="J951" t="s">
        <v>46</v>
      </c>
      <c r="K951">
        <v>103.4</v>
      </c>
      <c r="L951" t="s">
        <v>84</v>
      </c>
      <c r="M951" t="s">
        <v>53</v>
      </c>
      <c r="N951" t="s">
        <v>48</v>
      </c>
      <c r="O951" t="s">
        <v>60</v>
      </c>
      <c r="P951" s="4">
        <v>312</v>
      </c>
      <c r="Q951" s="4">
        <v>402</v>
      </c>
      <c r="R951" s="4">
        <v>274</v>
      </c>
      <c r="S951" s="6">
        <v>263</v>
      </c>
      <c r="T951">
        <v>24.9</v>
      </c>
      <c r="U951" t="s">
        <v>62</v>
      </c>
      <c r="V951" s="4">
        <f>Table3[[#This Row],[Driver wage/trip]]+Table3[[#This Row],[Driver Salary]]</f>
        <v>586</v>
      </c>
      <c r="W951" s="15">
        <f>Table3[[#This Row],[Buddy wage/trip]]*0.3</f>
        <v>120.6</v>
      </c>
    </row>
    <row r="952" spans="1:23" x14ac:dyDescent="0.25">
      <c r="A952">
        <v>11</v>
      </c>
      <c r="B952" s="22">
        <v>44463</v>
      </c>
      <c r="C952">
        <v>2021</v>
      </c>
      <c r="D952" t="s">
        <v>21</v>
      </c>
      <c r="E952" t="s">
        <v>31</v>
      </c>
      <c r="F952" t="s">
        <v>38</v>
      </c>
      <c r="G952" t="s">
        <v>41</v>
      </c>
      <c r="H952" t="s">
        <v>70</v>
      </c>
      <c r="I952">
        <v>96.8</v>
      </c>
      <c r="J952" t="s">
        <v>46</v>
      </c>
      <c r="K952">
        <v>88.3</v>
      </c>
      <c r="L952" t="s">
        <v>84</v>
      </c>
      <c r="M952" t="s">
        <v>51</v>
      </c>
      <c r="N952" t="s">
        <v>65</v>
      </c>
      <c r="O952" t="s">
        <v>59</v>
      </c>
      <c r="P952" s="4">
        <v>502</v>
      </c>
      <c r="Q952" s="4">
        <v>399</v>
      </c>
      <c r="R952" s="4">
        <v>737</v>
      </c>
      <c r="S952" s="6">
        <v>339</v>
      </c>
      <c r="T952">
        <v>32.6</v>
      </c>
      <c r="U952" t="s">
        <v>62</v>
      </c>
      <c r="V952" s="4">
        <f>Table3[[#This Row],[Driver wage/trip]]+Table3[[#This Row],[Driver Salary]]</f>
        <v>1239</v>
      </c>
      <c r="W952" s="15">
        <f>Table3[[#This Row],[Buddy wage/trip]]*0.3</f>
        <v>119.69999999999999</v>
      </c>
    </row>
    <row r="953" spans="1:23" x14ac:dyDescent="0.25">
      <c r="A953">
        <v>15</v>
      </c>
      <c r="B953" s="22">
        <v>45143</v>
      </c>
      <c r="C953">
        <v>2023</v>
      </c>
      <c r="D953" t="s">
        <v>26</v>
      </c>
      <c r="E953" t="s">
        <v>36</v>
      </c>
      <c r="F953" t="s">
        <v>38</v>
      </c>
      <c r="G953" t="s">
        <v>41</v>
      </c>
      <c r="H953" t="s">
        <v>43</v>
      </c>
      <c r="I953">
        <v>94.7</v>
      </c>
      <c r="J953" t="s">
        <v>46</v>
      </c>
      <c r="K953">
        <v>101.6</v>
      </c>
      <c r="L953" t="s">
        <v>84</v>
      </c>
      <c r="M953" t="s">
        <v>48</v>
      </c>
      <c r="N953" t="s">
        <v>55</v>
      </c>
      <c r="O953" t="s">
        <v>59</v>
      </c>
      <c r="P953" s="4">
        <v>644</v>
      </c>
      <c r="Q953" s="4">
        <v>401</v>
      </c>
      <c r="R953" s="4">
        <v>692</v>
      </c>
      <c r="S953" s="6">
        <v>648</v>
      </c>
      <c r="T953">
        <v>8</v>
      </c>
      <c r="U953" t="s">
        <v>61</v>
      </c>
      <c r="V953" s="4">
        <f>Table3[[#This Row],[Driver wage/trip]]+Table3[[#This Row],[Driver Salary]]</f>
        <v>1336</v>
      </c>
      <c r="W953" s="15">
        <f>Table3[[#This Row],[Buddy wage/trip]]*0.3</f>
        <v>120.3</v>
      </c>
    </row>
    <row r="954" spans="1:23" x14ac:dyDescent="0.25">
      <c r="A954">
        <v>4</v>
      </c>
      <c r="B954" s="22">
        <v>44192</v>
      </c>
      <c r="C954">
        <v>2020</v>
      </c>
      <c r="D954" t="s">
        <v>23</v>
      </c>
      <c r="E954" t="s">
        <v>34</v>
      </c>
      <c r="F954" t="s">
        <v>39</v>
      </c>
      <c r="G954" t="s">
        <v>41</v>
      </c>
      <c r="H954" t="s">
        <v>43</v>
      </c>
      <c r="I954">
        <v>82.1</v>
      </c>
      <c r="J954" t="s">
        <v>46</v>
      </c>
      <c r="K954">
        <v>61.9</v>
      </c>
      <c r="L954" t="s">
        <v>84</v>
      </c>
      <c r="M954" t="s">
        <v>51</v>
      </c>
      <c r="N954" t="s">
        <v>56</v>
      </c>
      <c r="O954" t="s">
        <v>60</v>
      </c>
      <c r="P954" s="4">
        <v>364</v>
      </c>
      <c r="Q954" s="4">
        <v>401</v>
      </c>
      <c r="R954" s="4">
        <v>481</v>
      </c>
      <c r="S954" s="6">
        <v>310</v>
      </c>
      <c r="T954">
        <v>20.5</v>
      </c>
      <c r="U954" t="s">
        <v>62</v>
      </c>
      <c r="V954" s="4">
        <f>Table3[[#This Row],[Driver wage/trip]]+Table3[[#This Row],[Driver Salary]]</f>
        <v>845</v>
      </c>
      <c r="W954" s="15">
        <f>Table3[[#This Row],[Buddy wage/trip]]*0.3</f>
        <v>120.3</v>
      </c>
    </row>
    <row r="955" spans="1:23" x14ac:dyDescent="0.25">
      <c r="A955">
        <v>23</v>
      </c>
      <c r="B955" s="22">
        <v>44884</v>
      </c>
      <c r="C955">
        <v>2022</v>
      </c>
      <c r="D955" t="s">
        <v>30</v>
      </c>
      <c r="E955" t="s">
        <v>36</v>
      </c>
      <c r="F955" t="s">
        <v>38</v>
      </c>
      <c r="G955" t="s">
        <v>41</v>
      </c>
      <c r="H955" t="s">
        <v>42</v>
      </c>
      <c r="I955">
        <v>16.3</v>
      </c>
      <c r="J955" t="s">
        <v>45</v>
      </c>
      <c r="K955">
        <v>8.9</v>
      </c>
      <c r="L955" t="s">
        <v>84</v>
      </c>
      <c r="M955" t="s">
        <v>48</v>
      </c>
      <c r="N955" t="s">
        <v>55</v>
      </c>
      <c r="O955" t="s">
        <v>59</v>
      </c>
      <c r="P955" s="4">
        <v>695</v>
      </c>
      <c r="Q955" s="4">
        <v>400</v>
      </c>
      <c r="R955" s="4">
        <v>278</v>
      </c>
      <c r="S955" s="6">
        <v>283</v>
      </c>
      <c r="T955">
        <v>23.2</v>
      </c>
      <c r="U955" t="s">
        <v>61</v>
      </c>
      <c r="V955" s="4">
        <f>Table3[[#This Row],[Driver wage/trip]]+Table3[[#This Row],[Driver Salary]]</f>
        <v>973</v>
      </c>
      <c r="W955" s="15">
        <f>Table3[[#This Row],[Buddy wage/trip]]*0.3</f>
        <v>120</v>
      </c>
    </row>
    <row r="956" spans="1:23" x14ac:dyDescent="0.25">
      <c r="A956">
        <v>12</v>
      </c>
      <c r="B956" s="22">
        <v>44749</v>
      </c>
      <c r="C956">
        <v>2022</v>
      </c>
      <c r="D956" t="s">
        <v>27</v>
      </c>
      <c r="E956" t="s">
        <v>35</v>
      </c>
      <c r="F956" t="s">
        <v>38</v>
      </c>
      <c r="G956" t="s">
        <v>41</v>
      </c>
      <c r="H956" t="s">
        <v>43</v>
      </c>
      <c r="I956">
        <v>119.7</v>
      </c>
      <c r="J956" t="s">
        <v>46</v>
      </c>
      <c r="K956">
        <v>82.1</v>
      </c>
      <c r="L956" t="s">
        <v>84</v>
      </c>
      <c r="M956" t="s">
        <v>54</v>
      </c>
      <c r="N956" t="s">
        <v>48</v>
      </c>
      <c r="O956" t="s">
        <v>59</v>
      </c>
      <c r="P956" s="4">
        <v>735</v>
      </c>
      <c r="Q956" s="4">
        <v>399</v>
      </c>
      <c r="R956" s="4">
        <v>739</v>
      </c>
      <c r="S956" s="6">
        <v>372</v>
      </c>
      <c r="T956">
        <v>16.3</v>
      </c>
      <c r="U956" t="s">
        <v>62</v>
      </c>
      <c r="V956" s="4">
        <f>Table3[[#This Row],[Driver wage/trip]]+Table3[[#This Row],[Driver Salary]]</f>
        <v>1474</v>
      </c>
      <c r="W956" s="15">
        <f>Table3[[#This Row],[Buddy wage/trip]]*0.3</f>
        <v>119.69999999999999</v>
      </c>
    </row>
    <row r="957" spans="1:23" x14ac:dyDescent="0.25">
      <c r="A957">
        <v>20</v>
      </c>
      <c r="B957" s="22">
        <v>44724</v>
      </c>
      <c r="C957">
        <v>2022</v>
      </c>
      <c r="D957" t="s">
        <v>29</v>
      </c>
      <c r="E957" t="s">
        <v>34</v>
      </c>
      <c r="F957" t="s">
        <v>39</v>
      </c>
      <c r="G957" t="s">
        <v>40</v>
      </c>
      <c r="H957" t="s">
        <v>70</v>
      </c>
      <c r="I957">
        <v>92</v>
      </c>
      <c r="J957" t="s">
        <v>45</v>
      </c>
      <c r="K957">
        <v>48.1</v>
      </c>
      <c r="L957" t="s">
        <v>83</v>
      </c>
      <c r="M957" t="s">
        <v>55</v>
      </c>
      <c r="N957" t="s">
        <v>66</v>
      </c>
      <c r="O957" t="s">
        <v>59</v>
      </c>
      <c r="P957" s="4">
        <v>410</v>
      </c>
      <c r="Q957" s="4">
        <v>400</v>
      </c>
      <c r="R957" s="4">
        <v>338</v>
      </c>
      <c r="S957" s="6">
        <v>423</v>
      </c>
      <c r="T957">
        <v>10.9</v>
      </c>
      <c r="U957" t="s">
        <v>62</v>
      </c>
      <c r="V957" s="4">
        <f>Table3[[#This Row],[Driver wage/trip]]+Table3[[#This Row],[Driver Salary]]</f>
        <v>748</v>
      </c>
      <c r="W957" s="15">
        <f>Table3[[#This Row],[Buddy wage/trip]]*0.3</f>
        <v>120</v>
      </c>
    </row>
    <row r="958" spans="1:23" x14ac:dyDescent="0.25">
      <c r="A958">
        <v>15</v>
      </c>
      <c r="B958" s="22">
        <v>44467</v>
      </c>
      <c r="C958">
        <v>2021</v>
      </c>
      <c r="D958" t="s">
        <v>21</v>
      </c>
      <c r="E958" t="s">
        <v>37</v>
      </c>
      <c r="F958" t="s">
        <v>38</v>
      </c>
      <c r="G958" t="s">
        <v>40</v>
      </c>
      <c r="H958" t="s">
        <v>43</v>
      </c>
      <c r="I958">
        <v>89.5</v>
      </c>
      <c r="J958" t="s">
        <v>46</v>
      </c>
      <c r="K958">
        <v>51.3</v>
      </c>
      <c r="L958" t="s">
        <v>83</v>
      </c>
      <c r="M958" t="s">
        <v>54</v>
      </c>
      <c r="N958" t="s">
        <v>65</v>
      </c>
      <c r="O958" t="s">
        <v>60</v>
      </c>
      <c r="P958" s="4">
        <v>609</v>
      </c>
      <c r="Q958" s="4">
        <v>398</v>
      </c>
      <c r="R958" s="4">
        <v>221</v>
      </c>
      <c r="S958" s="6">
        <v>397</v>
      </c>
      <c r="T958">
        <v>36.299999999999997</v>
      </c>
      <c r="U958" t="s">
        <v>61</v>
      </c>
      <c r="V958" s="4">
        <f>Table3[[#This Row],[Driver wage/trip]]+Table3[[#This Row],[Driver Salary]]</f>
        <v>830</v>
      </c>
      <c r="W958" s="15">
        <f>Table3[[#This Row],[Buddy wage/trip]]*0.3</f>
        <v>119.39999999999999</v>
      </c>
    </row>
    <row r="959" spans="1:23" x14ac:dyDescent="0.25">
      <c r="A959">
        <v>16</v>
      </c>
      <c r="B959" s="22">
        <v>45077</v>
      </c>
      <c r="C959">
        <v>2023</v>
      </c>
      <c r="D959" t="s">
        <v>20</v>
      </c>
      <c r="E959" t="s">
        <v>33</v>
      </c>
      <c r="F959" t="s">
        <v>39</v>
      </c>
      <c r="G959" t="s">
        <v>40</v>
      </c>
      <c r="H959" t="s">
        <v>43</v>
      </c>
      <c r="I959">
        <v>12.4</v>
      </c>
      <c r="J959" t="s">
        <v>45</v>
      </c>
      <c r="K959">
        <v>55.7</v>
      </c>
      <c r="L959" t="s">
        <v>83</v>
      </c>
      <c r="M959" t="s">
        <v>51</v>
      </c>
      <c r="N959" t="s">
        <v>65</v>
      </c>
      <c r="O959" t="s">
        <v>59</v>
      </c>
      <c r="P959" s="4">
        <v>270</v>
      </c>
      <c r="Q959" s="4">
        <v>400</v>
      </c>
      <c r="R959" s="4">
        <v>755</v>
      </c>
      <c r="S959" s="6">
        <v>425</v>
      </c>
      <c r="T959">
        <v>4.3</v>
      </c>
      <c r="U959" t="s">
        <v>61</v>
      </c>
      <c r="V959" s="4">
        <f>Table3[[#This Row],[Driver wage/trip]]+Table3[[#This Row],[Driver Salary]]</f>
        <v>1025</v>
      </c>
      <c r="W959" s="15">
        <f>Table3[[#This Row],[Buddy wage/trip]]*0.3</f>
        <v>120</v>
      </c>
    </row>
    <row r="960" spans="1:23" x14ac:dyDescent="0.25">
      <c r="A960">
        <v>17</v>
      </c>
      <c r="B960" s="22">
        <v>44577</v>
      </c>
      <c r="C960">
        <v>2022</v>
      </c>
      <c r="D960" t="s">
        <v>28</v>
      </c>
      <c r="E960" t="s">
        <v>34</v>
      </c>
      <c r="F960" t="s">
        <v>39</v>
      </c>
      <c r="G960" t="s">
        <v>40</v>
      </c>
      <c r="H960" t="s">
        <v>70</v>
      </c>
      <c r="I960">
        <v>50.9</v>
      </c>
      <c r="J960" t="s">
        <v>46</v>
      </c>
      <c r="K960">
        <v>61.7</v>
      </c>
      <c r="L960" t="s">
        <v>84</v>
      </c>
      <c r="M960" t="s">
        <v>51</v>
      </c>
      <c r="N960" t="s">
        <v>58</v>
      </c>
      <c r="O960" t="s">
        <v>59</v>
      </c>
      <c r="P960" s="4">
        <v>646</v>
      </c>
      <c r="Q960" s="4">
        <v>400</v>
      </c>
      <c r="R960" s="4">
        <v>685</v>
      </c>
      <c r="S960" s="6">
        <v>284</v>
      </c>
      <c r="T960">
        <v>7</v>
      </c>
      <c r="U960" t="s">
        <v>61</v>
      </c>
      <c r="V960" s="4">
        <f>Table3[[#This Row],[Driver wage/trip]]+Table3[[#This Row],[Driver Salary]]</f>
        <v>1331</v>
      </c>
      <c r="W960" s="15">
        <f>Table3[[#This Row],[Buddy wage/trip]]*0.3</f>
        <v>120</v>
      </c>
    </row>
    <row r="961" spans="1:23" x14ac:dyDescent="0.25">
      <c r="A961">
        <v>16</v>
      </c>
      <c r="B961" s="22">
        <v>44978</v>
      </c>
      <c r="C961">
        <v>2023</v>
      </c>
      <c r="D961" t="s">
        <v>25</v>
      </c>
      <c r="E961" t="s">
        <v>37</v>
      </c>
      <c r="F961" t="s">
        <v>39</v>
      </c>
      <c r="G961" t="s">
        <v>40</v>
      </c>
      <c r="H961" t="s">
        <v>70</v>
      </c>
      <c r="I961">
        <v>14.9</v>
      </c>
      <c r="J961" t="s">
        <v>44</v>
      </c>
      <c r="K961">
        <v>81.099999999999994</v>
      </c>
      <c r="L961" t="s">
        <v>83</v>
      </c>
      <c r="M961" t="s">
        <v>49</v>
      </c>
      <c r="N961" t="s">
        <v>65</v>
      </c>
      <c r="O961" t="s">
        <v>60</v>
      </c>
      <c r="P961" s="4">
        <v>299</v>
      </c>
      <c r="Q961" s="4">
        <v>400</v>
      </c>
      <c r="R961" s="4">
        <v>616</v>
      </c>
      <c r="S961" s="6">
        <v>299</v>
      </c>
      <c r="T961">
        <v>13.5</v>
      </c>
      <c r="U961" t="s">
        <v>62</v>
      </c>
      <c r="V961" s="4">
        <f>Table3[[#This Row],[Driver wage/trip]]+Table3[[#This Row],[Driver Salary]]</f>
        <v>915</v>
      </c>
      <c r="W961" s="15">
        <f>Table3[[#This Row],[Buddy wage/trip]]*0.3</f>
        <v>120</v>
      </c>
    </row>
    <row r="962" spans="1:23" x14ac:dyDescent="0.25">
      <c r="A962">
        <v>17</v>
      </c>
      <c r="B962" s="22">
        <v>44513</v>
      </c>
      <c r="C962">
        <v>2021</v>
      </c>
      <c r="D962" t="s">
        <v>30</v>
      </c>
      <c r="E962" t="s">
        <v>36</v>
      </c>
      <c r="F962" t="s">
        <v>38</v>
      </c>
      <c r="G962" t="s">
        <v>41</v>
      </c>
      <c r="H962" t="s">
        <v>70</v>
      </c>
      <c r="I962">
        <v>46.5</v>
      </c>
      <c r="J962" t="s">
        <v>45</v>
      </c>
      <c r="K962">
        <v>88.6</v>
      </c>
      <c r="L962" t="s">
        <v>83</v>
      </c>
      <c r="M962" t="s">
        <v>53</v>
      </c>
      <c r="N962" t="s">
        <v>58</v>
      </c>
      <c r="O962" t="s">
        <v>60</v>
      </c>
      <c r="P962" s="4">
        <v>612</v>
      </c>
      <c r="Q962" s="4">
        <v>397</v>
      </c>
      <c r="R962" s="4">
        <v>220</v>
      </c>
      <c r="S962" s="6">
        <v>342</v>
      </c>
      <c r="T962">
        <v>36.9</v>
      </c>
      <c r="U962" t="s">
        <v>61</v>
      </c>
      <c r="V962" s="4">
        <f>Table3[[#This Row],[Driver wage/trip]]+Table3[[#This Row],[Driver Salary]]</f>
        <v>832</v>
      </c>
      <c r="W962" s="15">
        <f>Table3[[#This Row],[Buddy wage/trip]]*0.3</f>
        <v>119.1</v>
      </c>
    </row>
    <row r="963" spans="1:23" x14ac:dyDescent="0.25">
      <c r="A963">
        <v>22</v>
      </c>
      <c r="B963" s="22">
        <v>44833</v>
      </c>
      <c r="C963">
        <v>2022</v>
      </c>
      <c r="D963" t="s">
        <v>21</v>
      </c>
      <c r="E963" t="s">
        <v>35</v>
      </c>
      <c r="F963" t="s">
        <v>38</v>
      </c>
      <c r="G963" t="s">
        <v>40</v>
      </c>
      <c r="H963" t="s">
        <v>43</v>
      </c>
      <c r="I963">
        <v>70.599999999999994</v>
      </c>
      <c r="J963" t="s">
        <v>45</v>
      </c>
      <c r="K963">
        <v>94.3</v>
      </c>
      <c r="L963" t="s">
        <v>84</v>
      </c>
      <c r="M963" t="s">
        <v>54</v>
      </c>
      <c r="N963" t="s">
        <v>56</v>
      </c>
      <c r="O963" t="s">
        <v>59</v>
      </c>
      <c r="P963" s="4">
        <v>453</v>
      </c>
      <c r="Q963" s="4">
        <v>399</v>
      </c>
      <c r="R963" s="4">
        <v>517</v>
      </c>
      <c r="S963" s="6">
        <v>441</v>
      </c>
      <c r="T963">
        <v>23</v>
      </c>
      <c r="U963" t="s">
        <v>61</v>
      </c>
      <c r="V963" s="4">
        <f>Table3[[#This Row],[Driver wage/trip]]+Table3[[#This Row],[Driver Salary]]</f>
        <v>970</v>
      </c>
      <c r="W963" s="15">
        <f>Table3[[#This Row],[Buddy wage/trip]]*0.3</f>
        <v>119.69999999999999</v>
      </c>
    </row>
    <row r="964" spans="1:23" x14ac:dyDescent="0.25">
      <c r="A964">
        <v>14</v>
      </c>
      <c r="B964" s="22">
        <v>44837</v>
      </c>
      <c r="C964">
        <v>2022</v>
      </c>
      <c r="D964" t="s">
        <v>22</v>
      </c>
      <c r="E964" t="s">
        <v>32</v>
      </c>
      <c r="F964" t="s">
        <v>39</v>
      </c>
      <c r="G964" t="s">
        <v>41</v>
      </c>
      <c r="H964" t="s">
        <v>70</v>
      </c>
      <c r="I964">
        <v>106.1</v>
      </c>
      <c r="J964" t="s">
        <v>46</v>
      </c>
      <c r="K964">
        <v>82.2</v>
      </c>
      <c r="L964" t="s">
        <v>83</v>
      </c>
      <c r="M964" t="s">
        <v>48</v>
      </c>
      <c r="N964" t="s">
        <v>55</v>
      </c>
      <c r="O964" t="s">
        <v>59</v>
      </c>
      <c r="P964" s="4">
        <v>757</v>
      </c>
      <c r="Q964" s="4">
        <v>399</v>
      </c>
      <c r="R964" s="4">
        <v>592</v>
      </c>
      <c r="S964" s="6">
        <v>402</v>
      </c>
      <c r="T964">
        <v>15.6</v>
      </c>
      <c r="U964" t="s">
        <v>61</v>
      </c>
      <c r="V964" s="4">
        <f>Table3[[#This Row],[Driver wage/trip]]+Table3[[#This Row],[Driver Salary]]</f>
        <v>1349</v>
      </c>
      <c r="W964" s="15">
        <f>Table3[[#This Row],[Buddy wage/trip]]*0.3</f>
        <v>119.69999999999999</v>
      </c>
    </row>
    <row r="965" spans="1:23" x14ac:dyDescent="0.25">
      <c r="A965">
        <v>18</v>
      </c>
      <c r="B965" s="22">
        <v>44523</v>
      </c>
      <c r="C965">
        <v>2021</v>
      </c>
      <c r="D965" t="s">
        <v>30</v>
      </c>
      <c r="E965" t="s">
        <v>37</v>
      </c>
      <c r="F965" t="s">
        <v>39</v>
      </c>
      <c r="G965" t="s">
        <v>40</v>
      </c>
      <c r="H965" t="s">
        <v>43</v>
      </c>
      <c r="I965">
        <v>37.5</v>
      </c>
      <c r="J965" t="s">
        <v>46</v>
      </c>
      <c r="K965">
        <v>97.4</v>
      </c>
      <c r="L965" t="s">
        <v>83</v>
      </c>
      <c r="M965" t="s">
        <v>51</v>
      </c>
      <c r="N965" t="s">
        <v>52</v>
      </c>
      <c r="O965" t="s">
        <v>59</v>
      </c>
      <c r="P965" s="4">
        <v>479</v>
      </c>
      <c r="Q965" s="4">
        <v>400</v>
      </c>
      <c r="R965" s="4">
        <v>656</v>
      </c>
      <c r="S965" s="6">
        <v>675</v>
      </c>
      <c r="T965">
        <v>16.7</v>
      </c>
      <c r="U965" t="s">
        <v>61</v>
      </c>
      <c r="V965" s="4">
        <f>Table3[[#This Row],[Driver wage/trip]]+Table3[[#This Row],[Driver Salary]]</f>
        <v>1135</v>
      </c>
      <c r="W965" s="15">
        <f>Table3[[#This Row],[Buddy wage/trip]]*0.3</f>
        <v>120</v>
      </c>
    </row>
    <row r="966" spans="1:23" x14ac:dyDescent="0.25">
      <c r="A966">
        <v>12</v>
      </c>
      <c r="B966" s="22">
        <v>44045</v>
      </c>
      <c r="C966">
        <v>2020</v>
      </c>
      <c r="D966" t="s">
        <v>26</v>
      </c>
      <c r="E966" t="s">
        <v>34</v>
      </c>
      <c r="F966" t="s">
        <v>39</v>
      </c>
      <c r="G966" t="s">
        <v>41</v>
      </c>
      <c r="H966" t="s">
        <v>43</v>
      </c>
      <c r="I966">
        <v>76.7</v>
      </c>
      <c r="J966" t="s">
        <v>46</v>
      </c>
      <c r="K966">
        <v>19</v>
      </c>
      <c r="L966" t="s">
        <v>84</v>
      </c>
      <c r="M966" t="s">
        <v>52</v>
      </c>
      <c r="N966" t="s">
        <v>57</v>
      </c>
      <c r="O966" t="s">
        <v>60</v>
      </c>
      <c r="P966" s="4">
        <v>219</v>
      </c>
      <c r="Q966" s="4">
        <v>400</v>
      </c>
      <c r="R966" s="4">
        <v>483</v>
      </c>
      <c r="S966" s="6">
        <v>515</v>
      </c>
      <c r="T966">
        <v>33.700000000000003</v>
      </c>
      <c r="U966" t="s">
        <v>61</v>
      </c>
      <c r="V966" s="4">
        <f>Table3[[#This Row],[Driver wage/trip]]+Table3[[#This Row],[Driver Salary]]</f>
        <v>702</v>
      </c>
      <c r="W966" s="15">
        <f>Table3[[#This Row],[Buddy wage/trip]]*0.3</f>
        <v>120</v>
      </c>
    </row>
    <row r="967" spans="1:23" x14ac:dyDescent="0.25">
      <c r="A967">
        <v>23</v>
      </c>
      <c r="B967" s="22">
        <v>43948</v>
      </c>
      <c r="C967">
        <v>2020</v>
      </c>
      <c r="D967" t="s">
        <v>19</v>
      </c>
      <c r="E967" t="s">
        <v>32</v>
      </c>
      <c r="F967" t="s">
        <v>38</v>
      </c>
      <c r="G967" t="s">
        <v>40</v>
      </c>
      <c r="H967" t="s">
        <v>43</v>
      </c>
      <c r="I967">
        <v>23.9</v>
      </c>
      <c r="J967" t="s">
        <v>46</v>
      </c>
      <c r="K967">
        <v>101.2</v>
      </c>
      <c r="L967" t="s">
        <v>84</v>
      </c>
      <c r="M967" t="s">
        <v>54</v>
      </c>
      <c r="N967" t="s">
        <v>55</v>
      </c>
      <c r="O967" t="s">
        <v>59</v>
      </c>
      <c r="P967" s="4">
        <v>488</v>
      </c>
      <c r="Q967" s="4">
        <v>400</v>
      </c>
      <c r="R967" s="4">
        <v>772</v>
      </c>
      <c r="S967" s="6">
        <v>545</v>
      </c>
      <c r="T967">
        <v>2</v>
      </c>
      <c r="U967" t="s">
        <v>61</v>
      </c>
      <c r="V967" s="4">
        <f>Table3[[#This Row],[Driver wage/trip]]+Table3[[#This Row],[Driver Salary]]</f>
        <v>1260</v>
      </c>
      <c r="W967" s="15">
        <f>Table3[[#This Row],[Buddy wage/trip]]*0.3</f>
        <v>120</v>
      </c>
    </row>
    <row r="968" spans="1:23" x14ac:dyDescent="0.25">
      <c r="A968">
        <v>8</v>
      </c>
      <c r="B968" s="22">
        <v>44057</v>
      </c>
      <c r="C968">
        <v>2020</v>
      </c>
      <c r="D968" t="s">
        <v>26</v>
      </c>
      <c r="E968" t="s">
        <v>31</v>
      </c>
      <c r="F968" t="s">
        <v>39</v>
      </c>
      <c r="G968" t="s">
        <v>41</v>
      </c>
      <c r="H968" t="s">
        <v>70</v>
      </c>
      <c r="I968">
        <v>45.7</v>
      </c>
      <c r="J968" t="s">
        <v>45</v>
      </c>
      <c r="K968">
        <v>49.5</v>
      </c>
      <c r="L968" t="s">
        <v>83</v>
      </c>
      <c r="M968" t="s">
        <v>53</v>
      </c>
      <c r="N968" t="s">
        <v>57</v>
      </c>
      <c r="O968" t="s">
        <v>59</v>
      </c>
      <c r="P968" s="4">
        <v>677</v>
      </c>
      <c r="Q968" s="4">
        <v>401</v>
      </c>
      <c r="R968" s="4">
        <v>347</v>
      </c>
      <c r="S968" s="6">
        <v>536</v>
      </c>
      <c r="T968">
        <v>1.4</v>
      </c>
      <c r="U968" t="s">
        <v>61</v>
      </c>
      <c r="V968" s="4">
        <f>Table3[[#This Row],[Driver wage/trip]]+Table3[[#This Row],[Driver Salary]]</f>
        <v>1024</v>
      </c>
      <c r="W968" s="15">
        <f>Table3[[#This Row],[Buddy wage/trip]]*0.3</f>
        <v>120.3</v>
      </c>
    </row>
    <row r="969" spans="1:23" x14ac:dyDescent="0.25">
      <c r="A969">
        <v>25</v>
      </c>
      <c r="B969" s="22">
        <v>44721</v>
      </c>
      <c r="C969">
        <v>2022</v>
      </c>
      <c r="D969" t="s">
        <v>29</v>
      </c>
      <c r="E969" t="s">
        <v>35</v>
      </c>
      <c r="F969" t="s">
        <v>38</v>
      </c>
      <c r="G969" t="s">
        <v>41</v>
      </c>
      <c r="H969" t="s">
        <v>70</v>
      </c>
      <c r="I969">
        <v>113.9</v>
      </c>
      <c r="J969" t="s">
        <v>44</v>
      </c>
      <c r="K969">
        <v>65.8</v>
      </c>
      <c r="L969" t="s">
        <v>84</v>
      </c>
      <c r="M969" t="s">
        <v>55</v>
      </c>
      <c r="N969" t="s">
        <v>48</v>
      </c>
      <c r="O969" t="s">
        <v>60</v>
      </c>
      <c r="P969" s="4">
        <v>588</v>
      </c>
      <c r="Q969" s="4">
        <v>399</v>
      </c>
      <c r="R969" s="4">
        <v>242</v>
      </c>
      <c r="S969" s="6">
        <v>439</v>
      </c>
      <c r="T969">
        <v>2.8</v>
      </c>
      <c r="U969" t="s">
        <v>62</v>
      </c>
      <c r="V969" s="4">
        <f>Table3[[#This Row],[Driver wage/trip]]+Table3[[#This Row],[Driver Salary]]</f>
        <v>830</v>
      </c>
      <c r="W969" s="15">
        <f>Table3[[#This Row],[Buddy wage/trip]]*0.3</f>
        <v>119.69999999999999</v>
      </c>
    </row>
    <row r="970" spans="1:23" x14ac:dyDescent="0.25">
      <c r="A970">
        <v>12</v>
      </c>
      <c r="B970" s="22">
        <v>44274</v>
      </c>
      <c r="C970">
        <v>2021</v>
      </c>
      <c r="D970" t="s">
        <v>24</v>
      </c>
      <c r="E970" t="s">
        <v>31</v>
      </c>
      <c r="F970" t="s">
        <v>38</v>
      </c>
      <c r="G970" t="s">
        <v>40</v>
      </c>
      <c r="H970" t="s">
        <v>43</v>
      </c>
      <c r="I970">
        <v>91</v>
      </c>
      <c r="J970" t="s">
        <v>45</v>
      </c>
      <c r="K970">
        <v>54.9</v>
      </c>
      <c r="L970" t="s">
        <v>83</v>
      </c>
      <c r="M970" t="s">
        <v>53</v>
      </c>
      <c r="N970" t="s">
        <v>65</v>
      </c>
      <c r="O970" t="s">
        <v>60</v>
      </c>
      <c r="P970" s="4">
        <v>780</v>
      </c>
      <c r="Q970" s="4">
        <v>401</v>
      </c>
      <c r="R970" s="4">
        <v>400</v>
      </c>
      <c r="S970" s="6">
        <v>788</v>
      </c>
      <c r="T970">
        <v>19.3</v>
      </c>
      <c r="U970" t="s">
        <v>62</v>
      </c>
      <c r="V970" s="4">
        <f>Table3[[#This Row],[Driver wage/trip]]+Table3[[#This Row],[Driver Salary]]</f>
        <v>1180</v>
      </c>
      <c r="W970" s="15">
        <f>Table3[[#This Row],[Buddy wage/trip]]*0.3</f>
        <v>120.3</v>
      </c>
    </row>
    <row r="971" spans="1:23" x14ac:dyDescent="0.25">
      <c r="A971">
        <v>2</v>
      </c>
      <c r="B971" s="22">
        <v>44379</v>
      </c>
      <c r="C971">
        <v>2021</v>
      </c>
      <c r="D971" t="s">
        <v>27</v>
      </c>
      <c r="E971" t="s">
        <v>31</v>
      </c>
      <c r="F971" t="s">
        <v>39</v>
      </c>
      <c r="G971" t="s">
        <v>41</v>
      </c>
      <c r="H971" t="s">
        <v>43</v>
      </c>
      <c r="I971">
        <v>67.8</v>
      </c>
      <c r="J971" t="s">
        <v>44</v>
      </c>
      <c r="K971">
        <v>59.7</v>
      </c>
      <c r="L971" t="s">
        <v>84</v>
      </c>
      <c r="M971" t="s">
        <v>53</v>
      </c>
      <c r="N971" t="s">
        <v>52</v>
      </c>
      <c r="O971" t="s">
        <v>59</v>
      </c>
      <c r="P971" s="4">
        <v>706</v>
      </c>
      <c r="Q971" s="4">
        <v>400</v>
      </c>
      <c r="R971" s="4">
        <v>597</v>
      </c>
      <c r="S971" s="6">
        <v>222</v>
      </c>
      <c r="T971">
        <v>23.7</v>
      </c>
      <c r="U971" t="s">
        <v>61</v>
      </c>
      <c r="V971" s="4">
        <f>Table3[[#This Row],[Driver wage/trip]]+Table3[[#This Row],[Driver Salary]]</f>
        <v>1303</v>
      </c>
      <c r="W971" s="15">
        <f>Table3[[#This Row],[Buddy wage/trip]]*0.3</f>
        <v>120</v>
      </c>
    </row>
    <row r="972" spans="1:23" x14ac:dyDescent="0.25">
      <c r="A972">
        <v>13</v>
      </c>
      <c r="B972" s="22">
        <v>44659</v>
      </c>
      <c r="C972">
        <v>2022</v>
      </c>
      <c r="D972" t="s">
        <v>19</v>
      </c>
      <c r="E972" t="s">
        <v>31</v>
      </c>
      <c r="F972" t="s">
        <v>38</v>
      </c>
      <c r="G972" t="s">
        <v>41</v>
      </c>
      <c r="H972" t="s">
        <v>70</v>
      </c>
      <c r="I972">
        <v>33.9</v>
      </c>
      <c r="J972" t="s">
        <v>46</v>
      </c>
      <c r="K972">
        <v>37.799999999999997</v>
      </c>
      <c r="L972" t="s">
        <v>84</v>
      </c>
      <c r="M972" t="s">
        <v>52</v>
      </c>
      <c r="N972" t="s">
        <v>58</v>
      </c>
      <c r="O972" t="s">
        <v>60</v>
      </c>
      <c r="P972" s="4">
        <v>516</v>
      </c>
      <c r="Q972" s="4">
        <v>400</v>
      </c>
      <c r="R972" s="4">
        <v>642</v>
      </c>
      <c r="S972" s="6">
        <v>330</v>
      </c>
      <c r="T972">
        <v>25.4</v>
      </c>
      <c r="U972" t="s">
        <v>61</v>
      </c>
      <c r="V972" s="4">
        <f>Table3[[#This Row],[Driver wage/trip]]+Table3[[#This Row],[Driver Salary]]</f>
        <v>1158</v>
      </c>
      <c r="W972" s="15">
        <f>Table3[[#This Row],[Buddy wage/trip]]*0.3</f>
        <v>120</v>
      </c>
    </row>
    <row r="973" spans="1:23" x14ac:dyDescent="0.25">
      <c r="A973">
        <v>8</v>
      </c>
      <c r="B973" s="22">
        <v>43842</v>
      </c>
      <c r="C973">
        <v>2020</v>
      </c>
      <c r="D973" t="s">
        <v>28</v>
      </c>
      <c r="E973" t="s">
        <v>34</v>
      </c>
      <c r="F973" t="s">
        <v>39</v>
      </c>
      <c r="G973" t="s">
        <v>41</v>
      </c>
      <c r="H973" t="s">
        <v>43</v>
      </c>
      <c r="I973">
        <v>48.7</v>
      </c>
      <c r="J973" t="s">
        <v>44</v>
      </c>
      <c r="K973">
        <v>24.5</v>
      </c>
      <c r="L973" t="s">
        <v>83</v>
      </c>
      <c r="M973" t="s">
        <v>51</v>
      </c>
      <c r="N973" t="s">
        <v>65</v>
      </c>
      <c r="O973" t="s">
        <v>59</v>
      </c>
      <c r="P973" s="4">
        <v>324</v>
      </c>
      <c r="Q973" s="4">
        <v>400</v>
      </c>
      <c r="R973" s="4">
        <v>643</v>
      </c>
      <c r="S973" s="6">
        <v>371</v>
      </c>
      <c r="T973">
        <v>29.5</v>
      </c>
      <c r="U973" t="s">
        <v>61</v>
      </c>
      <c r="V973" s="4">
        <f>Table3[[#This Row],[Driver wage/trip]]+Table3[[#This Row],[Driver Salary]]</f>
        <v>967</v>
      </c>
      <c r="W973" s="15">
        <f>Table3[[#This Row],[Buddy wage/trip]]*0.3</f>
        <v>120</v>
      </c>
    </row>
    <row r="974" spans="1:23" x14ac:dyDescent="0.25">
      <c r="A974">
        <v>18</v>
      </c>
      <c r="B974" s="22">
        <v>44976</v>
      </c>
      <c r="C974">
        <v>2023</v>
      </c>
      <c r="D974" t="s">
        <v>25</v>
      </c>
      <c r="E974" t="s">
        <v>34</v>
      </c>
      <c r="F974" t="s">
        <v>39</v>
      </c>
      <c r="G974" t="s">
        <v>40</v>
      </c>
      <c r="H974" t="s">
        <v>42</v>
      </c>
      <c r="I974">
        <v>23</v>
      </c>
      <c r="J974" t="s">
        <v>45</v>
      </c>
      <c r="K974">
        <v>17.100000000000001</v>
      </c>
      <c r="L974" t="s">
        <v>83</v>
      </c>
      <c r="M974" t="s">
        <v>47</v>
      </c>
      <c r="N974" t="s">
        <v>66</v>
      </c>
      <c r="O974" t="s">
        <v>60</v>
      </c>
      <c r="P974" s="4">
        <v>202</v>
      </c>
      <c r="Q974" s="4">
        <v>402</v>
      </c>
      <c r="R974" s="4">
        <v>266</v>
      </c>
      <c r="S974" s="6">
        <v>729</v>
      </c>
      <c r="T974">
        <v>8.4</v>
      </c>
      <c r="U974" t="s">
        <v>61</v>
      </c>
      <c r="V974" s="4">
        <f>Table3[[#This Row],[Driver wage/trip]]+Table3[[#This Row],[Driver Salary]]</f>
        <v>468</v>
      </c>
      <c r="W974" s="15">
        <f>Table3[[#This Row],[Buddy wage/trip]]*0.3</f>
        <v>120.6</v>
      </c>
    </row>
    <row r="975" spans="1:23" x14ac:dyDescent="0.25">
      <c r="A975">
        <v>8</v>
      </c>
      <c r="B975" s="22">
        <v>44319</v>
      </c>
      <c r="C975">
        <v>2021</v>
      </c>
      <c r="D975" t="s">
        <v>20</v>
      </c>
      <c r="E975" t="s">
        <v>32</v>
      </c>
      <c r="F975" t="s">
        <v>38</v>
      </c>
      <c r="G975" t="s">
        <v>40</v>
      </c>
      <c r="H975" t="s">
        <v>43</v>
      </c>
      <c r="I975">
        <v>45.6</v>
      </c>
      <c r="J975" t="s">
        <v>45</v>
      </c>
      <c r="K975">
        <v>56.9</v>
      </c>
      <c r="L975" t="s">
        <v>83</v>
      </c>
      <c r="M975" t="s">
        <v>52</v>
      </c>
      <c r="N975" t="s">
        <v>48</v>
      </c>
      <c r="O975" t="s">
        <v>59</v>
      </c>
      <c r="P975" s="4">
        <v>788</v>
      </c>
      <c r="Q975" s="4">
        <v>400</v>
      </c>
      <c r="R975" s="4">
        <v>731</v>
      </c>
      <c r="S975" s="6">
        <v>751</v>
      </c>
      <c r="T975">
        <v>11.2</v>
      </c>
      <c r="U975" t="s">
        <v>61</v>
      </c>
      <c r="V975" s="4">
        <f>Table3[[#This Row],[Driver wage/trip]]+Table3[[#This Row],[Driver Salary]]</f>
        <v>1519</v>
      </c>
      <c r="W975" s="15">
        <f>Table3[[#This Row],[Buddy wage/trip]]*0.3</f>
        <v>120</v>
      </c>
    </row>
    <row r="976" spans="1:23" x14ac:dyDescent="0.25">
      <c r="A976">
        <v>9</v>
      </c>
      <c r="B976" s="22">
        <v>45105</v>
      </c>
      <c r="C976">
        <v>2023</v>
      </c>
      <c r="D976" t="s">
        <v>29</v>
      </c>
      <c r="E976" t="s">
        <v>33</v>
      </c>
      <c r="F976" t="s">
        <v>39</v>
      </c>
      <c r="G976" t="s">
        <v>41</v>
      </c>
      <c r="H976" t="s">
        <v>43</v>
      </c>
      <c r="I976">
        <v>22.3</v>
      </c>
      <c r="J976" t="s">
        <v>46</v>
      </c>
      <c r="K976">
        <v>19.399999999999999</v>
      </c>
      <c r="L976" t="s">
        <v>83</v>
      </c>
      <c r="M976" t="s">
        <v>53</v>
      </c>
      <c r="N976" t="s">
        <v>57</v>
      </c>
      <c r="O976" t="s">
        <v>60</v>
      </c>
      <c r="P976" s="4">
        <v>763</v>
      </c>
      <c r="Q976" s="4">
        <v>399</v>
      </c>
      <c r="R976" s="4">
        <v>369</v>
      </c>
      <c r="S976" s="6">
        <v>708</v>
      </c>
      <c r="T976">
        <v>10.5</v>
      </c>
      <c r="U976" t="s">
        <v>61</v>
      </c>
      <c r="V976" s="4">
        <f>Table3[[#This Row],[Driver wage/trip]]+Table3[[#This Row],[Driver Salary]]</f>
        <v>1132</v>
      </c>
      <c r="W976" s="15">
        <f>Table3[[#This Row],[Buddy wage/trip]]*0.3</f>
        <v>119.69999999999999</v>
      </c>
    </row>
    <row r="977" spans="1:23" x14ac:dyDescent="0.25">
      <c r="A977">
        <v>1</v>
      </c>
      <c r="B977" s="22">
        <v>44409</v>
      </c>
      <c r="C977">
        <v>2021</v>
      </c>
      <c r="D977" t="s">
        <v>26</v>
      </c>
      <c r="E977" t="s">
        <v>34</v>
      </c>
      <c r="F977" t="s">
        <v>38</v>
      </c>
      <c r="G977" t="s">
        <v>40</v>
      </c>
      <c r="H977" t="s">
        <v>43</v>
      </c>
      <c r="I977">
        <v>96.5</v>
      </c>
      <c r="J977" t="s">
        <v>45</v>
      </c>
      <c r="K977">
        <v>33.200000000000003</v>
      </c>
      <c r="L977" t="s">
        <v>83</v>
      </c>
      <c r="M977" t="s">
        <v>47</v>
      </c>
      <c r="N977" t="s">
        <v>56</v>
      </c>
      <c r="O977" t="s">
        <v>60</v>
      </c>
      <c r="P977" s="4">
        <v>364</v>
      </c>
      <c r="Q977" s="4">
        <v>400</v>
      </c>
      <c r="R977" s="4">
        <v>326</v>
      </c>
      <c r="S977" s="6">
        <v>450</v>
      </c>
      <c r="T977">
        <v>6.8</v>
      </c>
      <c r="U977" t="s">
        <v>61</v>
      </c>
      <c r="V977" s="4">
        <f>Table3[[#This Row],[Driver wage/trip]]+Table3[[#This Row],[Driver Salary]]</f>
        <v>690</v>
      </c>
      <c r="W977" s="15">
        <f>Table3[[#This Row],[Buddy wage/trip]]*0.3</f>
        <v>120</v>
      </c>
    </row>
    <row r="978" spans="1:23" x14ac:dyDescent="0.25">
      <c r="A978">
        <v>9</v>
      </c>
      <c r="B978" s="22">
        <v>45134</v>
      </c>
      <c r="C978">
        <v>2023</v>
      </c>
      <c r="D978" t="s">
        <v>27</v>
      </c>
      <c r="E978" t="s">
        <v>35</v>
      </c>
      <c r="F978" t="s">
        <v>38</v>
      </c>
      <c r="G978" t="s">
        <v>41</v>
      </c>
      <c r="H978" t="s">
        <v>43</v>
      </c>
      <c r="I978">
        <v>14.3</v>
      </c>
      <c r="J978" t="s">
        <v>44</v>
      </c>
      <c r="K978">
        <v>20.399999999999999</v>
      </c>
      <c r="L978" t="s">
        <v>84</v>
      </c>
      <c r="M978" t="s">
        <v>51</v>
      </c>
      <c r="N978" t="s">
        <v>65</v>
      </c>
      <c r="O978" t="s">
        <v>59</v>
      </c>
      <c r="P978" s="4">
        <v>583</v>
      </c>
      <c r="Q978" s="4">
        <v>401</v>
      </c>
      <c r="R978" s="4">
        <v>569</v>
      </c>
      <c r="S978" s="6">
        <v>749</v>
      </c>
      <c r="T978">
        <v>10.5</v>
      </c>
      <c r="U978" t="s">
        <v>61</v>
      </c>
      <c r="V978" s="4">
        <f>Table3[[#This Row],[Driver wage/trip]]+Table3[[#This Row],[Driver Salary]]</f>
        <v>1152</v>
      </c>
      <c r="W978" s="15">
        <f>Table3[[#This Row],[Buddy wage/trip]]*0.3</f>
        <v>120.3</v>
      </c>
    </row>
    <row r="979" spans="1:23" x14ac:dyDescent="0.25">
      <c r="A979">
        <v>5</v>
      </c>
      <c r="B979" s="22">
        <v>44572</v>
      </c>
      <c r="C979">
        <v>2022</v>
      </c>
      <c r="D979" t="s">
        <v>28</v>
      </c>
      <c r="E979" t="s">
        <v>37</v>
      </c>
      <c r="F979" t="s">
        <v>38</v>
      </c>
      <c r="G979" t="s">
        <v>41</v>
      </c>
      <c r="H979" t="s">
        <v>43</v>
      </c>
      <c r="I979">
        <v>26.8</v>
      </c>
      <c r="J979" t="s">
        <v>46</v>
      </c>
      <c r="K979">
        <v>17.5</v>
      </c>
      <c r="L979" t="s">
        <v>83</v>
      </c>
      <c r="M979" t="s">
        <v>47</v>
      </c>
      <c r="N979" t="s">
        <v>52</v>
      </c>
      <c r="O979" t="s">
        <v>59</v>
      </c>
      <c r="P979" s="4">
        <v>638</v>
      </c>
      <c r="Q979" s="4">
        <v>399</v>
      </c>
      <c r="R979" s="4">
        <v>327</v>
      </c>
      <c r="S979" s="6">
        <v>259</v>
      </c>
      <c r="T979">
        <v>24.9</v>
      </c>
      <c r="U979" t="s">
        <v>62</v>
      </c>
      <c r="V979" s="4">
        <f>Table3[[#This Row],[Driver wage/trip]]+Table3[[#This Row],[Driver Salary]]</f>
        <v>965</v>
      </c>
      <c r="W979" s="15">
        <f>Table3[[#This Row],[Buddy wage/trip]]*0.3</f>
        <v>119.69999999999999</v>
      </c>
    </row>
    <row r="980" spans="1:23" x14ac:dyDescent="0.25">
      <c r="A980">
        <v>1</v>
      </c>
      <c r="B980" s="22">
        <v>45191</v>
      </c>
      <c r="C980">
        <v>2023</v>
      </c>
      <c r="D980" t="s">
        <v>21</v>
      </c>
      <c r="E980" t="s">
        <v>31</v>
      </c>
      <c r="F980" t="s">
        <v>38</v>
      </c>
      <c r="G980" t="s">
        <v>40</v>
      </c>
      <c r="H980" t="s">
        <v>43</v>
      </c>
      <c r="I980">
        <v>84.5</v>
      </c>
      <c r="J980" t="s">
        <v>46</v>
      </c>
      <c r="K980">
        <v>106.5</v>
      </c>
      <c r="L980" t="s">
        <v>84</v>
      </c>
      <c r="M980" t="s">
        <v>52</v>
      </c>
      <c r="N980" t="s">
        <v>48</v>
      </c>
      <c r="O980" t="s">
        <v>60</v>
      </c>
      <c r="P980" s="4">
        <v>547</v>
      </c>
      <c r="Q980" s="4">
        <v>401</v>
      </c>
      <c r="R980" s="4">
        <v>505</v>
      </c>
      <c r="S980" s="6">
        <v>591</v>
      </c>
      <c r="T980">
        <v>15.3</v>
      </c>
      <c r="U980" t="s">
        <v>61</v>
      </c>
      <c r="V980" s="4">
        <f>Table3[[#This Row],[Driver wage/trip]]+Table3[[#This Row],[Driver Salary]]</f>
        <v>1052</v>
      </c>
      <c r="W980" s="15">
        <f>Table3[[#This Row],[Buddy wage/trip]]*0.3</f>
        <v>120.3</v>
      </c>
    </row>
    <row r="981" spans="1:23" x14ac:dyDescent="0.25">
      <c r="A981">
        <v>18</v>
      </c>
      <c r="B981" s="22">
        <v>43998</v>
      </c>
      <c r="C981">
        <v>2020</v>
      </c>
      <c r="D981" t="s">
        <v>29</v>
      </c>
      <c r="E981" t="s">
        <v>37</v>
      </c>
      <c r="F981" t="s">
        <v>39</v>
      </c>
      <c r="G981" t="s">
        <v>40</v>
      </c>
      <c r="H981" t="s">
        <v>42</v>
      </c>
      <c r="I981">
        <v>108.8</v>
      </c>
      <c r="J981" t="s">
        <v>46</v>
      </c>
      <c r="K981">
        <v>82.5</v>
      </c>
      <c r="L981" t="s">
        <v>84</v>
      </c>
      <c r="M981" t="s">
        <v>51</v>
      </c>
      <c r="N981" t="s">
        <v>52</v>
      </c>
      <c r="O981" t="s">
        <v>59</v>
      </c>
      <c r="P981" s="4">
        <v>706</v>
      </c>
      <c r="Q981" s="4">
        <v>400</v>
      </c>
      <c r="R981" s="4">
        <v>444</v>
      </c>
      <c r="S981" s="6">
        <v>762</v>
      </c>
      <c r="T981">
        <v>30.9</v>
      </c>
      <c r="U981" t="s">
        <v>62</v>
      </c>
      <c r="V981" s="4">
        <f>Table3[[#This Row],[Driver wage/trip]]+Table3[[#This Row],[Driver Salary]]</f>
        <v>1150</v>
      </c>
      <c r="W981" s="15">
        <f>Table3[[#This Row],[Buddy wage/trip]]*0.3</f>
        <v>120</v>
      </c>
    </row>
    <row r="982" spans="1:23" x14ac:dyDescent="0.25">
      <c r="A982">
        <v>18</v>
      </c>
      <c r="B982" s="22">
        <v>44791</v>
      </c>
      <c r="C982">
        <v>2022</v>
      </c>
      <c r="D982" t="s">
        <v>26</v>
      </c>
      <c r="E982" t="s">
        <v>35</v>
      </c>
      <c r="F982" t="s">
        <v>39</v>
      </c>
      <c r="G982" t="s">
        <v>40</v>
      </c>
      <c r="H982" t="s">
        <v>70</v>
      </c>
      <c r="I982">
        <v>115.9</v>
      </c>
      <c r="J982" t="s">
        <v>46</v>
      </c>
      <c r="K982">
        <v>111.2</v>
      </c>
      <c r="L982" t="s">
        <v>83</v>
      </c>
      <c r="M982" t="s">
        <v>51</v>
      </c>
      <c r="N982" t="s">
        <v>48</v>
      </c>
      <c r="O982" t="s">
        <v>60</v>
      </c>
      <c r="P982" s="4">
        <v>247</v>
      </c>
      <c r="Q982" s="4">
        <v>398</v>
      </c>
      <c r="R982" s="4">
        <v>339</v>
      </c>
      <c r="S982" s="6">
        <v>653</v>
      </c>
      <c r="T982">
        <v>21.9</v>
      </c>
      <c r="U982" t="s">
        <v>61</v>
      </c>
      <c r="V982" s="4">
        <f>Table3[[#This Row],[Driver wage/trip]]+Table3[[#This Row],[Driver Salary]]</f>
        <v>586</v>
      </c>
      <c r="W982" s="15">
        <f>Table3[[#This Row],[Buddy wage/trip]]*0.3</f>
        <v>119.39999999999999</v>
      </c>
    </row>
    <row r="983" spans="1:23" x14ac:dyDescent="0.25">
      <c r="A983">
        <v>16</v>
      </c>
      <c r="B983" s="22">
        <v>45182</v>
      </c>
      <c r="C983">
        <v>2023</v>
      </c>
      <c r="D983" t="s">
        <v>21</v>
      </c>
      <c r="E983" t="s">
        <v>33</v>
      </c>
      <c r="F983" t="s">
        <v>39</v>
      </c>
      <c r="G983" t="s">
        <v>40</v>
      </c>
      <c r="H983" t="s">
        <v>42</v>
      </c>
      <c r="I983">
        <v>101.1</v>
      </c>
      <c r="J983" t="s">
        <v>45</v>
      </c>
      <c r="K983">
        <v>79.099999999999994</v>
      </c>
      <c r="L983" t="s">
        <v>84</v>
      </c>
      <c r="M983" t="s">
        <v>47</v>
      </c>
      <c r="N983" t="s">
        <v>66</v>
      </c>
      <c r="O983" t="s">
        <v>60</v>
      </c>
      <c r="P983" s="4">
        <v>738</v>
      </c>
      <c r="Q983" s="4">
        <v>400</v>
      </c>
      <c r="R983" s="4">
        <v>375</v>
      </c>
      <c r="S983" s="6">
        <v>367</v>
      </c>
      <c r="T983">
        <v>9.3000000000000007</v>
      </c>
      <c r="U983" t="s">
        <v>62</v>
      </c>
      <c r="V983" s="4">
        <f>Table3[[#This Row],[Driver wage/trip]]+Table3[[#This Row],[Driver Salary]]</f>
        <v>1113</v>
      </c>
      <c r="W983" s="15">
        <f>Table3[[#This Row],[Buddy wage/trip]]*0.3</f>
        <v>120</v>
      </c>
    </row>
    <row r="984" spans="1:23" x14ac:dyDescent="0.25">
      <c r="A984">
        <v>6</v>
      </c>
      <c r="B984" s="22">
        <v>45100</v>
      </c>
      <c r="C984">
        <v>2023</v>
      </c>
      <c r="D984" t="s">
        <v>29</v>
      </c>
      <c r="E984" t="s">
        <v>31</v>
      </c>
      <c r="F984" t="s">
        <v>38</v>
      </c>
      <c r="G984" t="s">
        <v>40</v>
      </c>
      <c r="H984" t="s">
        <v>43</v>
      </c>
      <c r="I984">
        <v>29.3</v>
      </c>
      <c r="J984" t="s">
        <v>46</v>
      </c>
      <c r="K984">
        <v>102.1</v>
      </c>
      <c r="L984" t="s">
        <v>83</v>
      </c>
      <c r="M984" t="s">
        <v>47</v>
      </c>
      <c r="N984" t="s">
        <v>65</v>
      </c>
      <c r="O984" t="s">
        <v>59</v>
      </c>
      <c r="P984" s="4">
        <v>435</v>
      </c>
      <c r="Q984" s="4">
        <v>400</v>
      </c>
      <c r="R984" s="4">
        <v>456</v>
      </c>
      <c r="S984" s="6">
        <v>631</v>
      </c>
      <c r="T984">
        <v>19.2</v>
      </c>
      <c r="U984" t="s">
        <v>62</v>
      </c>
      <c r="V984" s="4">
        <f>Table3[[#This Row],[Driver wage/trip]]+Table3[[#This Row],[Driver Salary]]</f>
        <v>891</v>
      </c>
      <c r="W984" s="15">
        <f>Table3[[#This Row],[Buddy wage/trip]]*0.3</f>
        <v>120</v>
      </c>
    </row>
    <row r="985" spans="1:23" x14ac:dyDescent="0.25">
      <c r="A985">
        <v>12</v>
      </c>
      <c r="B985" s="22">
        <v>45155</v>
      </c>
      <c r="C985">
        <v>2023</v>
      </c>
      <c r="D985" t="s">
        <v>26</v>
      </c>
      <c r="E985" t="s">
        <v>35</v>
      </c>
      <c r="F985" t="s">
        <v>38</v>
      </c>
      <c r="G985" t="s">
        <v>40</v>
      </c>
      <c r="H985" t="s">
        <v>43</v>
      </c>
      <c r="I985">
        <v>37.9</v>
      </c>
      <c r="J985" t="s">
        <v>46</v>
      </c>
      <c r="K985">
        <v>68.900000000000006</v>
      </c>
      <c r="L985" t="s">
        <v>83</v>
      </c>
      <c r="M985" t="s">
        <v>51</v>
      </c>
      <c r="N985" t="s">
        <v>56</v>
      </c>
      <c r="O985" t="s">
        <v>59</v>
      </c>
      <c r="P985" s="4">
        <v>488</v>
      </c>
      <c r="Q985" s="4">
        <v>401</v>
      </c>
      <c r="R985" s="4">
        <v>408</v>
      </c>
      <c r="S985" s="6">
        <v>377</v>
      </c>
      <c r="T985">
        <v>24.1</v>
      </c>
      <c r="U985" t="s">
        <v>61</v>
      </c>
      <c r="V985" s="4">
        <f>Table3[[#This Row],[Driver wage/trip]]+Table3[[#This Row],[Driver Salary]]</f>
        <v>896</v>
      </c>
      <c r="W985" s="15">
        <f>Table3[[#This Row],[Buddy wage/trip]]*0.3</f>
        <v>120.3</v>
      </c>
    </row>
    <row r="986" spans="1:23" x14ac:dyDescent="0.25">
      <c r="A986">
        <v>12</v>
      </c>
      <c r="B986" s="22">
        <v>44030</v>
      </c>
      <c r="C986">
        <v>2020</v>
      </c>
      <c r="D986" t="s">
        <v>27</v>
      </c>
      <c r="E986" t="s">
        <v>36</v>
      </c>
      <c r="F986" t="s">
        <v>38</v>
      </c>
      <c r="G986" t="s">
        <v>40</v>
      </c>
      <c r="H986" t="s">
        <v>70</v>
      </c>
      <c r="I986">
        <v>105.1</v>
      </c>
      <c r="J986" t="s">
        <v>46</v>
      </c>
      <c r="K986">
        <v>58.2</v>
      </c>
      <c r="L986" t="s">
        <v>84</v>
      </c>
      <c r="M986" t="s">
        <v>55</v>
      </c>
      <c r="N986" t="s">
        <v>52</v>
      </c>
      <c r="O986" t="s">
        <v>60</v>
      </c>
      <c r="P986" s="4">
        <v>467</v>
      </c>
      <c r="Q986" s="4">
        <v>401</v>
      </c>
      <c r="R986" s="4">
        <v>429</v>
      </c>
      <c r="S986" s="6">
        <v>267</v>
      </c>
      <c r="T986">
        <v>34.799999999999997</v>
      </c>
      <c r="U986" t="s">
        <v>61</v>
      </c>
      <c r="V986" s="4">
        <f>Table3[[#This Row],[Driver wage/trip]]+Table3[[#This Row],[Driver Salary]]</f>
        <v>896</v>
      </c>
      <c r="W986" s="15">
        <f>Table3[[#This Row],[Buddy wage/trip]]*0.3</f>
        <v>120.3</v>
      </c>
    </row>
    <row r="987" spans="1:23" x14ac:dyDescent="0.25">
      <c r="A987">
        <v>4</v>
      </c>
      <c r="B987" s="22">
        <v>44694</v>
      </c>
      <c r="C987">
        <v>2022</v>
      </c>
      <c r="D987" t="s">
        <v>20</v>
      </c>
      <c r="E987" t="s">
        <v>31</v>
      </c>
      <c r="F987" t="s">
        <v>39</v>
      </c>
      <c r="G987" t="s">
        <v>40</v>
      </c>
      <c r="H987" t="s">
        <v>43</v>
      </c>
      <c r="I987">
        <v>107.3</v>
      </c>
      <c r="J987" t="s">
        <v>44</v>
      </c>
      <c r="K987">
        <v>65.8</v>
      </c>
      <c r="L987" t="s">
        <v>83</v>
      </c>
      <c r="M987" t="s">
        <v>53</v>
      </c>
      <c r="N987" t="s">
        <v>48</v>
      </c>
      <c r="O987" t="s">
        <v>60</v>
      </c>
      <c r="P987" s="4">
        <v>519</v>
      </c>
      <c r="Q987" s="4">
        <v>400</v>
      </c>
      <c r="R987" s="4">
        <v>641</v>
      </c>
      <c r="S987" s="6">
        <v>630</v>
      </c>
      <c r="T987">
        <v>33.5</v>
      </c>
      <c r="U987" t="s">
        <v>62</v>
      </c>
      <c r="V987" s="4">
        <f>Table3[[#This Row],[Driver wage/trip]]+Table3[[#This Row],[Driver Salary]]</f>
        <v>1160</v>
      </c>
      <c r="W987" s="15">
        <f>Table3[[#This Row],[Buddy wage/trip]]*0.3</f>
        <v>120</v>
      </c>
    </row>
    <row r="988" spans="1:23" x14ac:dyDescent="0.25">
      <c r="A988">
        <v>23</v>
      </c>
      <c r="B988" s="22">
        <v>44584</v>
      </c>
      <c r="C988">
        <v>2022</v>
      </c>
      <c r="D988" t="s">
        <v>28</v>
      </c>
      <c r="E988" t="s">
        <v>34</v>
      </c>
      <c r="F988" t="s">
        <v>39</v>
      </c>
      <c r="G988" t="s">
        <v>41</v>
      </c>
      <c r="H988" t="s">
        <v>43</v>
      </c>
      <c r="I988">
        <v>78.7</v>
      </c>
      <c r="J988" t="s">
        <v>45</v>
      </c>
      <c r="K988">
        <v>41.8</v>
      </c>
      <c r="L988" t="s">
        <v>83</v>
      </c>
      <c r="M988" t="s">
        <v>52</v>
      </c>
      <c r="N988" t="s">
        <v>52</v>
      </c>
      <c r="O988" t="s">
        <v>60</v>
      </c>
      <c r="P988" s="4">
        <v>559</v>
      </c>
      <c r="Q988" s="4">
        <v>402</v>
      </c>
      <c r="R988" s="4">
        <v>301</v>
      </c>
      <c r="S988" s="6">
        <v>308</v>
      </c>
      <c r="T988">
        <v>17.600000000000001</v>
      </c>
      <c r="U988" t="s">
        <v>61</v>
      </c>
      <c r="V988" s="4">
        <f>Table3[[#This Row],[Driver wage/trip]]+Table3[[#This Row],[Driver Salary]]</f>
        <v>860</v>
      </c>
      <c r="W988" s="15">
        <f>Table3[[#This Row],[Buddy wage/trip]]*0.3</f>
        <v>120.6</v>
      </c>
    </row>
    <row r="989" spans="1:23" x14ac:dyDescent="0.25">
      <c r="A989">
        <v>19</v>
      </c>
      <c r="B989" s="22">
        <v>44867</v>
      </c>
      <c r="C989">
        <v>2022</v>
      </c>
      <c r="D989" t="s">
        <v>30</v>
      </c>
      <c r="E989" t="s">
        <v>33</v>
      </c>
      <c r="F989" t="s">
        <v>38</v>
      </c>
      <c r="G989" t="s">
        <v>40</v>
      </c>
      <c r="H989" t="s">
        <v>43</v>
      </c>
      <c r="I989">
        <v>41.1</v>
      </c>
      <c r="J989" t="s">
        <v>46</v>
      </c>
      <c r="K989">
        <v>80.7</v>
      </c>
      <c r="L989" t="s">
        <v>83</v>
      </c>
      <c r="M989" t="s">
        <v>48</v>
      </c>
      <c r="N989" t="s">
        <v>52</v>
      </c>
      <c r="O989" t="s">
        <v>60</v>
      </c>
      <c r="P989" s="4">
        <v>626</v>
      </c>
      <c r="Q989" s="4">
        <v>400</v>
      </c>
      <c r="R989" s="4">
        <v>577</v>
      </c>
      <c r="S989" s="6">
        <v>267</v>
      </c>
      <c r="T989">
        <v>26.3</v>
      </c>
      <c r="U989" t="s">
        <v>62</v>
      </c>
      <c r="V989" s="4">
        <f>Table3[[#This Row],[Driver wage/trip]]+Table3[[#This Row],[Driver Salary]]</f>
        <v>1203</v>
      </c>
      <c r="W989" s="15">
        <f>Table3[[#This Row],[Buddy wage/trip]]*0.3</f>
        <v>120</v>
      </c>
    </row>
    <row r="990" spans="1:23" x14ac:dyDescent="0.25">
      <c r="A990">
        <v>11</v>
      </c>
      <c r="B990" s="22">
        <v>45220</v>
      </c>
      <c r="C990">
        <v>2023</v>
      </c>
      <c r="D990" t="s">
        <v>22</v>
      </c>
      <c r="E990" t="s">
        <v>36</v>
      </c>
      <c r="F990" t="s">
        <v>39</v>
      </c>
      <c r="G990" t="s">
        <v>41</v>
      </c>
      <c r="H990" t="s">
        <v>70</v>
      </c>
      <c r="I990">
        <v>30.8</v>
      </c>
      <c r="J990" t="s">
        <v>44</v>
      </c>
      <c r="K990">
        <v>108.2</v>
      </c>
      <c r="L990" t="s">
        <v>84</v>
      </c>
      <c r="M990" t="s">
        <v>52</v>
      </c>
      <c r="N990" t="s">
        <v>55</v>
      </c>
      <c r="O990" t="s">
        <v>59</v>
      </c>
      <c r="P990" s="4">
        <v>515</v>
      </c>
      <c r="Q990" s="4">
        <v>401</v>
      </c>
      <c r="R990" s="4">
        <v>607</v>
      </c>
      <c r="S990" s="6">
        <v>531</v>
      </c>
      <c r="T990">
        <v>12.6</v>
      </c>
      <c r="U990" t="s">
        <v>61</v>
      </c>
      <c r="V990" s="4">
        <f>Table3[[#This Row],[Driver wage/trip]]+Table3[[#This Row],[Driver Salary]]</f>
        <v>1122</v>
      </c>
      <c r="W990" s="15">
        <f>Table3[[#This Row],[Buddy wage/trip]]*0.3</f>
        <v>120.3</v>
      </c>
    </row>
    <row r="991" spans="1:23" x14ac:dyDescent="0.25">
      <c r="A991">
        <v>13</v>
      </c>
      <c r="B991" s="22">
        <v>44604</v>
      </c>
      <c r="C991">
        <v>2022</v>
      </c>
      <c r="D991" t="s">
        <v>25</v>
      </c>
      <c r="E991" t="s">
        <v>36</v>
      </c>
      <c r="F991" t="s">
        <v>38</v>
      </c>
      <c r="G991" t="s">
        <v>41</v>
      </c>
      <c r="H991" t="s">
        <v>43</v>
      </c>
      <c r="I991">
        <v>103</v>
      </c>
      <c r="J991" t="s">
        <v>46</v>
      </c>
      <c r="K991">
        <v>95</v>
      </c>
      <c r="L991" t="s">
        <v>83</v>
      </c>
      <c r="M991" t="s">
        <v>49</v>
      </c>
      <c r="N991" t="s">
        <v>57</v>
      </c>
      <c r="O991" t="s">
        <v>59</v>
      </c>
      <c r="P991" s="4">
        <v>611</v>
      </c>
      <c r="Q991" s="4">
        <v>401</v>
      </c>
      <c r="R991" s="4">
        <v>681</v>
      </c>
      <c r="S991" s="6">
        <v>572</v>
      </c>
      <c r="T991">
        <v>25.7</v>
      </c>
      <c r="U991" t="s">
        <v>61</v>
      </c>
      <c r="V991" s="4">
        <f>Table3[[#This Row],[Driver wage/trip]]+Table3[[#This Row],[Driver Salary]]</f>
        <v>1292</v>
      </c>
      <c r="W991" s="15">
        <f>Table3[[#This Row],[Buddy wage/trip]]*0.3</f>
        <v>120.3</v>
      </c>
    </row>
    <row r="992" spans="1:23" x14ac:dyDescent="0.25">
      <c r="A992">
        <v>14</v>
      </c>
      <c r="B992" s="22">
        <v>43927</v>
      </c>
      <c r="C992">
        <v>2020</v>
      </c>
      <c r="D992" t="s">
        <v>19</v>
      </c>
      <c r="E992" t="s">
        <v>32</v>
      </c>
      <c r="F992" t="s">
        <v>38</v>
      </c>
      <c r="G992" t="s">
        <v>41</v>
      </c>
      <c r="H992" t="s">
        <v>42</v>
      </c>
      <c r="I992">
        <v>28.6</v>
      </c>
      <c r="J992" t="s">
        <v>44</v>
      </c>
      <c r="K992">
        <v>58.1</v>
      </c>
      <c r="L992" t="s">
        <v>84</v>
      </c>
      <c r="M992" t="s">
        <v>52</v>
      </c>
      <c r="N992" t="s">
        <v>65</v>
      </c>
      <c r="O992" t="s">
        <v>59</v>
      </c>
      <c r="P992" s="4">
        <v>403</v>
      </c>
      <c r="Q992" s="4">
        <v>400</v>
      </c>
      <c r="R992" s="4">
        <v>708</v>
      </c>
      <c r="S992" s="6">
        <v>231</v>
      </c>
      <c r="T992">
        <v>36.6</v>
      </c>
      <c r="U992" t="s">
        <v>61</v>
      </c>
      <c r="V992" s="4">
        <f>Table3[[#This Row],[Driver wage/trip]]+Table3[[#This Row],[Driver Salary]]</f>
        <v>1111</v>
      </c>
      <c r="W992" s="15">
        <f>Table3[[#This Row],[Buddy wage/trip]]*0.3</f>
        <v>120</v>
      </c>
    </row>
    <row r="993" spans="1:23" x14ac:dyDescent="0.25">
      <c r="A993">
        <v>2</v>
      </c>
      <c r="B993" s="22">
        <v>43901</v>
      </c>
      <c r="C993">
        <v>2020</v>
      </c>
      <c r="D993" t="s">
        <v>24</v>
      </c>
      <c r="E993" t="s">
        <v>33</v>
      </c>
      <c r="F993" t="s">
        <v>39</v>
      </c>
      <c r="G993" t="s">
        <v>41</v>
      </c>
      <c r="H993" t="s">
        <v>43</v>
      </c>
      <c r="I993">
        <v>81.099999999999994</v>
      </c>
      <c r="J993" t="s">
        <v>46</v>
      </c>
      <c r="K993">
        <v>114.7</v>
      </c>
      <c r="L993" t="s">
        <v>83</v>
      </c>
      <c r="M993" t="s">
        <v>55</v>
      </c>
      <c r="N993" t="s">
        <v>52</v>
      </c>
      <c r="O993" t="s">
        <v>60</v>
      </c>
      <c r="P993" s="4">
        <v>762</v>
      </c>
      <c r="Q993" s="4">
        <v>401</v>
      </c>
      <c r="R993" s="4">
        <v>295</v>
      </c>
      <c r="S993" s="6">
        <v>203</v>
      </c>
      <c r="T993">
        <v>25.4</v>
      </c>
      <c r="U993" t="s">
        <v>61</v>
      </c>
      <c r="V993" s="4">
        <f>Table3[[#This Row],[Driver wage/trip]]+Table3[[#This Row],[Driver Salary]]</f>
        <v>1057</v>
      </c>
      <c r="W993" s="15">
        <f>Table3[[#This Row],[Buddy wage/trip]]*0.3</f>
        <v>120.3</v>
      </c>
    </row>
    <row r="994" spans="1:23" x14ac:dyDescent="0.25">
      <c r="A994">
        <v>11</v>
      </c>
      <c r="B994" s="22">
        <v>44823</v>
      </c>
      <c r="C994">
        <v>2022</v>
      </c>
      <c r="D994" t="s">
        <v>21</v>
      </c>
      <c r="E994" t="s">
        <v>32</v>
      </c>
      <c r="F994" t="s">
        <v>39</v>
      </c>
      <c r="G994" t="s">
        <v>40</v>
      </c>
      <c r="H994" t="s">
        <v>70</v>
      </c>
      <c r="I994">
        <v>116.3</v>
      </c>
      <c r="J994" t="s">
        <v>45</v>
      </c>
      <c r="K994">
        <v>118.3</v>
      </c>
      <c r="L994" t="s">
        <v>84</v>
      </c>
      <c r="M994" t="s">
        <v>52</v>
      </c>
      <c r="N994" t="s">
        <v>52</v>
      </c>
      <c r="O994" t="s">
        <v>59</v>
      </c>
      <c r="P994" s="4">
        <v>239</v>
      </c>
      <c r="Q994" s="4">
        <v>399</v>
      </c>
      <c r="R994" s="4">
        <v>283</v>
      </c>
      <c r="S994" s="6">
        <v>729</v>
      </c>
      <c r="T994">
        <v>12.8</v>
      </c>
      <c r="U994" t="s">
        <v>61</v>
      </c>
      <c r="V994" s="4">
        <f>Table3[[#This Row],[Driver wage/trip]]+Table3[[#This Row],[Driver Salary]]</f>
        <v>522</v>
      </c>
      <c r="W994" s="15">
        <f>Table3[[#This Row],[Buddy wage/trip]]*0.3</f>
        <v>119.69999999999999</v>
      </c>
    </row>
    <row r="995" spans="1:23" x14ac:dyDescent="0.25">
      <c r="A995">
        <v>8</v>
      </c>
      <c r="B995" s="22">
        <v>44187</v>
      </c>
      <c r="C995">
        <v>2020</v>
      </c>
      <c r="D995" t="s">
        <v>23</v>
      </c>
      <c r="E995" t="s">
        <v>37</v>
      </c>
      <c r="F995" t="s">
        <v>39</v>
      </c>
      <c r="G995" t="s">
        <v>40</v>
      </c>
      <c r="H995" t="s">
        <v>70</v>
      </c>
      <c r="I995">
        <v>86.1</v>
      </c>
      <c r="J995" t="s">
        <v>46</v>
      </c>
      <c r="K995">
        <v>61.7</v>
      </c>
      <c r="L995" t="s">
        <v>84</v>
      </c>
      <c r="M995" t="s">
        <v>51</v>
      </c>
      <c r="N995" t="s">
        <v>55</v>
      </c>
      <c r="O995" t="s">
        <v>59</v>
      </c>
      <c r="P995" s="4">
        <v>527</v>
      </c>
      <c r="Q995" s="4">
        <v>400</v>
      </c>
      <c r="R995" s="4">
        <v>569</v>
      </c>
      <c r="S995" s="6">
        <v>269</v>
      </c>
      <c r="T995">
        <v>26.1</v>
      </c>
      <c r="U995" t="s">
        <v>61</v>
      </c>
      <c r="V995" s="4">
        <f>Table3[[#This Row],[Driver wage/trip]]+Table3[[#This Row],[Driver Salary]]</f>
        <v>1096</v>
      </c>
      <c r="W995" s="15">
        <f>Table3[[#This Row],[Buddy wage/trip]]*0.3</f>
        <v>120</v>
      </c>
    </row>
    <row r="996" spans="1:23" x14ac:dyDescent="0.25">
      <c r="A996">
        <v>5</v>
      </c>
      <c r="B996" s="22">
        <v>44642</v>
      </c>
      <c r="C996">
        <v>2022</v>
      </c>
      <c r="D996" t="s">
        <v>24</v>
      </c>
      <c r="E996" t="s">
        <v>37</v>
      </c>
      <c r="F996" t="s">
        <v>39</v>
      </c>
      <c r="G996" t="s">
        <v>40</v>
      </c>
      <c r="H996" t="s">
        <v>43</v>
      </c>
      <c r="I996">
        <v>34.6</v>
      </c>
      <c r="J996" t="s">
        <v>46</v>
      </c>
      <c r="K996">
        <v>104.4</v>
      </c>
      <c r="L996" t="s">
        <v>83</v>
      </c>
      <c r="M996" t="s">
        <v>51</v>
      </c>
      <c r="N996" t="s">
        <v>58</v>
      </c>
      <c r="O996" t="s">
        <v>59</v>
      </c>
      <c r="P996" s="4">
        <v>252</v>
      </c>
      <c r="Q996" s="4">
        <v>399</v>
      </c>
      <c r="R996" s="4">
        <v>654</v>
      </c>
      <c r="S996" s="6">
        <v>550</v>
      </c>
      <c r="T996">
        <v>36.200000000000003</v>
      </c>
      <c r="U996" t="s">
        <v>62</v>
      </c>
      <c r="V996" s="4">
        <f>Table3[[#This Row],[Driver wage/trip]]+Table3[[#This Row],[Driver Salary]]</f>
        <v>906</v>
      </c>
      <c r="W996" s="15">
        <f>Table3[[#This Row],[Buddy wage/trip]]*0.3</f>
        <v>119.69999999999999</v>
      </c>
    </row>
    <row r="997" spans="1:23" x14ac:dyDescent="0.25">
      <c r="A997">
        <v>11</v>
      </c>
      <c r="B997" s="22">
        <v>44374</v>
      </c>
      <c r="C997">
        <v>2021</v>
      </c>
      <c r="D997" t="s">
        <v>29</v>
      </c>
      <c r="E997" t="s">
        <v>34</v>
      </c>
      <c r="F997" t="s">
        <v>38</v>
      </c>
      <c r="G997" t="s">
        <v>41</v>
      </c>
      <c r="H997" t="s">
        <v>42</v>
      </c>
      <c r="I997">
        <v>37.5</v>
      </c>
      <c r="J997" t="s">
        <v>44</v>
      </c>
      <c r="K997">
        <v>5.5</v>
      </c>
      <c r="L997" t="s">
        <v>83</v>
      </c>
      <c r="M997" t="s">
        <v>53</v>
      </c>
      <c r="N997" t="s">
        <v>65</v>
      </c>
      <c r="O997" t="s">
        <v>59</v>
      </c>
      <c r="P997" s="4">
        <v>466</v>
      </c>
      <c r="Q997" s="4">
        <v>400</v>
      </c>
      <c r="R997" s="4">
        <v>363</v>
      </c>
      <c r="S997" s="6">
        <v>772</v>
      </c>
      <c r="T997">
        <v>6.3</v>
      </c>
      <c r="U997" t="s">
        <v>61</v>
      </c>
      <c r="V997" s="4">
        <f>Table3[[#This Row],[Driver wage/trip]]+Table3[[#This Row],[Driver Salary]]</f>
        <v>829</v>
      </c>
      <c r="W997" s="15">
        <f>Table3[[#This Row],[Buddy wage/trip]]*0.3</f>
        <v>120</v>
      </c>
    </row>
    <row r="998" spans="1:23" x14ac:dyDescent="0.25">
      <c r="A998">
        <v>25</v>
      </c>
      <c r="B998" s="22">
        <v>45104</v>
      </c>
      <c r="C998">
        <v>2023</v>
      </c>
      <c r="D998" t="s">
        <v>29</v>
      </c>
      <c r="E998" t="s">
        <v>37</v>
      </c>
      <c r="F998" t="s">
        <v>38</v>
      </c>
      <c r="G998" t="s">
        <v>40</v>
      </c>
      <c r="H998" t="s">
        <v>43</v>
      </c>
      <c r="I998">
        <v>15.7</v>
      </c>
      <c r="J998" t="s">
        <v>46</v>
      </c>
      <c r="K998">
        <v>12.7</v>
      </c>
      <c r="L998" t="s">
        <v>84</v>
      </c>
      <c r="M998" t="s">
        <v>55</v>
      </c>
      <c r="N998" t="s">
        <v>52</v>
      </c>
      <c r="O998" t="s">
        <v>59</v>
      </c>
      <c r="P998" s="4">
        <v>355</v>
      </c>
      <c r="Q998" s="4">
        <v>400</v>
      </c>
      <c r="R998" s="4">
        <v>516</v>
      </c>
      <c r="S998" s="6">
        <v>507</v>
      </c>
      <c r="T998">
        <v>19.8</v>
      </c>
      <c r="U998" t="s">
        <v>62</v>
      </c>
      <c r="V998" s="4">
        <f>Table3[[#This Row],[Driver wage/trip]]+Table3[[#This Row],[Driver Salary]]</f>
        <v>871</v>
      </c>
      <c r="W998" s="15">
        <f>Table3[[#This Row],[Buddy wage/trip]]*0.3</f>
        <v>120</v>
      </c>
    </row>
    <row r="999" spans="1:23" x14ac:dyDescent="0.25">
      <c r="A999">
        <v>17</v>
      </c>
      <c r="B999" s="22">
        <v>44084</v>
      </c>
      <c r="C999">
        <v>2020</v>
      </c>
      <c r="D999" t="s">
        <v>21</v>
      </c>
      <c r="E999" t="s">
        <v>35</v>
      </c>
      <c r="F999" t="s">
        <v>38</v>
      </c>
      <c r="G999" t="s">
        <v>41</v>
      </c>
      <c r="H999" t="s">
        <v>70</v>
      </c>
      <c r="I999">
        <v>83.9</v>
      </c>
      <c r="J999" t="s">
        <v>44</v>
      </c>
      <c r="K999">
        <v>7.6</v>
      </c>
      <c r="L999" t="s">
        <v>84</v>
      </c>
      <c r="M999" t="s">
        <v>49</v>
      </c>
      <c r="N999" t="s">
        <v>55</v>
      </c>
      <c r="O999" t="s">
        <v>59</v>
      </c>
      <c r="P999" s="4">
        <v>762</v>
      </c>
      <c r="Q999" s="4">
        <v>401</v>
      </c>
      <c r="R999" s="4">
        <v>663</v>
      </c>
      <c r="S999" s="6">
        <v>284</v>
      </c>
      <c r="T999">
        <v>13.5</v>
      </c>
      <c r="U999" t="s">
        <v>61</v>
      </c>
      <c r="V999" s="4">
        <f>Table3[[#This Row],[Driver wage/trip]]+Table3[[#This Row],[Driver Salary]]</f>
        <v>1425</v>
      </c>
      <c r="W999" s="15">
        <f>Table3[[#This Row],[Buddy wage/trip]]*0.3</f>
        <v>120.3</v>
      </c>
    </row>
    <row r="1000" spans="1:23" x14ac:dyDescent="0.25">
      <c r="A1000">
        <v>8</v>
      </c>
      <c r="B1000" s="22">
        <v>45036</v>
      </c>
      <c r="C1000">
        <v>2023</v>
      </c>
      <c r="D1000" t="s">
        <v>19</v>
      </c>
      <c r="E1000" t="s">
        <v>35</v>
      </c>
      <c r="F1000" t="s">
        <v>39</v>
      </c>
      <c r="G1000" t="s">
        <v>40</v>
      </c>
      <c r="H1000" t="s">
        <v>70</v>
      </c>
      <c r="I1000">
        <v>64.599999999999994</v>
      </c>
      <c r="J1000" t="s">
        <v>46</v>
      </c>
      <c r="K1000">
        <v>93.9</v>
      </c>
      <c r="L1000" t="s">
        <v>83</v>
      </c>
      <c r="M1000" t="s">
        <v>55</v>
      </c>
      <c r="N1000" t="s">
        <v>48</v>
      </c>
      <c r="O1000" t="s">
        <v>60</v>
      </c>
      <c r="P1000" s="4">
        <v>208</v>
      </c>
      <c r="Q1000" s="4">
        <v>401</v>
      </c>
      <c r="R1000" s="4">
        <v>661</v>
      </c>
      <c r="S1000" s="6">
        <v>436</v>
      </c>
      <c r="T1000">
        <v>10.4</v>
      </c>
      <c r="U1000" t="s">
        <v>61</v>
      </c>
      <c r="V1000" s="4">
        <f>Table3[[#This Row],[Driver wage/trip]]+Table3[[#This Row],[Driver Salary]]</f>
        <v>869</v>
      </c>
      <c r="W1000" s="15">
        <f>Table3[[#This Row],[Buddy wage/trip]]*0.3</f>
        <v>120.3</v>
      </c>
    </row>
    <row r="1001" spans="1:23" x14ac:dyDescent="0.25">
      <c r="A1001">
        <v>17</v>
      </c>
      <c r="B1001" s="22">
        <v>44818</v>
      </c>
      <c r="C1001">
        <v>2022</v>
      </c>
      <c r="D1001" t="s">
        <v>21</v>
      </c>
      <c r="E1001" t="s">
        <v>33</v>
      </c>
      <c r="F1001" t="s">
        <v>39</v>
      </c>
      <c r="G1001" t="s">
        <v>41</v>
      </c>
      <c r="H1001" t="s">
        <v>43</v>
      </c>
      <c r="I1001">
        <v>28.7</v>
      </c>
      <c r="J1001" t="s">
        <v>45</v>
      </c>
      <c r="K1001">
        <v>14.2</v>
      </c>
      <c r="L1001" t="s">
        <v>83</v>
      </c>
      <c r="M1001" t="s">
        <v>48</v>
      </c>
      <c r="N1001" t="s">
        <v>48</v>
      </c>
      <c r="O1001" t="s">
        <v>59</v>
      </c>
      <c r="P1001" s="4">
        <v>435</v>
      </c>
      <c r="Q1001" s="4">
        <v>400</v>
      </c>
      <c r="R1001" s="4">
        <v>592</v>
      </c>
      <c r="S1001" s="6">
        <v>574</v>
      </c>
      <c r="T1001">
        <v>16.5</v>
      </c>
      <c r="U1001" t="s">
        <v>61</v>
      </c>
      <c r="V1001" s="4">
        <f>Table3[[#This Row],[Driver wage/trip]]+Table3[[#This Row],[Driver Salary]]</f>
        <v>1027</v>
      </c>
      <c r="W1001" s="15">
        <f>Table3[[#This Row],[Buddy wage/trip]]*0.3</f>
        <v>120</v>
      </c>
    </row>
    <row r="1002" spans="1:23" x14ac:dyDescent="0.25">
      <c r="A1002">
        <v>22</v>
      </c>
      <c r="B1002" s="22">
        <v>45020</v>
      </c>
      <c r="C1002">
        <v>2023</v>
      </c>
      <c r="D1002" t="s">
        <v>19</v>
      </c>
      <c r="E1002" t="s">
        <v>37</v>
      </c>
      <c r="F1002" t="s">
        <v>39</v>
      </c>
      <c r="G1002" t="s">
        <v>40</v>
      </c>
      <c r="H1002" t="s">
        <v>43</v>
      </c>
      <c r="I1002">
        <v>31.2</v>
      </c>
      <c r="J1002" t="s">
        <v>46</v>
      </c>
      <c r="K1002">
        <v>7</v>
      </c>
      <c r="L1002" t="s">
        <v>84</v>
      </c>
      <c r="M1002" t="s">
        <v>48</v>
      </c>
      <c r="N1002" t="s">
        <v>52</v>
      </c>
      <c r="O1002" t="s">
        <v>59</v>
      </c>
      <c r="P1002" s="4">
        <v>669</v>
      </c>
      <c r="Q1002" s="4">
        <v>399</v>
      </c>
      <c r="R1002" s="4">
        <v>247</v>
      </c>
      <c r="S1002" s="6">
        <v>658</v>
      </c>
      <c r="T1002">
        <v>16.399999999999999</v>
      </c>
      <c r="U1002" t="s">
        <v>61</v>
      </c>
      <c r="V1002" s="4">
        <f>Table3[[#This Row],[Driver wage/trip]]+Table3[[#This Row],[Driver Salary]]</f>
        <v>916</v>
      </c>
      <c r="W1002" s="15">
        <f>Table3[[#This Row],[Buddy wage/trip]]*0.3</f>
        <v>119.69999999999999</v>
      </c>
    </row>
    <row r="1003" spans="1:23" x14ac:dyDescent="0.25">
      <c r="A1003">
        <v>19</v>
      </c>
      <c r="B1003" s="22">
        <v>43834</v>
      </c>
      <c r="C1003">
        <v>2020</v>
      </c>
      <c r="D1003" t="s">
        <v>28</v>
      </c>
      <c r="E1003" t="s">
        <v>36</v>
      </c>
      <c r="F1003" t="s">
        <v>38</v>
      </c>
      <c r="G1003" t="s">
        <v>40</v>
      </c>
      <c r="H1003" t="s">
        <v>70</v>
      </c>
      <c r="I1003">
        <v>6</v>
      </c>
      <c r="J1003" t="s">
        <v>45</v>
      </c>
      <c r="K1003">
        <v>22</v>
      </c>
      <c r="L1003" t="s">
        <v>83</v>
      </c>
      <c r="M1003" t="s">
        <v>52</v>
      </c>
      <c r="N1003" t="s">
        <v>57</v>
      </c>
      <c r="O1003" t="s">
        <v>59</v>
      </c>
      <c r="P1003" s="4">
        <v>313</v>
      </c>
      <c r="Q1003" s="4">
        <v>400</v>
      </c>
      <c r="R1003" s="4">
        <v>230</v>
      </c>
      <c r="S1003" s="6">
        <v>564</v>
      </c>
      <c r="T1003">
        <v>9.1999999999999993</v>
      </c>
      <c r="U1003" t="s">
        <v>61</v>
      </c>
      <c r="V1003" s="4">
        <f>Table3[[#This Row],[Driver wage/trip]]+Table3[[#This Row],[Driver Salary]]</f>
        <v>543</v>
      </c>
      <c r="W1003" s="15">
        <f>Table3[[#This Row],[Buddy wage/trip]]*0.3</f>
        <v>120</v>
      </c>
    </row>
    <row r="1004" spans="1:23" x14ac:dyDescent="0.25">
      <c r="A1004">
        <v>13</v>
      </c>
      <c r="B1004" s="22">
        <v>43975</v>
      </c>
      <c r="C1004">
        <v>2020</v>
      </c>
      <c r="D1004" t="s">
        <v>20</v>
      </c>
      <c r="E1004" t="s">
        <v>34</v>
      </c>
      <c r="F1004" t="s">
        <v>38</v>
      </c>
      <c r="G1004" t="s">
        <v>41</v>
      </c>
      <c r="H1004" t="s">
        <v>70</v>
      </c>
      <c r="I1004">
        <v>117.5</v>
      </c>
      <c r="J1004" t="s">
        <v>45</v>
      </c>
      <c r="K1004">
        <v>40.200000000000003</v>
      </c>
      <c r="L1004" t="s">
        <v>84</v>
      </c>
      <c r="M1004" t="s">
        <v>51</v>
      </c>
      <c r="N1004" t="s">
        <v>48</v>
      </c>
      <c r="O1004" t="s">
        <v>59</v>
      </c>
      <c r="P1004" s="4">
        <v>689</v>
      </c>
      <c r="Q1004" s="4">
        <v>401</v>
      </c>
      <c r="R1004" s="4">
        <v>433</v>
      </c>
      <c r="S1004" s="6">
        <v>221</v>
      </c>
      <c r="T1004">
        <v>16.7</v>
      </c>
      <c r="U1004" t="s">
        <v>62</v>
      </c>
      <c r="V1004" s="4">
        <f>Table3[[#This Row],[Driver wage/trip]]+Table3[[#This Row],[Driver Salary]]</f>
        <v>1122</v>
      </c>
      <c r="W1004" s="15">
        <f>Table3[[#This Row],[Buddy wage/trip]]*0.3</f>
        <v>120.3</v>
      </c>
    </row>
    <row r="1005" spans="1:23" x14ac:dyDescent="0.25">
      <c r="A1005">
        <v>8</v>
      </c>
      <c r="B1005" s="22">
        <v>43995</v>
      </c>
      <c r="C1005">
        <v>2020</v>
      </c>
      <c r="D1005" t="s">
        <v>29</v>
      </c>
      <c r="E1005" t="s">
        <v>36</v>
      </c>
      <c r="F1005" t="s">
        <v>38</v>
      </c>
      <c r="G1005" t="s">
        <v>40</v>
      </c>
      <c r="H1005" t="s">
        <v>43</v>
      </c>
      <c r="I1005">
        <v>100.2</v>
      </c>
      <c r="J1005" t="s">
        <v>46</v>
      </c>
      <c r="K1005">
        <v>58.4</v>
      </c>
      <c r="L1005" t="s">
        <v>84</v>
      </c>
      <c r="M1005" t="s">
        <v>48</v>
      </c>
      <c r="N1005" t="s">
        <v>66</v>
      </c>
      <c r="O1005" t="s">
        <v>60</v>
      </c>
      <c r="P1005" s="4">
        <v>716</v>
      </c>
      <c r="Q1005" s="4">
        <v>401</v>
      </c>
      <c r="R1005" s="4">
        <v>216</v>
      </c>
      <c r="S1005" s="6">
        <v>286</v>
      </c>
      <c r="T1005">
        <v>25.7</v>
      </c>
      <c r="U1005" t="s">
        <v>61</v>
      </c>
      <c r="V1005" s="4">
        <f>Table3[[#This Row],[Driver wage/trip]]+Table3[[#This Row],[Driver Salary]]</f>
        <v>932</v>
      </c>
      <c r="W1005" s="15">
        <f>Table3[[#This Row],[Buddy wage/trip]]*0.3</f>
        <v>120.3</v>
      </c>
    </row>
    <row r="1006" spans="1:23" x14ac:dyDescent="0.25">
      <c r="A1006">
        <v>17</v>
      </c>
      <c r="B1006" s="22">
        <v>44174</v>
      </c>
      <c r="C1006">
        <v>2020</v>
      </c>
      <c r="D1006" t="s">
        <v>23</v>
      </c>
      <c r="E1006" t="s">
        <v>33</v>
      </c>
      <c r="F1006" t="s">
        <v>38</v>
      </c>
      <c r="G1006" t="s">
        <v>41</v>
      </c>
      <c r="H1006" t="s">
        <v>43</v>
      </c>
      <c r="I1006">
        <v>50.3</v>
      </c>
      <c r="J1006" t="s">
        <v>44</v>
      </c>
      <c r="K1006">
        <v>12.5</v>
      </c>
      <c r="L1006" t="s">
        <v>84</v>
      </c>
      <c r="M1006" t="s">
        <v>51</v>
      </c>
      <c r="N1006" t="s">
        <v>57</v>
      </c>
      <c r="O1006" t="s">
        <v>59</v>
      </c>
      <c r="P1006" s="4">
        <v>625</v>
      </c>
      <c r="Q1006" s="4">
        <v>401</v>
      </c>
      <c r="R1006" s="4">
        <v>742</v>
      </c>
      <c r="S1006" s="6">
        <v>423</v>
      </c>
      <c r="T1006">
        <v>2</v>
      </c>
      <c r="U1006" t="s">
        <v>62</v>
      </c>
      <c r="V1006" s="4">
        <f>Table3[[#This Row],[Driver wage/trip]]+Table3[[#This Row],[Driver Salary]]</f>
        <v>1367</v>
      </c>
      <c r="W1006" s="15">
        <f>Table3[[#This Row],[Buddy wage/trip]]*0.3</f>
        <v>120.3</v>
      </c>
    </row>
    <row r="1007" spans="1:23" x14ac:dyDescent="0.25">
      <c r="A1007">
        <v>15</v>
      </c>
      <c r="B1007" s="22">
        <v>44959</v>
      </c>
      <c r="C1007">
        <v>2023</v>
      </c>
      <c r="D1007" t="s">
        <v>25</v>
      </c>
      <c r="E1007" t="s">
        <v>35</v>
      </c>
      <c r="F1007" t="s">
        <v>39</v>
      </c>
      <c r="G1007" t="s">
        <v>41</v>
      </c>
      <c r="H1007" t="s">
        <v>42</v>
      </c>
      <c r="I1007">
        <v>113.8</v>
      </c>
      <c r="J1007" t="s">
        <v>45</v>
      </c>
      <c r="K1007">
        <v>62.4</v>
      </c>
      <c r="L1007" t="s">
        <v>84</v>
      </c>
      <c r="M1007" t="s">
        <v>53</v>
      </c>
      <c r="N1007" t="s">
        <v>57</v>
      </c>
      <c r="O1007" t="s">
        <v>59</v>
      </c>
      <c r="P1007" s="4">
        <v>325</v>
      </c>
      <c r="Q1007" s="4">
        <v>400</v>
      </c>
      <c r="R1007" s="4">
        <v>212</v>
      </c>
      <c r="S1007" s="6">
        <v>623</v>
      </c>
      <c r="T1007">
        <v>39.6</v>
      </c>
      <c r="U1007" t="s">
        <v>62</v>
      </c>
      <c r="V1007" s="4">
        <f>Table3[[#This Row],[Driver wage/trip]]+Table3[[#This Row],[Driver Salary]]</f>
        <v>537</v>
      </c>
      <c r="W1007" s="15">
        <f>Table3[[#This Row],[Buddy wage/trip]]*0.3</f>
        <v>120</v>
      </c>
    </row>
    <row r="1008" spans="1:23" x14ac:dyDescent="0.25">
      <c r="A1008">
        <v>19</v>
      </c>
      <c r="B1008" s="22">
        <v>45168</v>
      </c>
      <c r="C1008">
        <v>2023</v>
      </c>
      <c r="D1008" t="s">
        <v>26</v>
      </c>
      <c r="E1008" t="s">
        <v>33</v>
      </c>
      <c r="F1008" t="s">
        <v>39</v>
      </c>
      <c r="G1008" t="s">
        <v>41</v>
      </c>
      <c r="H1008" t="s">
        <v>43</v>
      </c>
      <c r="I1008">
        <v>82.9</v>
      </c>
      <c r="J1008" t="s">
        <v>45</v>
      </c>
      <c r="K1008">
        <v>33.5</v>
      </c>
      <c r="L1008" t="s">
        <v>83</v>
      </c>
      <c r="M1008" t="s">
        <v>52</v>
      </c>
      <c r="N1008" t="s">
        <v>52</v>
      </c>
      <c r="O1008" t="s">
        <v>59</v>
      </c>
      <c r="P1008" s="4">
        <v>363</v>
      </c>
      <c r="Q1008" s="4">
        <v>400</v>
      </c>
      <c r="R1008" s="4">
        <v>218</v>
      </c>
      <c r="S1008" s="6">
        <v>551</v>
      </c>
      <c r="T1008">
        <v>12.5</v>
      </c>
      <c r="U1008" t="s">
        <v>62</v>
      </c>
      <c r="V1008" s="4">
        <f>Table3[[#This Row],[Driver wage/trip]]+Table3[[#This Row],[Driver Salary]]</f>
        <v>581</v>
      </c>
      <c r="W1008" s="15">
        <f>Table3[[#This Row],[Buddy wage/trip]]*0.3</f>
        <v>120</v>
      </c>
    </row>
    <row r="1009" spans="1:23" x14ac:dyDescent="0.25">
      <c r="A1009">
        <v>17</v>
      </c>
      <c r="B1009" s="22">
        <v>45023</v>
      </c>
      <c r="C1009">
        <v>2023</v>
      </c>
      <c r="D1009" t="s">
        <v>19</v>
      </c>
      <c r="E1009" t="s">
        <v>31</v>
      </c>
      <c r="F1009" t="s">
        <v>38</v>
      </c>
      <c r="G1009" t="s">
        <v>41</v>
      </c>
      <c r="H1009" t="s">
        <v>70</v>
      </c>
      <c r="I1009">
        <v>91.4</v>
      </c>
      <c r="J1009" t="s">
        <v>46</v>
      </c>
      <c r="K1009">
        <v>36.6</v>
      </c>
      <c r="L1009" t="s">
        <v>83</v>
      </c>
      <c r="M1009" t="s">
        <v>55</v>
      </c>
      <c r="N1009" t="s">
        <v>52</v>
      </c>
      <c r="O1009" t="s">
        <v>60</v>
      </c>
      <c r="P1009" s="4">
        <v>300</v>
      </c>
      <c r="Q1009" s="4">
        <v>399</v>
      </c>
      <c r="R1009" s="4">
        <v>299</v>
      </c>
      <c r="S1009" s="6">
        <v>227</v>
      </c>
      <c r="T1009">
        <v>25.3</v>
      </c>
      <c r="U1009" t="s">
        <v>62</v>
      </c>
      <c r="V1009" s="4">
        <f>Table3[[#This Row],[Driver wage/trip]]+Table3[[#This Row],[Driver Salary]]</f>
        <v>599</v>
      </c>
      <c r="W1009" s="15">
        <f>Table3[[#This Row],[Buddy wage/trip]]*0.3</f>
        <v>119.69999999999999</v>
      </c>
    </row>
    <row r="1010" spans="1:23" x14ac:dyDescent="0.25">
      <c r="A1010">
        <v>20</v>
      </c>
      <c r="B1010" s="22">
        <v>44350</v>
      </c>
      <c r="C1010">
        <v>2021</v>
      </c>
      <c r="D1010" t="s">
        <v>29</v>
      </c>
      <c r="E1010" t="s">
        <v>35</v>
      </c>
      <c r="F1010" t="s">
        <v>38</v>
      </c>
      <c r="G1010" t="s">
        <v>41</v>
      </c>
      <c r="H1010" t="s">
        <v>43</v>
      </c>
      <c r="I1010">
        <v>83.2</v>
      </c>
      <c r="J1010" t="s">
        <v>44</v>
      </c>
      <c r="K1010">
        <v>99.5</v>
      </c>
      <c r="L1010" t="s">
        <v>83</v>
      </c>
      <c r="M1010" t="s">
        <v>47</v>
      </c>
      <c r="N1010" t="s">
        <v>57</v>
      </c>
      <c r="O1010" t="s">
        <v>59</v>
      </c>
      <c r="P1010" s="4">
        <v>310</v>
      </c>
      <c r="Q1010" s="4">
        <v>400</v>
      </c>
      <c r="R1010" s="4">
        <v>576</v>
      </c>
      <c r="S1010" s="6">
        <v>678</v>
      </c>
      <c r="T1010">
        <v>12.1</v>
      </c>
      <c r="U1010" t="s">
        <v>62</v>
      </c>
      <c r="V1010" s="4">
        <f>Table3[[#This Row],[Driver wage/trip]]+Table3[[#This Row],[Driver Salary]]</f>
        <v>886</v>
      </c>
      <c r="W1010" s="15">
        <f>Table3[[#This Row],[Buddy wage/trip]]*0.3</f>
        <v>120</v>
      </c>
    </row>
    <row r="1011" spans="1:23" x14ac:dyDescent="0.25">
      <c r="A1011">
        <v>9</v>
      </c>
      <c r="B1011" s="22">
        <v>44756</v>
      </c>
      <c r="C1011">
        <v>2022</v>
      </c>
      <c r="D1011" t="s">
        <v>27</v>
      </c>
      <c r="E1011" t="s">
        <v>35</v>
      </c>
      <c r="F1011" t="s">
        <v>39</v>
      </c>
      <c r="G1011" t="s">
        <v>41</v>
      </c>
      <c r="H1011" t="s">
        <v>43</v>
      </c>
      <c r="I1011">
        <v>92</v>
      </c>
      <c r="J1011" t="s">
        <v>45</v>
      </c>
      <c r="K1011">
        <v>118.5</v>
      </c>
      <c r="L1011" t="s">
        <v>84</v>
      </c>
      <c r="M1011" t="s">
        <v>54</v>
      </c>
      <c r="N1011" t="s">
        <v>65</v>
      </c>
      <c r="O1011" t="s">
        <v>60</v>
      </c>
      <c r="P1011" s="4">
        <v>222</v>
      </c>
      <c r="Q1011" s="4">
        <v>400</v>
      </c>
      <c r="R1011" s="4">
        <v>525</v>
      </c>
      <c r="S1011" s="6">
        <v>563</v>
      </c>
      <c r="T1011">
        <v>16.3</v>
      </c>
      <c r="U1011" t="s">
        <v>61</v>
      </c>
      <c r="V1011" s="4">
        <f>Table3[[#This Row],[Driver wage/trip]]+Table3[[#This Row],[Driver Salary]]</f>
        <v>747</v>
      </c>
      <c r="W1011" s="15">
        <f>Table3[[#This Row],[Buddy wage/trip]]*0.3</f>
        <v>120</v>
      </c>
    </row>
    <row r="1012" spans="1:23" x14ac:dyDescent="0.25">
      <c r="A1012">
        <v>22</v>
      </c>
      <c r="B1012" s="22">
        <v>45290</v>
      </c>
      <c r="C1012">
        <v>2023</v>
      </c>
      <c r="D1012" t="s">
        <v>23</v>
      </c>
      <c r="E1012" t="s">
        <v>36</v>
      </c>
      <c r="F1012" t="s">
        <v>38</v>
      </c>
      <c r="G1012" t="s">
        <v>40</v>
      </c>
      <c r="H1012" t="s">
        <v>70</v>
      </c>
      <c r="I1012">
        <v>24.7</v>
      </c>
      <c r="J1012" t="s">
        <v>44</v>
      </c>
      <c r="K1012">
        <v>58.3</v>
      </c>
      <c r="L1012" t="s">
        <v>83</v>
      </c>
      <c r="M1012" t="s">
        <v>53</v>
      </c>
      <c r="N1012" t="s">
        <v>65</v>
      </c>
      <c r="O1012" t="s">
        <v>59</v>
      </c>
      <c r="P1012" s="4">
        <v>714</v>
      </c>
      <c r="Q1012" s="4">
        <v>400</v>
      </c>
      <c r="R1012" s="4">
        <v>596</v>
      </c>
      <c r="S1012" s="6">
        <v>732</v>
      </c>
      <c r="T1012">
        <v>22.4</v>
      </c>
      <c r="U1012" t="s">
        <v>61</v>
      </c>
      <c r="V1012" s="4">
        <f>Table3[[#This Row],[Driver wage/trip]]+Table3[[#This Row],[Driver Salary]]</f>
        <v>1310</v>
      </c>
      <c r="W1012" s="15">
        <f>Table3[[#This Row],[Buddy wage/trip]]*0.3</f>
        <v>120</v>
      </c>
    </row>
    <row r="1013" spans="1:23" x14ac:dyDescent="0.25">
      <c r="A1013">
        <v>14</v>
      </c>
      <c r="B1013" s="22">
        <v>44439</v>
      </c>
      <c r="C1013">
        <v>2021</v>
      </c>
      <c r="D1013" t="s">
        <v>26</v>
      </c>
      <c r="E1013" t="s">
        <v>37</v>
      </c>
      <c r="F1013" t="s">
        <v>39</v>
      </c>
      <c r="G1013" t="s">
        <v>41</v>
      </c>
      <c r="H1013" t="s">
        <v>43</v>
      </c>
      <c r="I1013">
        <v>69.7</v>
      </c>
      <c r="J1013" t="s">
        <v>46</v>
      </c>
      <c r="K1013">
        <v>42</v>
      </c>
      <c r="L1013" t="s">
        <v>83</v>
      </c>
      <c r="M1013" t="s">
        <v>53</v>
      </c>
      <c r="N1013" t="s">
        <v>57</v>
      </c>
      <c r="O1013" t="s">
        <v>60</v>
      </c>
      <c r="P1013" s="4">
        <v>517</v>
      </c>
      <c r="Q1013" s="4">
        <v>400</v>
      </c>
      <c r="R1013" s="4">
        <v>736</v>
      </c>
      <c r="S1013" s="6">
        <v>451</v>
      </c>
      <c r="T1013">
        <v>24.9</v>
      </c>
      <c r="U1013" t="s">
        <v>62</v>
      </c>
      <c r="V1013" s="4">
        <f>Table3[[#This Row],[Driver wage/trip]]+Table3[[#This Row],[Driver Salary]]</f>
        <v>1253</v>
      </c>
      <c r="W1013" s="15">
        <f>Table3[[#This Row],[Buddy wage/trip]]*0.3</f>
        <v>120</v>
      </c>
    </row>
    <row r="1014" spans="1:23" x14ac:dyDescent="0.25">
      <c r="A1014">
        <v>27</v>
      </c>
      <c r="B1014" s="22">
        <v>44342</v>
      </c>
      <c r="C1014">
        <v>2021</v>
      </c>
      <c r="D1014" t="s">
        <v>20</v>
      </c>
      <c r="E1014" t="s">
        <v>33</v>
      </c>
      <c r="F1014" t="s">
        <v>38</v>
      </c>
      <c r="G1014" t="s">
        <v>41</v>
      </c>
      <c r="H1014" t="s">
        <v>70</v>
      </c>
      <c r="I1014">
        <v>102.7</v>
      </c>
      <c r="J1014" t="s">
        <v>46</v>
      </c>
      <c r="K1014">
        <v>112.1</v>
      </c>
      <c r="L1014" t="s">
        <v>83</v>
      </c>
      <c r="M1014" t="s">
        <v>53</v>
      </c>
      <c r="N1014" t="s">
        <v>57</v>
      </c>
      <c r="O1014" t="s">
        <v>59</v>
      </c>
      <c r="P1014" s="4">
        <v>397</v>
      </c>
      <c r="Q1014" s="4">
        <v>400</v>
      </c>
      <c r="R1014" s="4">
        <v>473</v>
      </c>
      <c r="S1014" s="6">
        <v>494</v>
      </c>
      <c r="T1014">
        <v>31</v>
      </c>
      <c r="U1014" t="s">
        <v>61</v>
      </c>
      <c r="V1014" s="4">
        <f>Table3[[#This Row],[Driver wage/trip]]+Table3[[#This Row],[Driver Salary]]</f>
        <v>870</v>
      </c>
      <c r="W1014" s="15">
        <f>Table3[[#This Row],[Buddy wage/trip]]*0.3</f>
        <v>120</v>
      </c>
    </row>
    <row r="1015" spans="1:23" x14ac:dyDescent="0.25">
      <c r="A1015">
        <v>8</v>
      </c>
      <c r="B1015" s="22">
        <v>44239</v>
      </c>
      <c r="C1015">
        <v>2021</v>
      </c>
      <c r="D1015" t="s">
        <v>25</v>
      </c>
      <c r="E1015" t="s">
        <v>31</v>
      </c>
      <c r="F1015" t="s">
        <v>39</v>
      </c>
      <c r="G1015" t="s">
        <v>40</v>
      </c>
      <c r="H1015" t="s">
        <v>43</v>
      </c>
      <c r="I1015">
        <v>7.2</v>
      </c>
      <c r="J1015" t="s">
        <v>45</v>
      </c>
      <c r="K1015">
        <v>62.6</v>
      </c>
      <c r="L1015" t="s">
        <v>83</v>
      </c>
      <c r="M1015" t="s">
        <v>49</v>
      </c>
      <c r="N1015" t="s">
        <v>65</v>
      </c>
      <c r="O1015" t="s">
        <v>59</v>
      </c>
      <c r="P1015" s="4">
        <v>374</v>
      </c>
      <c r="Q1015" s="4">
        <v>399</v>
      </c>
      <c r="R1015" s="4">
        <v>226</v>
      </c>
      <c r="S1015" s="6">
        <v>443</v>
      </c>
      <c r="T1015">
        <v>31.9</v>
      </c>
      <c r="U1015" t="s">
        <v>61</v>
      </c>
      <c r="V1015" s="4">
        <f>Table3[[#This Row],[Driver wage/trip]]+Table3[[#This Row],[Driver Salary]]</f>
        <v>600</v>
      </c>
      <c r="W1015" s="15">
        <f>Table3[[#This Row],[Buddy wage/trip]]*0.3</f>
        <v>119.69999999999999</v>
      </c>
    </row>
    <row r="1016" spans="1:23" x14ac:dyDescent="0.25">
      <c r="A1016">
        <v>25</v>
      </c>
      <c r="B1016" s="22">
        <v>44266</v>
      </c>
      <c r="C1016">
        <v>2021</v>
      </c>
      <c r="D1016" t="s">
        <v>24</v>
      </c>
      <c r="E1016" t="s">
        <v>35</v>
      </c>
      <c r="F1016" t="s">
        <v>38</v>
      </c>
      <c r="G1016" t="s">
        <v>41</v>
      </c>
      <c r="H1016" t="s">
        <v>70</v>
      </c>
      <c r="I1016">
        <v>19.2</v>
      </c>
      <c r="J1016" t="s">
        <v>45</v>
      </c>
      <c r="K1016">
        <v>89</v>
      </c>
      <c r="L1016" t="s">
        <v>83</v>
      </c>
      <c r="M1016" t="s">
        <v>55</v>
      </c>
      <c r="N1016" t="s">
        <v>55</v>
      </c>
      <c r="O1016" t="s">
        <v>60</v>
      </c>
      <c r="P1016" s="4">
        <v>527</v>
      </c>
      <c r="Q1016" s="4">
        <v>401</v>
      </c>
      <c r="R1016" s="4">
        <v>658</v>
      </c>
      <c r="S1016" s="6">
        <v>633</v>
      </c>
      <c r="T1016">
        <v>21.2</v>
      </c>
      <c r="U1016" t="s">
        <v>62</v>
      </c>
      <c r="V1016" s="4">
        <f>Table3[[#This Row],[Driver wage/trip]]+Table3[[#This Row],[Driver Salary]]</f>
        <v>1185</v>
      </c>
      <c r="W1016" s="15">
        <f>Table3[[#This Row],[Buddy wage/trip]]*0.3</f>
        <v>120.3</v>
      </c>
    </row>
    <row r="1017" spans="1:23" x14ac:dyDescent="0.25">
      <c r="A1017">
        <v>14</v>
      </c>
      <c r="B1017" s="22">
        <v>45169</v>
      </c>
      <c r="C1017">
        <v>2023</v>
      </c>
      <c r="D1017" t="s">
        <v>26</v>
      </c>
      <c r="E1017" t="s">
        <v>35</v>
      </c>
      <c r="F1017" t="s">
        <v>38</v>
      </c>
      <c r="G1017" t="s">
        <v>40</v>
      </c>
      <c r="H1017" t="s">
        <v>70</v>
      </c>
      <c r="I1017">
        <v>33.200000000000003</v>
      </c>
      <c r="J1017" t="s">
        <v>45</v>
      </c>
      <c r="K1017">
        <v>52.6</v>
      </c>
      <c r="L1017" t="s">
        <v>84</v>
      </c>
      <c r="M1017" t="s">
        <v>51</v>
      </c>
      <c r="N1017" t="s">
        <v>65</v>
      </c>
      <c r="O1017" t="s">
        <v>60</v>
      </c>
      <c r="P1017" s="4">
        <v>396</v>
      </c>
      <c r="Q1017" s="4">
        <v>400</v>
      </c>
      <c r="R1017" s="4">
        <v>687</v>
      </c>
      <c r="S1017" s="6">
        <v>651</v>
      </c>
      <c r="T1017">
        <v>4</v>
      </c>
      <c r="U1017" t="s">
        <v>61</v>
      </c>
      <c r="V1017" s="4">
        <f>Table3[[#This Row],[Driver wage/trip]]+Table3[[#This Row],[Driver Salary]]</f>
        <v>1083</v>
      </c>
      <c r="W1017" s="15">
        <f>Table3[[#This Row],[Buddy wage/trip]]*0.3</f>
        <v>120</v>
      </c>
    </row>
    <row r="1018" spans="1:23" x14ac:dyDescent="0.25">
      <c r="A1018">
        <v>8</v>
      </c>
      <c r="B1018" s="22">
        <v>44372</v>
      </c>
      <c r="C1018">
        <v>2021</v>
      </c>
      <c r="D1018" t="s">
        <v>29</v>
      </c>
      <c r="E1018" t="s">
        <v>31</v>
      </c>
      <c r="F1018" t="s">
        <v>38</v>
      </c>
      <c r="G1018" t="s">
        <v>40</v>
      </c>
      <c r="H1018" t="s">
        <v>43</v>
      </c>
      <c r="I1018">
        <v>38.9</v>
      </c>
      <c r="J1018" t="s">
        <v>46</v>
      </c>
      <c r="K1018">
        <v>28.3</v>
      </c>
      <c r="L1018" t="s">
        <v>83</v>
      </c>
      <c r="M1018" t="s">
        <v>52</v>
      </c>
      <c r="N1018" t="s">
        <v>52</v>
      </c>
      <c r="O1018" t="s">
        <v>59</v>
      </c>
      <c r="P1018" s="4">
        <v>718</v>
      </c>
      <c r="Q1018" s="4">
        <v>400</v>
      </c>
      <c r="R1018" s="4">
        <v>230</v>
      </c>
      <c r="S1018" s="6">
        <v>634</v>
      </c>
      <c r="T1018">
        <v>22.8</v>
      </c>
      <c r="U1018" t="s">
        <v>61</v>
      </c>
      <c r="V1018" s="4">
        <f>Table3[[#This Row],[Driver wage/trip]]+Table3[[#This Row],[Driver Salary]]</f>
        <v>948</v>
      </c>
      <c r="W1018" s="15">
        <f>Table3[[#This Row],[Buddy wage/trip]]*0.3</f>
        <v>120</v>
      </c>
    </row>
    <row r="1019" spans="1:23" x14ac:dyDescent="0.25">
      <c r="A1019">
        <v>9</v>
      </c>
      <c r="B1019" s="22">
        <v>44443</v>
      </c>
      <c r="C1019">
        <v>2021</v>
      </c>
      <c r="D1019" t="s">
        <v>21</v>
      </c>
      <c r="E1019" t="s">
        <v>36</v>
      </c>
      <c r="F1019" t="s">
        <v>38</v>
      </c>
      <c r="G1019" t="s">
        <v>40</v>
      </c>
      <c r="H1019" t="s">
        <v>43</v>
      </c>
      <c r="I1019">
        <v>26</v>
      </c>
      <c r="J1019" t="s">
        <v>46</v>
      </c>
      <c r="K1019">
        <v>80.3</v>
      </c>
      <c r="L1019" t="s">
        <v>84</v>
      </c>
      <c r="M1019" t="s">
        <v>53</v>
      </c>
      <c r="N1019" t="s">
        <v>48</v>
      </c>
      <c r="O1019" t="s">
        <v>60</v>
      </c>
      <c r="P1019" s="4">
        <v>327</v>
      </c>
      <c r="Q1019" s="4">
        <v>399</v>
      </c>
      <c r="R1019" s="4">
        <v>346</v>
      </c>
      <c r="S1019" s="6">
        <v>375</v>
      </c>
      <c r="T1019">
        <v>19.600000000000001</v>
      </c>
      <c r="U1019" t="s">
        <v>62</v>
      </c>
      <c r="V1019" s="4">
        <f>Table3[[#This Row],[Driver wage/trip]]+Table3[[#This Row],[Driver Salary]]</f>
        <v>673</v>
      </c>
      <c r="W1019" s="15">
        <f>Table3[[#This Row],[Buddy wage/trip]]*0.3</f>
        <v>119.69999999999999</v>
      </c>
    </row>
    <row r="1020" spans="1:23" x14ac:dyDescent="0.25">
      <c r="A1020">
        <v>10</v>
      </c>
      <c r="B1020" s="22">
        <v>44730</v>
      </c>
      <c r="C1020">
        <v>2022</v>
      </c>
      <c r="D1020" t="s">
        <v>29</v>
      </c>
      <c r="E1020" t="s">
        <v>36</v>
      </c>
      <c r="F1020" t="s">
        <v>38</v>
      </c>
      <c r="G1020" t="s">
        <v>41</v>
      </c>
      <c r="H1020" t="s">
        <v>43</v>
      </c>
      <c r="I1020">
        <v>76.8</v>
      </c>
      <c r="J1020" t="s">
        <v>44</v>
      </c>
      <c r="K1020">
        <v>81.5</v>
      </c>
      <c r="L1020" t="s">
        <v>84</v>
      </c>
      <c r="M1020" t="s">
        <v>51</v>
      </c>
      <c r="N1020" t="s">
        <v>66</v>
      </c>
      <c r="O1020" t="s">
        <v>59</v>
      </c>
      <c r="P1020" s="4">
        <v>729</v>
      </c>
      <c r="Q1020" s="4">
        <v>399</v>
      </c>
      <c r="R1020" s="4">
        <v>662</v>
      </c>
      <c r="S1020" s="6">
        <v>582</v>
      </c>
      <c r="T1020">
        <v>9.4</v>
      </c>
      <c r="U1020" t="s">
        <v>62</v>
      </c>
      <c r="V1020" s="4">
        <f>Table3[[#This Row],[Driver wage/trip]]+Table3[[#This Row],[Driver Salary]]</f>
        <v>1391</v>
      </c>
      <c r="W1020" s="15">
        <f>Table3[[#This Row],[Buddy wage/trip]]*0.3</f>
        <v>119.69999999999999</v>
      </c>
    </row>
    <row r="1021" spans="1:23" x14ac:dyDescent="0.25">
      <c r="A1021">
        <v>15</v>
      </c>
      <c r="B1021" s="22">
        <v>44917</v>
      </c>
      <c r="C1021">
        <v>2022</v>
      </c>
      <c r="D1021" t="s">
        <v>23</v>
      </c>
      <c r="E1021" t="s">
        <v>35</v>
      </c>
      <c r="F1021" t="s">
        <v>38</v>
      </c>
      <c r="G1021" t="s">
        <v>40</v>
      </c>
      <c r="H1021" t="s">
        <v>43</v>
      </c>
      <c r="I1021">
        <v>38.799999999999997</v>
      </c>
      <c r="J1021" t="s">
        <v>46</v>
      </c>
      <c r="K1021">
        <v>57.9</v>
      </c>
      <c r="L1021" t="s">
        <v>83</v>
      </c>
      <c r="M1021" t="s">
        <v>48</v>
      </c>
      <c r="N1021" t="s">
        <v>52</v>
      </c>
      <c r="O1021" t="s">
        <v>59</v>
      </c>
      <c r="P1021" s="4">
        <v>598</v>
      </c>
      <c r="Q1021" s="4">
        <v>401</v>
      </c>
      <c r="R1021" s="4">
        <v>426</v>
      </c>
      <c r="S1021" s="6">
        <v>403</v>
      </c>
      <c r="T1021">
        <v>1.4</v>
      </c>
      <c r="U1021" t="s">
        <v>61</v>
      </c>
      <c r="V1021" s="4">
        <f>Table3[[#This Row],[Driver wage/trip]]+Table3[[#This Row],[Driver Salary]]</f>
        <v>1024</v>
      </c>
      <c r="W1021" s="15">
        <f>Table3[[#This Row],[Buddy wage/trip]]*0.3</f>
        <v>120.3</v>
      </c>
    </row>
    <row r="1022" spans="1:23" x14ac:dyDescent="0.25">
      <c r="A1022">
        <v>16</v>
      </c>
      <c r="B1022" s="22">
        <v>44886</v>
      </c>
      <c r="C1022">
        <v>2022</v>
      </c>
      <c r="D1022" t="s">
        <v>30</v>
      </c>
      <c r="E1022" t="s">
        <v>32</v>
      </c>
      <c r="F1022" t="s">
        <v>38</v>
      </c>
      <c r="G1022" t="s">
        <v>41</v>
      </c>
      <c r="H1022" t="s">
        <v>43</v>
      </c>
      <c r="I1022">
        <v>23.2</v>
      </c>
      <c r="J1022" t="s">
        <v>46</v>
      </c>
      <c r="K1022">
        <v>36</v>
      </c>
      <c r="L1022" t="s">
        <v>84</v>
      </c>
      <c r="M1022" t="s">
        <v>51</v>
      </c>
      <c r="N1022" t="s">
        <v>52</v>
      </c>
      <c r="O1022" t="s">
        <v>59</v>
      </c>
      <c r="P1022" s="4">
        <v>774</v>
      </c>
      <c r="Q1022" s="4">
        <v>401</v>
      </c>
      <c r="R1022" s="4">
        <v>484</v>
      </c>
      <c r="S1022" s="6">
        <v>701</v>
      </c>
      <c r="T1022">
        <v>13.3</v>
      </c>
      <c r="U1022" t="s">
        <v>62</v>
      </c>
      <c r="V1022" s="4">
        <f>Table3[[#This Row],[Driver wage/trip]]+Table3[[#This Row],[Driver Salary]]</f>
        <v>1258</v>
      </c>
      <c r="W1022" s="15">
        <f>Table3[[#This Row],[Buddy wage/trip]]*0.3</f>
        <v>120.3</v>
      </c>
    </row>
    <row r="1023" spans="1:23" x14ac:dyDescent="0.25">
      <c r="A1023">
        <v>8</v>
      </c>
      <c r="B1023" s="22">
        <v>45065</v>
      </c>
      <c r="C1023">
        <v>2023</v>
      </c>
      <c r="D1023" t="s">
        <v>20</v>
      </c>
      <c r="E1023" t="s">
        <v>31</v>
      </c>
      <c r="F1023" t="s">
        <v>39</v>
      </c>
      <c r="G1023" t="s">
        <v>41</v>
      </c>
      <c r="H1023" t="s">
        <v>43</v>
      </c>
      <c r="I1023">
        <v>109.2</v>
      </c>
      <c r="J1023" t="s">
        <v>45</v>
      </c>
      <c r="K1023">
        <v>100.7</v>
      </c>
      <c r="L1023" t="s">
        <v>83</v>
      </c>
      <c r="M1023" t="s">
        <v>48</v>
      </c>
      <c r="N1023" t="s">
        <v>58</v>
      </c>
      <c r="O1023" t="s">
        <v>60</v>
      </c>
      <c r="P1023" s="4">
        <v>209</v>
      </c>
      <c r="Q1023" s="4">
        <v>398</v>
      </c>
      <c r="R1023" s="4">
        <v>694</v>
      </c>
      <c r="S1023" s="6">
        <v>233</v>
      </c>
      <c r="T1023">
        <v>11.1</v>
      </c>
      <c r="U1023" t="s">
        <v>61</v>
      </c>
      <c r="V1023" s="4">
        <f>Table3[[#This Row],[Driver wage/trip]]+Table3[[#This Row],[Driver Salary]]</f>
        <v>903</v>
      </c>
      <c r="W1023" s="15">
        <f>Table3[[#This Row],[Buddy wage/trip]]*0.3</f>
        <v>119.39999999999999</v>
      </c>
    </row>
    <row r="1024" spans="1:23" x14ac:dyDescent="0.25">
      <c r="A1024">
        <v>12</v>
      </c>
      <c r="B1024" s="22">
        <v>44393</v>
      </c>
      <c r="C1024">
        <v>2021</v>
      </c>
      <c r="D1024" t="s">
        <v>27</v>
      </c>
      <c r="E1024" t="s">
        <v>31</v>
      </c>
      <c r="F1024" t="s">
        <v>39</v>
      </c>
      <c r="G1024" t="s">
        <v>40</v>
      </c>
      <c r="H1024" t="s">
        <v>43</v>
      </c>
      <c r="I1024">
        <v>84.9</v>
      </c>
      <c r="J1024" t="s">
        <v>44</v>
      </c>
      <c r="K1024">
        <v>36.700000000000003</v>
      </c>
      <c r="L1024" t="s">
        <v>83</v>
      </c>
      <c r="M1024" t="s">
        <v>54</v>
      </c>
      <c r="N1024" t="s">
        <v>55</v>
      </c>
      <c r="O1024" t="s">
        <v>59</v>
      </c>
      <c r="P1024" s="4">
        <v>235</v>
      </c>
      <c r="Q1024" s="4">
        <v>401</v>
      </c>
      <c r="R1024" s="4">
        <v>257</v>
      </c>
      <c r="S1024" s="6">
        <v>223</v>
      </c>
      <c r="T1024">
        <v>19.8</v>
      </c>
      <c r="U1024" t="s">
        <v>62</v>
      </c>
      <c r="V1024" s="4">
        <f>Table3[[#This Row],[Driver wage/trip]]+Table3[[#This Row],[Driver Salary]]</f>
        <v>492</v>
      </c>
      <c r="W1024" s="15">
        <f>Table3[[#This Row],[Buddy wage/trip]]*0.3</f>
        <v>120.3</v>
      </c>
    </row>
    <row r="1025" spans="1:23" x14ac:dyDescent="0.25">
      <c r="A1025">
        <v>28</v>
      </c>
      <c r="B1025" s="22">
        <v>44405</v>
      </c>
      <c r="C1025">
        <v>2021</v>
      </c>
      <c r="D1025" t="s">
        <v>27</v>
      </c>
      <c r="E1025" t="s">
        <v>33</v>
      </c>
      <c r="F1025" t="s">
        <v>38</v>
      </c>
      <c r="G1025" t="s">
        <v>40</v>
      </c>
      <c r="H1025" t="s">
        <v>43</v>
      </c>
      <c r="I1025">
        <v>33.299999999999997</v>
      </c>
      <c r="J1025" t="s">
        <v>46</v>
      </c>
      <c r="K1025">
        <v>80.8</v>
      </c>
      <c r="L1025" t="s">
        <v>84</v>
      </c>
      <c r="M1025" t="s">
        <v>52</v>
      </c>
      <c r="N1025" t="s">
        <v>58</v>
      </c>
      <c r="O1025" t="s">
        <v>60</v>
      </c>
      <c r="P1025" s="4">
        <v>501</v>
      </c>
      <c r="Q1025" s="4">
        <v>401</v>
      </c>
      <c r="R1025" s="4">
        <v>606</v>
      </c>
      <c r="S1025" s="6">
        <v>261</v>
      </c>
      <c r="T1025">
        <v>30.7</v>
      </c>
      <c r="U1025" t="s">
        <v>62</v>
      </c>
      <c r="V1025" s="4">
        <f>Table3[[#This Row],[Driver wage/trip]]+Table3[[#This Row],[Driver Salary]]</f>
        <v>1107</v>
      </c>
      <c r="W1025" s="15">
        <f>Table3[[#This Row],[Buddy wage/trip]]*0.3</f>
        <v>120.3</v>
      </c>
    </row>
    <row r="1026" spans="1:23" x14ac:dyDescent="0.25">
      <c r="A1026">
        <v>25</v>
      </c>
      <c r="B1026" s="22">
        <v>44934</v>
      </c>
      <c r="C1026">
        <v>2023</v>
      </c>
      <c r="D1026" t="s">
        <v>28</v>
      </c>
      <c r="E1026" t="s">
        <v>34</v>
      </c>
      <c r="F1026" t="s">
        <v>38</v>
      </c>
      <c r="G1026" t="s">
        <v>41</v>
      </c>
      <c r="H1026" t="s">
        <v>43</v>
      </c>
      <c r="I1026">
        <v>46.5</v>
      </c>
      <c r="J1026" t="s">
        <v>44</v>
      </c>
      <c r="K1026">
        <v>49.2</v>
      </c>
      <c r="L1026" t="s">
        <v>83</v>
      </c>
      <c r="M1026" t="s">
        <v>55</v>
      </c>
      <c r="N1026" t="s">
        <v>65</v>
      </c>
      <c r="O1026" t="s">
        <v>60</v>
      </c>
      <c r="P1026" s="4">
        <v>747</v>
      </c>
      <c r="Q1026" s="4">
        <v>400</v>
      </c>
      <c r="R1026" s="4">
        <v>329</v>
      </c>
      <c r="S1026" s="6">
        <v>321</v>
      </c>
      <c r="T1026">
        <v>18.100000000000001</v>
      </c>
      <c r="U1026" t="s">
        <v>62</v>
      </c>
      <c r="V1026" s="4">
        <f>Table3[[#This Row],[Driver wage/trip]]+Table3[[#This Row],[Driver Salary]]</f>
        <v>1076</v>
      </c>
      <c r="W1026" s="15">
        <f>Table3[[#This Row],[Buddy wage/trip]]*0.3</f>
        <v>120</v>
      </c>
    </row>
    <row r="1027" spans="1:23" x14ac:dyDescent="0.25">
      <c r="A1027">
        <v>16</v>
      </c>
      <c r="B1027" s="22">
        <v>44852</v>
      </c>
      <c r="C1027">
        <v>2022</v>
      </c>
      <c r="D1027" t="s">
        <v>22</v>
      </c>
      <c r="E1027" t="s">
        <v>37</v>
      </c>
      <c r="F1027" t="s">
        <v>38</v>
      </c>
      <c r="G1027" t="s">
        <v>40</v>
      </c>
      <c r="H1027" t="s">
        <v>43</v>
      </c>
      <c r="I1027">
        <v>90.2</v>
      </c>
      <c r="J1027" t="s">
        <v>44</v>
      </c>
      <c r="K1027">
        <v>59.3</v>
      </c>
      <c r="L1027" t="s">
        <v>83</v>
      </c>
      <c r="M1027" t="s">
        <v>47</v>
      </c>
      <c r="N1027" t="s">
        <v>57</v>
      </c>
      <c r="O1027" t="s">
        <v>60</v>
      </c>
      <c r="P1027" s="4">
        <v>638</v>
      </c>
      <c r="Q1027" s="4">
        <v>402</v>
      </c>
      <c r="R1027" s="4">
        <v>238</v>
      </c>
      <c r="S1027" s="6">
        <v>223</v>
      </c>
      <c r="T1027">
        <v>38.1</v>
      </c>
      <c r="U1027" t="s">
        <v>61</v>
      </c>
      <c r="V1027" s="4">
        <f>Table3[[#This Row],[Driver wage/trip]]+Table3[[#This Row],[Driver Salary]]</f>
        <v>876</v>
      </c>
      <c r="W1027" s="15">
        <f>Table3[[#This Row],[Buddy wage/trip]]*0.3</f>
        <v>120.6</v>
      </c>
    </row>
    <row r="1028" spans="1:23" x14ac:dyDescent="0.25">
      <c r="A1028">
        <v>13</v>
      </c>
      <c r="B1028" s="22">
        <v>44173</v>
      </c>
      <c r="C1028">
        <v>2020</v>
      </c>
      <c r="D1028" t="s">
        <v>23</v>
      </c>
      <c r="E1028" t="s">
        <v>37</v>
      </c>
      <c r="F1028" t="s">
        <v>39</v>
      </c>
      <c r="G1028" t="s">
        <v>40</v>
      </c>
      <c r="H1028" t="s">
        <v>43</v>
      </c>
      <c r="I1028">
        <v>96</v>
      </c>
      <c r="J1028" t="s">
        <v>46</v>
      </c>
      <c r="K1028">
        <v>29.3</v>
      </c>
      <c r="L1028" t="s">
        <v>84</v>
      </c>
      <c r="M1028" t="s">
        <v>48</v>
      </c>
      <c r="N1028" t="s">
        <v>48</v>
      </c>
      <c r="O1028" t="s">
        <v>60</v>
      </c>
      <c r="P1028" s="4">
        <v>573</v>
      </c>
      <c r="Q1028" s="4">
        <v>400</v>
      </c>
      <c r="R1028" s="4">
        <v>597</v>
      </c>
      <c r="S1028" s="6">
        <v>243</v>
      </c>
      <c r="T1028">
        <v>9.6</v>
      </c>
      <c r="U1028" t="s">
        <v>62</v>
      </c>
      <c r="V1028" s="4">
        <f>Table3[[#This Row],[Driver wage/trip]]+Table3[[#This Row],[Driver Salary]]</f>
        <v>1170</v>
      </c>
      <c r="W1028" s="15">
        <f>Table3[[#This Row],[Buddy wage/trip]]*0.3</f>
        <v>120</v>
      </c>
    </row>
    <row r="1029" spans="1:23" x14ac:dyDescent="0.25">
      <c r="A1029">
        <v>13</v>
      </c>
      <c r="B1029" s="22">
        <v>45086</v>
      </c>
      <c r="C1029">
        <v>2023</v>
      </c>
      <c r="D1029" t="s">
        <v>29</v>
      </c>
      <c r="E1029" t="s">
        <v>31</v>
      </c>
      <c r="F1029" t="s">
        <v>38</v>
      </c>
      <c r="G1029" t="s">
        <v>40</v>
      </c>
      <c r="H1029" t="s">
        <v>43</v>
      </c>
      <c r="I1029">
        <v>25.3</v>
      </c>
      <c r="J1029" t="s">
        <v>44</v>
      </c>
      <c r="K1029">
        <v>79.7</v>
      </c>
      <c r="L1029" t="s">
        <v>83</v>
      </c>
      <c r="M1029" t="s">
        <v>49</v>
      </c>
      <c r="N1029" t="s">
        <v>55</v>
      </c>
      <c r="O1029" t="s">
        <v>59</v>
      </c>
      <c r="P1029" s="4">
        <v>219</v>
      </c>
      <c r="Q1029" s="4">
        <v>399</v>
      </c>
      <c r="R1029" s="4">
        <v>273</v>
      </c>
      <c r="S1029" s="6">
        <v>384</v>
      </c>
      <c r="T1029">
        <v>9.6</v>
      </c>
      <c r="U1029" t="s">
        <v>61</v>
      </c>
      <c r="V1029" s="4">
        <f>Table3[[#This Row],[Driver wage/trip]]+Table3[[#This Row],[Driver Salary]]</f>
        <v>492</v>
      </c>
      <c r="W1029" s="15">
        <f>Table3[[#This Row],[Buddy wage/trip]]*0.3</f>
        <v>119.69999999999999</v>
      </c>
    </row>
    <row r="1030" spans="1:23" x14ac:dyDescent="0.25">
      <c r="A1030">
        <v>17</v>
      </c>
      <c r="B1030" s="22">
        <v>44443</v>
      </c>
      <c r="C1030">
        <v>2021</v>
      </c>
      <c r="D1030" t="s">
        <v>21</v>
      </c>
      <c r="E1030" t="s">
        <v>36</v>
      </c>
      <c r="F1030" t="s">
        <v>39</v>
      </c>
      <c r="G1030" t="s">
        <v>40</v>
      </c>
      <c r="H1030" t="s">
        <v>42</v>
      </c>
      <c r="I1030">
        <v>112.7</v>
      </c>
      <c r="J1030" t="s">
        <v>46</v>
      </c>
      <c r="K1030">
        <v>31</v>
      </c>
      <c r="L1030" t="s">
        <v>83</v>
      </c>
      <c r="M1030" t="s">
        <v>48</v>
      </c>
      <c r="N1030" t="s">
        <v>57</v>
      </c>
      <c r="O1030" t="s">
        <v>60</v>
      </c>
      <c r="P1030" s="4">
        <v>412</v>
      </c>
      <c r="Q1030" s="4">
        <v>400</v>
      </c>
      <c r="R1030" s="4">
        <v>648</v>
      </c>
      <c r="S1030" s="6">
        <v>260</v>
      </c>
      <c r="T1030">
        <v>24.6</v>
      </c>
      <c r="U1030" t="s">
        <v>61</v>
      </c>
      <c r="V1030" s="4">
        <f>Table3[[#This Row],[Driver wage/trip]]+Table3[[#This Row],[Driver Salary]]</f>
        <v>1060</v>
      </c>
      <c r="W1030" s="15">
        <f>Table3[[#This Row],[Buddy wage/trip]]*0.3</f>
        <v>120</v>
      </c>
    </row>
    <row r="1031" spans="1:23" x14ac:dyDescent="0.25">
      <c r="A1031">
        <v>5</v>
      </c>
      <c r="B1031" s="22">
        <v>43959</v>
      </c>
      <c r="C1031">
        <v>2020</v>
      </c>
      <c r="D1031" t="s">
        <v>20</v>
      </c>
      <c r="E1031" t="s">
        <v>31</v>
      </c>
      <c r="F1031" t="s">
        <v>39</v>
      </c>
      <c r="G1031" t="s">
        <v>40</v>
      </c>
      <c r="H1031" t="s">
        <v>70</v>
      </c>
      <c r="I1031">
        <v>95.3</v>
      </c>
      <c r="J1031" t="s">
        <v>45</v>
      </c>
      <c r="K1031">
        <v>60.9</v>
      </c>
      <c r="L1031" t="s">
        <v>84</v>
      </c>
      <c r="M1031" t="s">
        <v>51</v>
      </c>
      <c r="N1031" t="s">
        <v>48</v>
      </c>
      <c r="O1031" t="s">
        <v>59</v>
      </c>
      <c r="P1031" s="4">
        <v>408</v>
      </c>
      <c r="Q1031" s="4">
        <v>400</v>
      </c>
      <c r="R1031" s="4">
        <v>322</v>
      </c>
      <c r="S1031" s="6">
        <v>681</v>
      </c>
      <c r="T1031">
        <v>36</v>
      </c>
      <c r="U1031" t="s">
        <v>61</v>
      </c>
      <c r="V1031" s="4">
        <f>Table3[[#This Row],[Driver wage/trip]]+Table3[[#This Row],[Driver Salary]]</f>
        <v>730</v>
      </c>
      <c r="W1031" s="15">
        <f>Table3[[#This Row],[Buddy wage/trip]]*0.3</f>
        <v>120</v>
      </c>
    </row>
    <row r="1032" spans="1:23" x14ac:dyDescent="0.25">
      <c r="A1032">
        <v>11</v>
      </c>
      <c r="B1032" s="22">
        <v>44873</v>
      </c>
      <c r="C1032">
        <v>2022</v>
      </c>
      <c r="D1032" t="s">
        <v>30</v>
      </c>
      <c r="E1032" t="s">
        <v>37</v>
      </c>
      <c r="F1032" t="s">
        <v>38</v>
      </c>
      <c r="G1032" t="s">
        <v>41</v>
      </c>
      <c r="H1032" t="s">
        <v>70</v>
      </c>
      <c r="I1032">
        <v>103.5</v>
      </c>
      <c r="J1032" t="s">
        <v>45</v>
      </c>
      <c r="K1032">
        <v>42.8</v>
      </c>
      <c r="L1032" t="s">
        <v>84</v>
      </c>
      <c r="M1032" t="s">
        <v>47</v>
      </c>
      <c r="N1032" t="s">
        <v>58</v>
      </c>
      <c r="O1032" t="s">
        <v>59</v>
      </c>
      <c r="P1032" s="4">
        <v>525</v>
      </c>
      <c r="Q1032" s="4">
        <v>399</v>
      </c>
      <c r="R1032" s="4">
        <v>229</v>
      </c>
      <c r="S1032" s="6">
        <v>232</v>
      </c>
      <c r="T1032">
        <v>27.2</v>
      </c>
      <c r="U1032" t="s">
        <v>62</v>
      </c>
      <c r="V1032" s="4">
        <f>Table3[[#This Row],[Driver wage/trip]]+Table3[[#This Row],[Driver Salary]]</f>
        <v>754</v>
      </c>
      <c r="W1032" s="15">
        <f>Table3[[#This Row],[Buddy wage/trip]]*0.3</f>
        <v>119.69999999999999</v>
      </c>
    </row>
    <row r="1033" spans="1:23" x14ac:dyDescent="0.25">
      <c r="A1033">
        <v>1</v>
      </c>
      <c r="B1033" s="22">
        <v>44187</v>
      </c>
      <c r="C1033">
        <v>2020</v>
      </c>
      <c r="D1033" t="s">
        <v>23</v>
      </c>
      <c r="E1033" t="s">
        <v>37</v>
      </c>
      <c r="F1033" t="s">
        <v>38</v>
      </c>
      <c r="G1033" t="s">
        <v>41</v>
      </c>
      <c r="H1033" t="s">
        <v>43</v>
      </c>
      <c r="I1033">
        <v>21.5</v>
      </c>
      <c r="J1033" t="s">
        <v>45</v>
      </c>
      <c r="K1033">
        <v>115.8</v>
      </c>
      <c r="L1033" t="s">
        <v>83</v>
      </c>
      <c r="M1033" t="s">
        <v>54</v>
      </c>
      <c r="N1033" t="s">
        <v>56</v>
      </c>
      <c r="O1033" t="s">
        <v>59</v>
      </c>
      <c r="P1033" s="4">
        <v>355</v>
      </c>
      <c r="Q1033" s="4">
        <v>401</v>
      </c>
      <c r="R1033" s="4">
        <v>260</v>
      </c>
      <c r="S1033" s="6">
        <v>745</v>
      </c>
      <c r="T1033">
        <v>27.3</v>
      </c>
      <c r="U1033" t="s">
        <v>61</v>
      </c>
      <c r="V1033" s="4">
        <f>Table3[[#This Row],[Driver wage/trip]]+Table3[[#This Row],[Driver Salary]]</f>
        <v>615</v>
      </c>
      <c r="W1033" s="15">
        <f>Table3[[#This Row],[Buddy wage/trip]]*0.3</f>
        <v>120.3</v>
      </c>
    </row>
    <row r="1034" spans="1:23" x14ac:dyDescent="0.25">
      <c r="A1034">
        <v>15</v>
      </c>
      <c r="B1034" s="22">
        <v>45273</v>
      </c>
      <c r="C1034">
        <v>2023</v>
      </c>
      <c r="D1034" t="s">
        <v>23</v>
      </c>
      <c r="E1034" t="s">
        <v>33</v>
      </c>
      <c r="F1034" t="s">
        <v>38</v>
      </c>
      <c r="G1034" t="s">
        <v>41</v>
      </c>
      <c r="H1034" t="s">
        <v>70</v>
      </c>
      <c r="I1034">
        <v>21.5</v>
      </c>
      <c r="J1034" t="s">
        <v>46</v>
      </c>
      <c r="K1034">
        <v>118</v>
      </c>
      <c r="L1034" t="s">
        <v>84</v>
      </c>
      <c r="M1034" t="s">
        <v>52</v>
      </c>
      <c r="N1034" t="s">
        <v>65</v>
      </c>
      <c r="O1034" t="s">
        <v>59</v>
      </c>
      <c r="P1034" s="4">
        <v>360</v>
      </c>
      <c r="Q1034" s="4">
        <v>398</v>
      </c>
      <c r="R1034" s="4">
        <v>705</v>
      </c>
      <c r="S1034" s="6">
        <v>723</v>
      </c>
      <c r="T1034">
        <v>32.4</v>
      </c>
      <c r="U1034" t="s">
        <v>62</v>
      </c>
      <c r="V1034" s="4">
        <f>Table3[[#This Row],[Driver wage/trip]]+Table3[[#This Row],[Driver Salary]]</f>
        <v>1065</v>
      </c>
      <c r="W1034" s="15">
        <f>Table3[[#This Row],[Buddy wage/trip]]*0.3</f>
        <v>119.39999999999999</v>
      </c>
    </row>
    <row r="1035" spans="1:23" x14ac:dyDescent="0.25">
      <c r="A1035">
        <v>17</v>
      </c>
      <c r="B1035" s="22">
        <v>44789</v>
      </c>
      <c r="C1035">
        <v>2022</v>
      </c>
      <c r="D1035" t="s">
        <v>26</v>
      </c>
      <c r="E1035" t="s">
        <v>37</v>
      </c>
      <c r="F1035" t="s">
        <v>39</v>
      </c>
      <c r="G1035" t="s">
        <v>41</v>
      </c>
      <c r="H1035" t="s">
        <v>42</v>
      </c>
      <c r="I1035">
        <v>40.1</v>
      </c>
      <c r="J1035" t="s">
        <v>45</v>
      </c>
      <c r="K1035">
        <v>91.7</v>
      </c>
      <c r="L1035" t="s">
        <v>84</v>
      </c>
      <c r="M1035" t="s">
        <v>48</v>
      </c>
      <c r="N1035" t="s">
        <v>58</v>
      </c>
      <c r="O1035" t="s">
        <v>60</v>
      </c>
      <c r="P1035" s="4">
        <v>573</v>
      </c>
      <c r="Q1035" s="4">
        <v>401</v>
      </c>
      <c r="R1035" s="4">
        <v>423</v>
      </c>
      <c r="S1035" s="6">
        <v>325</v>
      </c>
      <c r="T1035">
        <v>27.1</v>
      </c>
      <c r="U1035" t="s">
        <v>61</v>
      </c>
      <c r="V1035" s="4">
        <f>Table3[[#This Row],[Driver wage/trip]]+Table3[[#This Row],[Driver Salary]]</f>
        <v>996</v>
      </c>
      <c r="W1035" s="15">
        <f>Table3[[#This Row],[Buddy wage/trip]]*0.3</f>
        <v>120.3</v>
      </c>
    </row>
    <row r="1036" spans="1:23" x14ac:dyDescent="0.25">
      <c r="A1036">
        <v>9</v>
      </c>
      <c r="B1036" s="22">
        <v>43911</v>
      </c>
      <c r="C1036">
        <v>2020</v>
      </c>
      <c r="D1036" t="s">
        <v>24</v>
      </c>
      <c r="E1036" t="s">
        <v>36</v>
      </c>
      <c r="F1036" t="s">
        <v>39</v>
      </c>
      <c r="G1036" t="s">
        <v>41</v>
      </c>
      <c r="H1036" t="s">
        <v>43</v>
      </c>
      <c r="I1036">
        <v>12.4</v>
      </c>
      <c r="J1036" t="s">
        <v>45</v>
      </c>
      <c r="K1036">
        <v>118.2</v>
      </c>
      <c r="L1036" t="s">
        <v>83</v>
      </c>
      <c r="M1036" t="s">
        <v>49</v>
      </c>
      <c r="N1036" t="s">
        <v>55</v>
      </c>
      <c r="O1036" t="s">
        <v>60</v>
      </c>
      <c r="P1036" s="4">
        <v>767</v>
      </c>
      <c r="Q1036" s="4">
        <v>399</v>
      </c>
      <c r="R1036" s="4">
        <v>381</v>
      </c>
      <c r="S1036" s="6">
        <v>243</v>
      </c>
      <c r="T1036">
        <v>30.6</v>
      </c>
      <c r="U1036" t="s">
        <v>61</v>
      </c>
      <c r="V1036" s="4">
        <f>Table3[[#This Row],[Driver wage/trip]]+Table3[[#This Row],[Driver Salary]]</f>
        <v>1148</v>
      </c>
      <c r="W1036" s="15">
        <f>Table3[[#This Row],[Buddy wage/trip]]*0.3</f>
        <v>119.69999999999999</v>
      </c>
    </row>
    <row r="1037" spans="1:23" x14ac:dyDescent="0.25">
      <c r="A1037">
        <v>24</v>
      </c>
      <c r="B1037" s="22">
        <v>44496</v>
      </c>
      <c r="C1037">
        <v>2021</v>
      </c>
      <c r="D1037" t="s">
        <v>22</v>
      </c>
      <c r="E1037" t="s">
        <v>33</v>
      </c>
      <c r="F1037" t="s">
        <v>39</v>
      </c>
      <c r="G1037" t="s">
        <v>40</v>
      </c>
      <c r="H1037" t="s">
        <v>43</v>
      </c>
      <c r="I1037">
        <v>15.5</v>
      </c>
      <c r="J1037" t="s">
        <v>46</v>
      </c>
      <c r="K1037">
        <v>18.100000000000001</v>
      </c>
      <c r="L1037" t="s">
        <v>83</v>
      </c>
      <c r="M1037" t="s">
        <v>53</v>
      </c>
      <c r="N1037" t="s">
        <v>48</v>
      </c>
      <c r="O1037" t="s">
        <v>60</v>
      </c>
      <c r="P1037" s="4">
        <v>596</v>
      </c>
      <c r="Q1037" s="4">
        <v>399</v>
      </c>
      <c r="R1037" s="4">
        <v>495</v>
      </c>
      <c r="S1037" s="6">
        <v>263</v>
      </c>
      <c r="T1037">
        <v>34.799999999999997</v>
      </c>
      <c r="U1037" t="s">
        <v>62</v>
      </c>
      <c r="V1037" s="4">
        <f>Table3[[#This Row],[Driver wage/trip]]+Table3[[#This Row],[Driver Salary]]</f>
        <v>1091</v>
      </c>
      <c r="W1037" s="15">
        <f>Table3[[#This Row],[Buddy wage/trip]]*0.3</f>
        <v>119.69999999999999</v>
      </c>
    </row>
    <row r="1038" spans="1:23" x14ac:dyDescent="0.25">
      <c r="A1038">
        <v>4</v>
      </c>
      <c r="B1038" s="22">
        <v>44611</v>
      </c>
      <c r="C1038">
        <v>2022</v>
      </c>
      <c r="D1038" t="s">
        <v>25</v>
      </c>
      <c r="E1038" t="s">
        <v>36</v>
      </c>
      <c r="F1038" t="s">
        <v>39</v>
      </c>
      <c r="G1038" t="s">
        <v>41</v>
      </c>
      <c r="H1038" t="s">
        <v>42</v>
      </c>
      <c r="I1038">
        <v>21.5</v>
      </c>
      <c r="J1038" t="s">
        <v>44</v>
      </c>
      <c r="K1038">
        <v>119.1</v>
      </c>
      <c r="L1038" t="s">
        <v>84</v>
      </c>
      <c r="M1038" t="s">
        <v>53</v>
      </c>
      <c r="N1038" t="s">
        <v>58</v>
      </c>
      <c r="O1038" t="s">
        <v>60</v>
      </c>
      <c r="P1038" s="4">
        <v>601</v>
      </c>
      <c r="Q1038" s="4">
        <v>400</v>
      </c>
      <c r="R1038" s="4">
        <v>580</v>
      </c>
      <c r="S1038" s="6">
        <v>535</v>
      </c>
      <c r="T1038">
        <v>1.3</v>
      </c>
      <c r="U1038" t="s">
        <v>62</v>
      </c>
      <c r="V1038" s="4">
        <f>Table3[[#This Row],[Driver wage/trip]]+Table3[[#This Row],[Driver Salary]]</f>
        <v>1181</v>
      </c>
      <c r="W1038" s="15">
        <f>Table3[[#This Row],[Buddy wage/trip]]*0.3</f>
        <v>120</v>
      </c>
    </row>
    <row r="1039" spans="1:23" x14ac:dyDescent="0.25">
      <c r="A1039">
        <v>2</v>
      </c>
      <c r="B1039" s="22">
        <v>44972</v>
      </c>
      <c r="C1039">
        <v>2023</v>
      </c>
      <c r="D1039" t="s">
        <v>25</v>
      </c>
      <c r="E1039" t="s">
        <v>33</v>
      </c>
      <c r="F1039" t="s">
        <v>39</v>
      </c>
      <c r="G1039" t="s">
        <v>40</v>
      </c>
      <c r="H1039" t="s">
        <v>43</v>
      </c>
      <c r="I1039">
        <v>86.9</v>
      </c>
      <c r="J1039" t="s">
        <v>46</v>
      </c>
      <c r="K1039">
        <v>16.899999999999999</v>
      </c>
      <c r="L1039" t="s">
        <v>83</v>
      </c>
      <c r="M1039" t="s">
        <v>47</v>
      </c>
      <c r="N1039" t="s">
        <v>58</v>
      </c>
      <c r="O1039" t="s">
        <v>60</v>
      </c>
      <c r="P1039" s="4">
        <v>792</v>
      </c>
      <c r="Q1039" s="4">
        <v>400</v>
      </c>
      <c r="R1039" s="4">
        <v>222</v>
      </c>
      <c r="S1039" s="6">
        <v>561</v>
      </c>
      <c r="T1039">
        <v>35.5</v>
      </c>
      <c r="U1039" t="s">
        <v>61</v>
      </c>
      <c r="V1039" s="4">
        <f>Table3[[#This Row],[Driver wage/trip]]+Table3[[#This Row],[Driver Salary]]</f>
        <v>1014</v>
      </c>
      <c r="W1039" s="15">
        <f>Table3[[#This Row],[Buddy wage/trip]]*0.3</f>
        <v>120</v>
      </c>
    </row>
    <row r="1040" spans="1:23" x14ac:dyDescent="0.25">
      <c r="A1040">
        <v>14</v>
      </c>
      <c r="B1040" s="22">
        <v>44621</v>
      </c>
      <c r="C1040">
        <v>2022</v>
      </c>
      <c r="D1040" t="s">
        <v>24</v>
      </c>
      <c r="E1040" t="s">
        <v>37</v>
      </c>
      <c r="F1040" t="s">
        <v>38</v>
      </c>
      <c r="G1040" t="s">
        <v>40</v>
      </c>
      <c r="H1040" t="s">
        <v>70</v>
      </c>
      <c r="I1040">
        <v>8.5</v>
      </c>
      <c r="J1040" t="s">
        <v>45</v>
      </c>
      <c r="K1040">
        <v>52.8</v>
      </c>
      <c r="L1040" t="s">
        <v>83</v>
      </c>
      <c r="M1040" t="s">
        <v>55</v>
      </c>
      <c r="N1040" t="s">
        <v>48</v>
      </c>
      <c r="O1040" t="s">
        <v>59</v>
      </c>
      <c r="P1040" s="4">
        <v>292</v>
      </c>
      <c r="Q1040" s="4">
        <v>400</v>
      </c>
      <c r="R1040" s="4">
        <v>739</v>
      </c>
      <c r="S1040" s="6">
        <v>389</v>
      </c>
      <c r="T1040">
        <v>9.4</v>
      </c>
      <c r="U1040" t="s">
        <v>61</v>
      </c>
      <c r="V1040" s="4">
        <f>Table3[[#This Row],[Driver wage/trip]]+Table3[[#This Row],[Driver Salary]]</f>
        <v>1031</v>
      </c>
      <c r="W1040" s="15">
        <f>Table3[[#This Row],[Buddy wage/trip]]*0.3</f>
        <v>120</v>
      </c>
    </row>
    <row r="1041" spans="1:23" x14ac:dyDescent="0.25">
      <c r="A1041">
        <v>20</v>
      </c>
      <c r="B1041" s="22">
        <v>44322</v>
      </c>
      <c r="C1041">
        <v>2021</v>
      </c>
      <c r="D1041" t="s">
        <v>20</v>
      </c>
      <c r="E1041" t="s">
        <v>35</v>
      </c>
      <c r="F1041" t="s">
        <v>38</v>
      </c>
      <c r="G1041" t="s">
        <v>40</v>
      </c>
      <c r="H1041" t="s">
        <v>43</v>
      </c>
      <c r="I1041">
        <v>14.6</v>
      </c>
      <c r="J1041" t="s">
        <v>44</v>
      </c>
      <c r="K1041">
        <v>32.5</v>
      </c>
      <c r="L1041" t="s">
        <v>83</v>
      </c>
      <c r="M1041" t="s">
        <v>51</v>
      </c>
      <c r="N1041" t="s">
        <v>48</v>
      </c>
      <c r="O1041" t="s">
        <v>59</v>
      </c>
      <c r="P1041" s="4">
        <v>220</v>
      </c>
      <c r="Q1041" s="4">
        <v>399</v>
      </c>
      <c r="R1041" s="4">
        <v>775</v>
      </c>
      <c r="S1041" s="6">
        <v>378</v>
      </c>
      <c r="T1041">
        <v>36.6</v>
      </c>
      <c r="U1041" t="s">
        <v>61</v>
      </c>
      <c r="V1041" s="4">
        <f>Table3[[#This Row],[Driver wage/trip]]+Table3[[#This Row],[Driver Salary]]</f>
        <v>995</v>
      </c>
      <c r="W1041" s="15">
        <f>Table3[[#This Row],[Buddy wage/trip]]*0.3</f>
        <v>119.69999999999999</v>
      </c>
    </row>
    <row r="1042" spans="1:23" x14ac:dyDescent="0.25">
      <c r="A1042">
        <v>24</v>
      </c>
      <c r="B1042" s="22">
        <v>44055</v>
      </c>
      <c r="C1042">
        <v>2020</v>
      </c>
      <c r="D1042" t="s">
        <v>26</v>
      </c>
      <c r="E1042" t="s">
        <v>33</v>
      </c>
      <c r="F1042" t="s">
        <v>39</v>
      </c>
      <c r="G1042" t="s">
        <v>41</v>
      </c>
      <c r="H1042" t="s">
        <v>43</v>
      </c>
      <c r="I1042">
        <v>113.6</v>
      </c>
      <c r="J1042" t="s">
        <v>44</v>
      </c>
      <c r="K1042">
        <v>114.7</v>
      </c>
      <c r="L1042" t="s">
        <v>83</v>
      </c>
      <c r="M1042" t="s">
        <v>52</v>
      </c>
      <c r="N1042" t="s">
        <v>65</v>
      </c>
      <c r="O1042" t="s">
        <v>59</v>
      </c>
      <c r="P1042" s="4">
        <v>647</v>
      </c>
      <c r="Q1042" s="4">
        <v>399</v>
      </c>
      <c r="R1042" s="4">
        <v>450</v>
      </c>
      <c r="S1042" s="6">
        <v>519</v>
      </c>
      <c r="T1042">
        <v>11.4</v>
      </c>
      <c r="U1042" t="s">
        <v>62</v>
      </c>
      <c r="V1042" s="4">
        <f>Table3[[#This Row],[Driver wage/trip]]+Table3[[#This Row],[Driver Salary]]</f>
        <v>1097</v>
      </c>
      <c r="W1042" s="15">
        <f>Table3[[#This Row],[Buddy wage/trip]]*0.3</f>
        <v>119.69999999999999</v>
      </c>
    </row>
    <row r="1043" spans="1:23" x14ac:dyDescent="0.25">
      <c r="A1043">
        <v>9</v>
      </c>
      <c r="B1043" s="22">
        <v>44817</v>
      </c>
      <c r="C1043">
        <v>2022</v>
      </c>
      <c r="D1043" t="s">
        <v>21</v>
      </c>
      <c r="E1043" t="s">
        <v>37</v>
      </c>
      <c r="F1043" t="s">
        <v>38</v>
      </c>
      <c r="G1043" t="s">
        <v>41</v>
      </c>
      <c r="H1043" t="s">
        <v>43</v>
      </c>
      <c r="I1043">
        <v>14.6</v>
      </c>
      <c r="J1043" t="s">
        <v>45</v>
      </c>
      <c r="K1043">
        <v>78.099999999999994</v>
      </c>
      <c r="L1043" t="s">
        <v>84</v>
      </c>
      <c r="M1043" t="s">
        <v>53</v>
      </c>
      <c r="N1043" t="s">
        <v>58</v>
      </c>
      <c r="O1043" t="s">
        <v>60</v>
      </c>
      <c r="P1043" s="4">
        <v>463</v>
      </c>
      <c r="Q1043" s="4">
        <v>399</v>
      </c>
      <c r="R1043" s="4">
        <v>448</v>
      </c>
      <c r="S1043" s="6">
        <v>383</v>
      </c>
      <c r="T1043">
        <v>18.8</v>
      </c>
      <c r="U1043" t="s">
        <v>62</v>
      </c>
      <c r="V1043" s="4">
        <f>Table3[[#This Row],[Driver wage/trip]]+Table3[[#This Row],[Driver Salary]]</f>
        <v>911</v>
      </c>
      <c r="W1043" s="15">
        <f>Table3[[#This Row],[Buddy wage/trip]]*0.3</f>
        <v>119.69999999999999</v>
      </c>
    </row>
    <row r="1044" spans="1:23" x14ac:dyDescent="0.25">
      <c r="A1044">
        <v>20</v>
      </c>
      <c r="B1044" s="22">
        <v>44249</v>
      </c>
      <c r="C1044">
        <v>2021</v>
      </c>
      <c r="D1044" t="s">
        <v>25</v>
      </c>
      <c r="E1044" t="s">
        <v>32</v>
      </c>
      <c r="F1044" t="s">
        <v>38</v>
      </c>
      <c r="G1044" t="s">
        <v>41</v>
      </c>
      <c r="H1044" t="s">
        <v>70</v>
      </c>
      <c r="I1044">
        <v>66.8</v>
      </c>
      <c r="J1044" t="s">
        <v>45</v>
      </c>
      <c r="K1044">
        <v>73.7</v>
      </c>
      <c r="L1044" t="s">
        <v>84</v>
      </c>
      <c r="M1044" t="s">
        <v>48</v>
      </c>
      <c r="N1044" t="s">
        <v>55</v>
      </c>
      <c r="O1044" t="s">
        <v>60</v>
      </c>
      <c r="P1044" s="4">
        <v>457</v>
      </c>
      <c r="Q1044" s="4">
        <v>400</v>
      </c>
      <c r="R1044" s="4">
        <v>727</v>
      </c>
      <c r="S1044" s="6">
        <v>761</v>
      </c>
      <c r="T1044">
        <v>37.4</v>
      </c>
      <c r="U1044" t="s">
        <v>61</v>
      </c>
      <c r="V1044" s="4">
        <f>Table3[[#This Row],[Driver wage/trip]]+Table3[[#This Row],[Driver Salary]]</f>
        <v>1184</v>
      </c>
      <c r="W1044" s="15">
        <f>Table3[[#This Row],[Buddy wage/trip]]*0.3</f>
        <v>120</v>
      </c>
    </row>
    <row r="1045" spans="1:23" x14ac:dyDescent="0.25">
      <c r="A1045">
        <v>12</v>
      </c>
      <c r="B1045" s="22">
        <v>44610</v>
      </c>
      <c r="C1045">
        <v>2022</v>
      </c>
      <c r="D1045" t="s">
        <v>25</v>
      </c>
      <c r="E1045" t="s">
        <v>31</v>
      </c>
      <c r="F1045" t="s">
        <v>38</v>
      </c>
      <c r="G1045" t="s">
        <v>41</v>
      </c>
      <c r="H1045" t="s">
        <v>70</v>
      </c>
      <c r="I1045">
        <v>78.900000000000006</v>
      </c>
      <c r="J1045" t="s">
        <v>46</v>
      </c>
      <c r="K1045">
        <v>119.7</v>
      </c>
      <c r="L1045" t="s">
        <v>83</v>
      </c>
      <c r="M1045" t="s">
        <v>55</v>
      </c>
      <c r="N1045" t="s">
        <v>55</v>
      </c>
      <c r="O1045" t="s">
        <v>59</v>
      </c>
      <c r="P1045" s="4">
        <v>335</v>
      </c>
      <c r="Q1045" s="4">
        <v>401</v>
      </c>
      <c r="R1045" s="4">
        <v>458</v>
      </c>
      <c r="S1045" s="6">
        <v>430</v>
      </c>
      <c r="T1045">
        <v>5.3</v>
      </c>
      <c r="U1045" t="s">
        <v>62</v>
      </c>
      <c r="V1045" s="4">
        <f>Table3[[#This Row],[Driver wage/trip]]+Table3[[#This Row],[Driver Salary]]</f>
        <v>793</v>
      </c>
      <c r="W1045" s="15">
        <f>Table3[[#This Row],[Buddy wage/trip]]*0.3</f>
        <v>120.3</v>
      </c>
    </row>
    <row r="1046" spans="1:23" x14ac:dyDescent="0.25">
      <c r="A1046">
        <v>11</v>
      </c>
      <c r="B1046" s="22">
        <v>43967</v>
      </c>
      <c r="C1046">
        <v>2020</v>
      </c>
      <c r="D1046" t="s">
        <v>20</v>
      </c>
      <c r="E1046" t="s">
        <v>36</v>
      </c>
      <c r="F1046" t="s">
        <v>38</v>
      </c>
      <c r="G1046" t="s">
        <v>40</v>
      </c>
      <c r="H1046" t="s">
        <v>43</v>
      </c>
      <c r="I1046">
        <v>115.2</v>
      </c>
      <c r="J1046" t="s">
        <v>45</v>
      </c>
      <c r="K1046">
        <v>75.400000000000006</v>
      </c>
      <c r="L1046" t="s">
        <v>84</v>
      </c>
      <c r="M1046" t="s">
        <v>48</v>
      </c>
      <c r="N1046" t="s">
        <v>65</v>
      </c>
      <c r="O1046" t="s">
        <v>59</v>
      </c>
      <c r="P1046" s="4">
        <v>504</v>
      </c>
      <c r="Q1046" s="4">
        <v>400</v>
      </c>
      <c r="R1046" s="4">
        <v>714</v>
      </c>
      <c r="S1046" s="6">
        <v>332</v>
      </c>
      <c r="T1046">
        <v>30.1</v>
      </c>
      <c r="U1046" t="s">
        <v>62</v>
      </c>
      <c r="V1046" s="4">
        <f>Table3[[#This Row],[Driver wage/trip]]+Table3[[#This Row],[Driver Salary]]</f>
        <v>1218</v>
      </c>
      <c r="W1046" s="15">
        <f>Table3[[#This Row],[Buddy wage/trip]]*0.3</f>
        <v>120</v>
      </c>
    </row>
    <row r="1047" spans="1:23" x14ac:dyDescent="0.25">
      <c r="A1047">
        <v>19</v>
      </c>
      <c r="B1047" s="22">
        <v>44056</v>
      </c>
      <c r="C1047">
        <v>2020</v>
      </c>
      <c r="D1047" t="s">
        <v>26</v>
      </c>
      <c r="E1047" t="s">
        <v>35</v>
      </c>
      <c r="F1047" t="s">
        <v>39</v>
      </c>
      <c r="G1047" t="s">
        <v>40</v>
      </c>
      <c r="H1047" t="s">
        <v>70</v>
      </c>
      <c r="I1047">
        <v>108.5</v>
      </c>
      <c r="J1047" t="s">
        <v>45</v>
      </c>
      <c r="K1047">
        <v>79.3</v>
      </c>
      <c r="L1047" t="s">
        <v>83</v>
      </c>
      <c r="M1047" t="s">
        <v>55</v>
      </c>
      <c r="N1047" t="s">
        <v>57</v>
      </c>
      <c r="O1047" t="s">
        <v>59</v>
      </c>
      <c r="P1047" s="4">
        <v>465</v>
      </c>
      <c r="Q1047" s="4">
        <v>401</v>
      </c>
      <c r="R1047" s="4">
        <v>217</v>
      </c>
      <c r="S1047" s="6">
        <v>288</v>
      </c>
      <c r="T1047">
        <v>16.3</v>
      </c>
      <c r="U1047" t="s">
        <v>61</v>
      </c>
      <c r="V1047" s="4">
        <f>Table3[[#This Row],[Driver wage/trip]]+Table3[[#This Row],[Driver Salary]]</f>
        <v>682</v>
      </c>
      <c r="W1047" s="15">
        <f>Table3[[#This Row],[Buddy wage/trip]]*0.3</f>
        <v>120.3</v>
      </c>
    </row>
    <row r="1048" spans="1:23" x14ac:dyDescent="0.25">
      <c r="A1048">
        <v>17</v>
      </c>
      <c r="B1048" s="22">
        <v>45188</v>
      </c>
      <c r="C1048">
        <v>2023</v>
      </c>
      <c r="D1048" t="s">
        <v>21</v>
      </c>
      <c r="E1048" t="s">
        <v>37</v>
      </c>
      <c r="F1048" t="s">
        <v>38</v>
      </c>
      <c r="G1048" t="s">
        <v>40</v>
      </c>
      <c r="H1048" t="s">
        <v>70</v>
      </c>
      <c r="I1048">
        <v>55.7</v>
      </c>
      <c r="J1048" t="s">
        <v>44</v>
      </c>
      <c r="K1048">
        <v>10.1</v>
      </c>
      <c r="L1048" t="s">
        <v>84</v>
      </c>
      <c r="M1048" t="s">
        <v>48</v>
      </c>
      <c r="N1048" t="s">
        <v>57</v>
      </c>
      <c r="O1048" t="s">
        <v>59</v>
      </c>
      <c r="P1048" s="4">
        <v>407</v>
      </c>
      <c r="Q1048" s="4">
        <v>401</v>
      </c>
      <c r="R1048" s="4">
        <v>494</v>
      </c>
      <c r="S1048" s="6">
        <v>579</v>
      </c>
      <c r="T1048">
        <v>1.9</v>
      </c>
      <c r="U1048" t="s">
        <v>61</v>
      </c>
      <c r="V1048" s="4">
        <f>Table3[[#This Row],[Driver wage/trip]]+Table3[[#This Row],[Driver Salary]]</f>
        <v>901</v>
      </c>
      <c r="W1048" s="15">
        <f>Table3[[#This Row],[Buddy wage/trip]]*0.3</f>
        <v>120.3</v>
      </c>
    </row>
    <row r="1049" spans="1:23" x14ac:dyDescent="0.25">
      <c r="A1049">
        <v>1</v>
      </c>
      <c r="B1049" s="22">
        <v>45083</v>
      </c>
      <c r="C1049">
        <v>2023</v>
      </c>
      <c r="D1049" t="s">
        <v>29</v>
      </c>
      <c r="E1049" t="s">
        <v>37</v>
      </c>
      <c r="F1049" t="s">
        <v>38</v>
      </c>
      <c r="G1049" t="s">
        <v>40</v>
      </c>
      <c r="H1049" t="s">
        <v>70</v>
      </c>
      <c r="I1049">
        <v>113.3</v>
      </c>
      <c r="J1049" t="s">
        <v>45</v>
      </c>
      <c r="K1049">
        <v>103.8</v>
      </c>
      <c r="L1049" t="s">
        <v>84</v>
      </c>
      <c r="M1049" t="s">
        <v>48</v>
      </c>
      <c r="N1049" t="s">
        <v>52</v>
      </c>
      <c r="O1049" t="s">
        <v>59</v>
      </c>
      <c r="P1049" s="4">
        <v>466</v>
      </c>
      <c r="Q1049" s="4">
        <v>399</v>
      </c>
      <c r="R1049" s="4">
        <v>771</v>
      </c>
      <c r="S1049" s="6">
        <v>396</v>
      </c>
      <c r="T1049">
        <v>37.6</v>
      </c>
      <c r="U1049" t="s">
        <v>61</v>
      </c>
      <c r="V1049" s="4">
        <f>Table3[[#This Row],[Driver wage/trip]]+Table3[[#This Row],[Driver Salary]]</f>
        <v>1237</v>
      </c>
      <c r="W1049" s="15">
        <f>Table3[[#This Row],[Buddy wage/trip]]*0.3</f>
        <v>119.69999999999999</v>
      </c>
    </row>
    <row r="1050" spans="1:23" x14ac:dyDescent="0.25">
      <c r="A1050">
        <v>23</v>
      </c>
      <c r="B1050" s="22">
        <v>44153</v>
      </c>
      <c r="C1050">
        <v>2020</v>
      </c>
      <c r="D1050" t="s">
        <v>30</v>
      </c>
      <c r="E1050" t="s">
        <v>33</v>
      </c>
      <c r="F1050" t="s">
        <v>39</v>
      </c>
      <c r="G1050" t="s">
        <v>40</v>
      </c>
      <c r="H1050" t="s">
        <v>70</v>
      </c>
      <c r="I1050">
        <v>54.7</v>
      </c>
      <c r="J1050" t="s">
        <v>44</v>
      </c>
      <c r="K1050">
        <v>116.6</v>
      </c>
      <c r="L1050" t="s">
        <v>83</v>
      </c>
      <c r="M1050" t="s">
        <v>52</v>
      </c>
      <c r="N1050" t="s">
        <v>55</v>
      </c>
      <c r="O1050" t="s">
        <v>60</v>
      </c>
      <c r="P1050" s="4">
        <v>430</v>
      </c>
      <c r="Q1050" s="4">
        <v>400</v>
      </c>
      <c r="R1050" s="4">
        <v>352</v>
      </c>
      <c r="S1050" s="6">
        <v>313</v>
      </c>
      <c r="T1050">
        <v>5.6</v>
      </c>
      <c r="U1050" t="s">
        <v>62</v>
      </c>
      <c r="V1050" s="4">
        <f>Table3[[#This Row],[Driver wage/trip]]+Table3[[#This Row],[Driver Salary]]</f>
        <v>782</v>
      </c>
      <c r="W1050" s="15">
        <f>Table3[[#This Row],[Buddy wage/trip]]*0.3</f>
        <v>120</v>
      </c>
    </row>
    <row r="1051" spans="1:23" x14ac:dyDescent="0.25">
      <c r="A1051">
        <v>22</v>
      </c>
      <c r="B1051" s="22">
        <v>44962</v>
      </c>
      <c r="C1051">
        <v>2023</v>
      </c>
      <c r="D1051" t="s">
        <v>25</v>
      </c>
      <c r="E1051" t="s">
        <v>34</v>
      </c>
      <c r="F1051" t="s">
        <v>38</v>
      </c>
      <c r="G1051" t="s">
        <v>40</v>
      </c>
      <c r="H1051" t="s">
        <v>70</v>
      </c>
      <c r="I1051">
        <v>82</v>
      </c>
      <c r="J1051" t="s">
        <v>46</v>
      </c>
      <c r="K1051">
        <v>115.4</v>
      </c>
      <c r="L1051" t="s">
        <v>83</v>
      </c>
      <c r="M1051" t="s">
        <v>48</v>
      </c>
      <c r="N1051" t="s">
        <v>48</v>
      </c>
      <c r="O1051" t="s">
        <v>60</v>
      </c>
      <c r="P1051" s="4">
        <v>764</v>
      </c>
      <c r="Q1051" s="4">
        <v>402</v>
      </c>
      <c r="R1051" s="4">
        <v>360</v>
      </c>
      <c r="S1051" s="6">
        <v>365</v>
      </c>
      <c r="T1051">
        <v>31.2</v>
      </c>
      <c r="U1051" t="s">
        <v>61</v>
      </c>
      <c r="V1051" s="4">
        <f>Table3[[#This Row],[Driver wage/trip]]+Table3[[#This Row],[Driver Salary]]</f>
        <v>1124</v>
      </c>
      <c r="W1051" s="15">
        <f>Table3[[#This Row],[Buddy wage/trip]]*0.3</f>
        <v>120.6</v>
      </c>
    </row>
    <row r="1052" spans="1:23" x14ac:dyDescent="0.25">
      <c r="A1052">
        <v>8</v>
      </c>
      <c r="B1052" s="22">
        <v>44642</v>
      </c>
      <c r="C1052">
        <v>2022</v>
      </c>
      <c r="D1052" t="s">
        <v>24</v>
      </c>
      <c r="E1052" t="s">
        <v>37</v>
      </c>
      <c r="F1052" t="s">
        <v>38</v>
      </c>
      <c r="G1052" t="s">
        <v>41</v>
      </c>
      <c r="H1052" t="s">
        <v>43</v>
      </c>
      <c r="I1052">
        <v>34.9</v>
      </c>
      <c r="J1052" t="s">
        <v>46</v>
      </c>
      <c r="K1052">
        <v>30.4</v>
      </c>
      <c r="L1052" t="s">
        <v>83</v>
      </c>
      <c r="M1052" t="s">
        <v>49</v>
      </c>
      <c r="N1052" t="s">
        <v>58</v>
      </c>
      <c r="O1052" t="s">
        <v>59</v>
      </c>
      <c r="P1052" s="4">
        <v>788</v>
      </c>
      <c r="Q1052" s="4">
        <v>401</v>
      </c>
      <c r="R1052" s="4">
        <v>578</v>
      </c>
      <c r="S1052" s="6">
        <v>385</v>
      </c>
      <c r="T1052">
        <v>16</v>
      </c>
      <c r="U1052" t="s">
        <v>62</v>
      </c>
      <c r="V1052" s="4">
        <f>Table3[[#This Row],[Driver wage/trip]]+Table3[[#This Row],[Driver Salary]]</f>
        <v>1366</v>
      </c>
      <c r="W1052" s="15">
        <f>Table3[[#This Row],[Buddy wage/trip]]*0.3</f>
        <v>120.3</v>
      </c>
    </row>
    <row r="1053" spans="1:23" x14ac:dyDescent="0.25">
      <c r="A1053">
        <v>15</v>
      </c>
      <c r="B1053" s="22">
        <v>44275</v>
      </c>
      <c r="C1053">
        <v>2021</v>
      </c>
      <c r="D1053" t="s">
        <v>24</v>
      </c>
      <c r="E1053" t="s">
        <v>36</v>
      </c>
      <c r="F1053" t="s">
        <v>38</v>
      </c>
      <c r="G1053" t="s">
        <v>41</v>
      </c>
      <c r="H1053" t="s">
        <v>43</v>
      </c>
      <c r="I1053">
        <v>78.2</v>
      </c>
      <c r="J1053" t="s">
        <v>45</v>
      </c>
      <c r="K1053">
        <v>31</v>
      </c>
      <c r="L1053" t="s">
        <v>83</v>
      </c>
      <c r="M1053" t="s">
        <v>48</v>
      </c>
      <c r="N1053" t="s">
        <v>56</v>
      </c>
      <c r="O1053" t="s">
        <v>59</v>
      </c>
      <c r="P1053" s="4">
        <v>704</v>
      </c>
      <c r="Q1053" s="4">
        <v>398</v>
      </c>
      <c r="R1053" s="4">
        <v>756</v>
      </c>
      <c r="S1053" s="6">
        <v>576</v>
      </c>
      <c r="T1053">
        <v>32.6</v>
      </c>
      <c r="U1053" t="s">
        <v>61</v>
      </c>
      <c r="V1053" s="4">
        <f>Table3[[#This Row],[Driver wage/trip]]+Table3[[#This Row],[Driver Salary]]</f>
        <v>1460</v>
      </c>
      <c r="W1053" s="15">
        <f>Table3[[#This Row],[Buddy wage/trip]]*0.3</f>
        <v>119.39999999999999</v>
      </c>
    </row>
    <row r="1054" spans="1:23" x14ac:dyDescent="0.25">
      <c r="A1054">
        <v>16</v>
      </c>
      <c r="B1054" s="22">
        <v>43837</v>
      </c>
      <c r="C1054">
        <v>2020</v>
      </c>
      <c r="D1054" t="s">
        <v>28</v>
      </c>
      <c r="E1054" t="s">
        <v>37</v>
      </c>
      <c r="F1054" t="s">
        <v>38</v>
      </c>
      <c r="G1054" t="s">
        <v>41</v>
      </c>
      <c r="H1054" t="s">
        <v>70</v>
      </c>
      <c r="I1054">
        <v>66.900000000000006</v>
      </c>
      <c r="J1054" t="s">
        <v>45</v>
      </c>
      <c r="K1054">
        <v>47.1</v>
      </c>
      <c r="L1054" t="s">
        <v>83</v>
      </c>
      <c r="M1054" t="s">
        <v>49</v>
      </c>
      <c r="N1054" t="s">
        <v>58</v>
      </c>
      <c r="O1054" t="s">
        <v>59</v>
      </c>
      <c r="P1054" s="4">
        <v>794</v>
      </c>
      <c r="Q1054" s="4">
        <v>400</v>
      </c>
      <c r="R1054" s="4">
        <v>319</v>
      </c>
      <c r="S1054" s="6">
        <v>305</v>
      </c>
      <c r="T1054">
        <v>30.3</v>
      </c>
      <c r="U1054" t="s">
        <v>62</v>
      </c>
      <c r="V1054" s="4">
        <f>Table3[[#This Row],[Driver wage/trip]]+Table3[[#This Row],[Driver Salary]]</f>
        <v>1113</v>
      </c>
      <c r="W1054" s="15">
        <f>Table3[[#This Row],[Buddy wage/trip]]*0.3</f>
        <v>120</v>
      </c>
    </row>
    <row r="1055" spans="1:23" x14ac:dyDescent="0.25">
      <c r="A1055">
        <v>14</v>
      </c>
      <c r="B1055" s="22">
        <v>43958</v>
      </c>
      <c r="C1055">
        <v>2020</v>
      </c>
      <c r="D1055" t="s">
        <v>20</v>
      </c>
      <c r="E1055" t="s">
        <v>35</v>
      </c>
      <c r="F1055" t="s">
        <v>38</v>
      </c>
      <c r="G1055" t="s">
        <v>40</v>
      </c>
      <c r="H1055" t="s">
        <v>42</v>
      </c>
      <c r="I1055">
        <v>74.8</v>
      </c>
      <c r="J1055" t="s">
        <v>44</v>
      </c>
      <c r="K1055">
        <v>40.700000000000003</v>
      </c>
      <c r="L1055" t="s">
        <v>83</v>
      </c>
      <c r="M1055" t="s">
        <v>53</v>
      </c>
      <c r="N1055" t="s">
        <v>58</v>
      </c>
      <c r="O1055" t="s">
        <v>59</v>
      </c>
      <c r="P1055" s="4">
        <v>359</v>
      </c>
      <c r="Q1055" s="4">
        <v>400</v>
      </c>
      <c r="R1055" s="4">
        <v>753</v>
      </c>
      <c r="S1055" s="6">
        <v>640</v>
      </c>
      <c r="T1055">
        <v>25.7</v>
      </c>
      <c r="U1055" t="s">
        <v>61</v>
      </c>
      <c r="V1055" s="4">
        <f>Table3[[#This Row],[Driver wage/trip]]+Table3[[#This Row],[Driver Salary]]</f>
        <v>1112</v>
      </c>
      <c r="W1055" s="15">
        <f>Table3[[#This Row],[Buddy wage/trip]]*0.3</f>
        <v>120</v>
      </c>
    </row>
    <row r="1056" spans="1:23" x14ac:dyDescent="0.25">
      <c r="A1056">
        <v>9</v>
      </c>
      <c r="B1056" s="22">
        <v>45207</v>
      </c>
      <c r="C1056">
        <v>2023</v>
      </c>
      <c r="D1056" t="s">
        <v>22</v>
      </c>
      <c r="E1056" t="s">
        <v>34</v>
      </c>
      <c r="F1056" t="s">
        <v>38</v>
      </c>
      <c r="G1056" t="s">
        <v>41</v>
      </c>
      <c r="H1056" t="s">
        <v>70</v>
      </c>
      <c r="I1056">
        <v>83.5</v>
      </c>
      <c r="J1056" t="s">
        <v>45</v>
      </c>
      <c r="K1056">
        <v>40.1</v>
      </c>
      <c r="L1056" t="s">
        <v>84</v>
      </c>
      <c r="M1056" t="s">
        <v>55</v>
      </c>
      <c r="N1056" t="s">
        <v>48</v>
      </c>
      <c r="O1056" t="s">
        <v>60</v>
      </c>
      <c r="P1056" s="4">
        <v>706</v>
      </c>
      <c r="Q1056" s="4">
        <v>401</v>
      </c>
      <c r="R1056" s="4">
        <v>598</v>
      </c>
      <c r="S1056" s="6">
        <v>383</v>
      </c>
      <c r="T1056">
        <v>37.6</v>
      </c>
      <c r="U1056" t="s">
        <v>62</v>
      </c>
      <c r="V1056" s="4">
        <f>Table3[[#This Row],[Driver wage/trip]]+Table3[[#This Row],[Driver Salary]]</f>
        <v>1304</v>
      </c>
      <c r="W1056" s="15">
        <f>Table3[[#This Row],[Buddy wage/trip]]*0.3</f>
        <v>120.3</v>
      </c>
    </row>
    <row r="1057" spans="1:23" x14ac:dyDescent="0.25">
      <c r="A1057">
        <v>8</v>
      </c>
      <c r="B1057" s="22">
        <v>44097</v>
      </c>
      <c r="C1057">
        <v>2020</v>
      </c>
      <c r="D1057" t="s">
        <v>21</v>
      </c>
      <c r="E1057" t="s">
        <v>33</v>
      </c>
      <c r="F1057" t="s">
        <v>38</v>
      </c>
      <c r="G1057" t="s">
        <v>40</v>
      </c>
      <c r="H1057" t="s">
        <v>43</v>
      </c>
      <c r="I1057">
        <v>24.9</v>
      </c>
      <c r="J1057" t="s">
        <v>45</v>
      </c>
      <c r="K1057">
        <v>74.599999999999994</v>
      </c>
      <c r="L1057" t="s">
        <v>83</v>
      </c>
      <c r="M1057" t="s">
        <v>53</v>
      </c>
      <c r="N1057" t="s">
        <v>57</v>
      </c>
      <c r="O1057" t="s">
        <v>60</v>
      </c>
      <c r="P1057" s="4">
        <v>444</v>
      </c>
      <c r="Q1057" s="4">
        <v>399</v>
      </c>
      <c r="R1057" s="4">
        <v>796</v>
      </c>
      <c r="S1057" s="6">
        <v>493</v>
      </c>
      <c r="T1057">
        <v>4.9000000000000004</v>
      </c>
      <c r="U1057" t="s">
        <v>61</v>
      </c>
      <c r="V1057" s="4">
        <f>Table3[[#This Row],[Driver wage/trip]]+Table3[[#This Row],[Driver Salary]]</f>
        <v>1240</v>
      </c>
      <c r="W1057" s="15">
        <f>Table3[[#This Row],[Buddy wage/trip]]*0.3</f>
        <v>119.69999999999999</v>
      </c>
    </row>
    <row r="1058" spans="1:23" x14ac:dyDescent="0.25">
      <c r="A1058">
        <v>12</v>
      </c>
      <c r="B1058" s="22">
        <v>44515</v>
      </c>
      <c r="C1058">
        <v>2021</v>
      </c>
      <c r="D1058" t="s">
        <v>30</v>
      </c>
      <c r="E1058" t="s">
        <v>32</v>
      </c>
      <c r="F1058" t="s">
        <v>38</v>
      </c>
      <c r="G1058" t="s">
        <v>41</v>
      </c>
      <c r="H1058" t="s">
        <v>43</v>
      </c>
      <c r="I1058">
        <v>39.6</v>
      </c>
      <c r="J1058" t="s">
        <v>45</v>
      </c>
      <c r="K1058">
        <v>97.6</v>
      </c>
      <c r="L1058" t="s">
        <v>83</v>
      </c>
      <c r="M1058" t="s">
        <v>49</v>
      </c>
      <c r="N1058" t="s">
        <v>48</v>
      </c>
      <c r="O1058" t="s">
        <v>60</v>
      </c>
      <c r="P1058" s="4">
        <v>648</v>
      </c>
      <c r="Q1058" s="4">
        <v>399</v>
      </c>
      <c r="R1058" s="4">
        <v>642</v>
      </c>
      <c r="S1058" s="6">
        <v>593</v>
      </c>
      <c r="T1058">
        <v>32.1</v>
      </c>
      <c r="U1058" t="s">
        <v>62</v>
      </c>
      <c r="V1058" s="4">
        <f>Table3[[#This Row],[Driver wage/trip]]+Table3[[#This Row],[Driver Salary]]</f>
        <v>1290</v>
      </c>
      <c r="W1058" s="15">
        <f>Table3[[#This Row],[Buddy wage/trip]]*0.3</f>
        <v>119.69999999999999</v>
      </c>
    </row>
    <row r="1059" spans="1:23" x14ac:dyDescent="0.25">
      <c r="A1059">
        <v>21</v>
      </c>
      <c r="B1059" s="22">
        <v>44758</v>
      </c>
      <c r="C1059">
        <v>2022</v>
      </c>
      <c r="D1059" t="s">
        <v>27</v>
      </c>
      <c r="E1059" t="s">
        <v>36</v>
      </c>
      <c r="F1059" t="s">
        <v>38</v>
      </c>
      <c r="G1059" t="s">
        <v>41</v>
      </c>
      <c r="H1059" t="s">
        <v>43</v>
      </c>
      <c r="I1059">
        <v>89.7</v>
      </c>
      <c r="J1059" t="s">
        <v>44</v>
      </c>
      <c r="K1059">
        <v>112.7</v>
      </c>
      <c r="L1059" t="s">
        <v>83</v>
      </c>
      <c r="M1059" t="s">
        <v>53</v>
      </c>
      <c r="N1059" t="s">
        <v>48</v>
      </c>
      <c r="O1059" t="s">
        <v>60</v>
      </c>
      <c r="P1059" s="4">
        <v>321</v>
      </c>
      <c r="Q1059" s="4">
        <v>399</v>
      </c>
      <c r="R1059" s="4">
        <v>601</v>
      </c>
      <c r="S1059" s="6">
        <v>526</v>
      </c>
      <c r="T1059">
        <v>27.2</v>
      </c>
      <c r="U1059" t="s">
        <v>61</v>
      </c>
      <c r="V1059" s="4">
        <f>Table3[[#This Row],[Driver wage/trip]]+Table3[[#This Row],[Driver Salary]]</f>
        <v>922</v>
      </c>
      <c r="W1059" s="15">
        <f>Table3[[#This Row],[Buddy wage/trip]]*0.3</f>
        <v>119.69999999999999</v>
      </c>
    </row>
    <row r="1060" spans="1:23" x14ac:dyDescent="0.25">
      <c r="A1060">
        <v>16</v>
      </c>
      <c r="B1060" s="22">
        <v>44044</v>
      </c>
      <c r="C1060">
        <v>2020</v>
      </c>
      <c r="D1060" t="s">
        <v>26</v>
      </c>
      <c r="E1060" t="s">
        <v>36</v>
      </c>
      <c r="F1060" t="s">
        <v>39</v>
      </c>
      <c r="G1060" t="s">
        <v>40</v>
      </c>
      <c r="H1060" t="s">
        <v>43</v>
      </c>
      <c r="I1060">
        <v>23.8</v>
      </c>
      <c r="J1060" t="s">
        <v>45</v>
      </c>
      <c r="K1060">
        <v>12.8</v>
      </c>
      <c r="L1060" t="s">
        <v>83</v>
      </c>
      <c r="M1060" t="s">
        <v>54</v>
      </c>
      <c r="N1060" t="s">
        <v>52</v>
      </c>
      <c r="O1060" t="s">
        <v>60</v>
      </c>
      <c r="P1060" s="4">
        <v>687</v>
      </c>
      <c r="Q1060" s="4">
        <v>399</v>
      </c>
      <c r="R1060" s="4">
        <v>689</v>
      </c>
      <c r="S1060" s="6">
        <v>597</v>
      </c>
      <c r="T1060">
        <v>13.3</v>
      </c>
      <c r="U1060" t="s">
        <v>61</v>
      </c>
      <c r="V1060" s="4">
        <f>Table3[[#This Row],[Driver wage/trip]]+Table3[[#This Row],[Driver Salary]]</f>
        <v>1376</v>
      </c>
      <c r="W1060" s="15">
        <f>Table3[[#This Row],[Buddy wage/trip]]*0.3</f>
        <v>119.69999999999999</v>
      </c>
    </row>
    <row r="1061" spans="1:23" x14ac:dyDescent="0.25">
      <c r="A1061">
        <v>10</v>
      </c>
      <c r="B1061" s="22">
        <v>44077</v>
      </c>
      <c r="C1061">
        <v>2020</v>
      </c>
      <c r="D1061" t="s">
        <v>21</v>
      </c>
      <c r="E1061" t="s">
        <v>35</v>
      </c>
      <c r="F1061" t="s">
        <v>38</v>
      </c>
      <c r="G1061" t="s">
        <v>40</v>
      </c>
      <c r="H1061" t="s">
        <v>70</v>
      </c>
      <c r="I1061">
        <v>44.6</v>
      </c>
      <c r="J1061" t="s">
        <v>45</v>
      </c>
      <c r="K1061">
        <v>37</v>
      </c>
      <c r="L1061" t="s">
        <v>83</v>
      </c>
      <c r="M1061" t="s">
        <v>51</v>
      </c>
      <c r="N1061" t="s">
        <v>58</v>
      </c>
      <c r="O1061" t="s">
        <v>60</v>
      </c>
      <c r="P1061" s="4">
        <v>250</v>
      </c>
      <c r="Q1061" s="4">
        <v>401</v>
      </c>
      <c r="R1061" s="4">
        <v>305</v>
      </c>
      <c r="S1061" s="6">
        <v>394</v>
      </c>
      <c r="T1061">
        <v>22.3</v>
      </c>
      <c r="U1061" t="s">
        <v>61</v>
      </c>
      <c r="V1061" s="4">
        <f>Table3[[#This Row],[Driver wage/trip]]+Table3[[#This Row],[Driver Salary]]</f>
        <v>555</v>
      </c>
      <c r="W1061" s="15">
        <f>Table3[[#This Row],[Buddy wage/trip]]*0.3</f>
        <v>120.3</v>
      </c>
    </row>
    <row r="1062" spans="1:23" x14ac:dyDescent="0.25">
      <c r="A1062">
        <v>18</v>
      </c>
      <c r="B1062" s="22">
        <v>45228</v>
      </c>
      <c r="C1062">
        <v>2023</v>
      </c>
      <c r="D1062" t="s">
        <v>22</v>
      </c>
      <c r="E1062" t="s">
        <v>34</v>
      </c>
      <c r="F1062" t="s">
        <v>39</v>
      </c>
      <c r="G1062" t="s">
        <v>41</v>
      </c>
      <c r="H1062" t="s">
        <v>43</v>
      </c>
      <c r="I1062">
        <v>81.599999999999994</v>
      </c>
      <c r="J1062" t="s">
        <v>45</v>
      </c>
      <c r="K1062">
        <v>34.299999999999997</v>
      </c>
      <c r="L1062" t="s">
        <v>84</v>
      </c>
      <c r="M1062" t="s">
        <v>48</v>
      </c>
      <c r="N1062" t="s">
        <v>57</v>
      </c>
      <c r="O1062" t="s">
        <v>60</v>
      </c>
      <c r="P1062" s="4">
        <v>362</v>
      </c>
      <c r="Q1062" s="4">
        <v>399</v>
      </c>
      <c r="R1062" s="4">
        <v>768</v>
      </c>
      <c r="S1062" s="6">
        <v>778</v>
      </c>
      <c r="T1062">
        <v>26.1</v>
      </c>
      <c r="U1062" t="s">
        <v>61</v>
      </c>
      <c r="V1062" s="4">
        <f>Table3[[#This Row],[Driver wage/trip]]+Table3[[#This Row],[Driver Salary]]</f>
        <v>1130</v>
      </c>
      <c r="W1062" s="15">
        <f>Table3[[#This Row],[Buddy wage/trip]]*0.3</f>
        <v>119.69999999999999</v>
      </c>
    </row>
    <row r="1063" spans="1:23" x14ac:dyDescent="0.25">
      <c r="A1063">
        <v>8</v>
      </c>
      <c r="B1063" s="22">
        <v>44251</v>
      </c>
      <c r="C1063">
        <v>2021</v>
      </c>
      <c r="D1063" t="s">
        <v>25</v>
      </c>
      <c r="E1063" t="s">
        <v>33</v>
      </c>
      <c r="F1063" t="s">
        <v>38</v>
      </c>
      <c r="G1063" t="s">
        <v>40</v>
      </c>
      <c r="H1063" t="s">
        <v>70</v>
      </c>
      <c r="I1063">
        <v>112.8</v>
      </c>
      <c r="J1063" t="s">
        <v>44</v>
      </c>
      <c r="K1063">
        <v>46.1</v>
      </c>
      <c r="L1063" t="s">
        <v>84</v>
      </c>
      <c r="M1063" t="s">
        <v>48</v>
      </c>
      <c r="N1063" t="s">
        <v>65</v>
      </c>
      <c r="O1063" t="s">
        <v>60</v>
      </c>
      <c r="P1063" s="4">
        <v>693</v>
      </c>
      <c r="Q1063" s="4">
        <v>399</v>
      </c>
      <c r="R1063" s="4">
        <v>299</v>
      </c>
      <c r="S1063" s="6">
        <v>475</v>
      </c>
      <c r="T1063">
        <v>29.7</v>
      </c>
      <c r="U1063" t="s">
        <v>61</v>
      </c>
      <c r="V1063" s="4">
        <f>Table3[[#This Row],[Driver wage/trip]]+Table3[[#This Row],[Driver Salary]]</f>
        <v>992</v>
      </c>
      <c r="W1063" s="15">
        <f>Table3[[#This Row],[Buddy wage/trip]]*0.3</f>
        <v>119.69999999999999</v>
      </c>
    </row>
    <row r="1064" spans="1:23" x14ac:dyDescent="0.25">
      <c r="A1064">
        <v>21</v>
      </c>
      <c r="B1064" s="22">
        <v>44895</v>
      </c>
      <c r="C1064">
        <v>2022</v>
      </c>
      <c r="D1064" t="s">
        <v>30</v>
      </c>
      <c r="E1064" t="s">
        <v>33</v>
      </c>
      <c r="F1064" t="s">
        <v>38</v>
      </c>
      <c r="G1064" t="s">
        <v>40</v>
      </c>
      <c r="H1064" t="s">
        <v>70</v>
      </c>
      <c r="I1064">
        <v>13.7</v>
      </c>
      <c r="J1064" t="s">
        <v>45</v>
      </c>
      <c r="K1064">
        <v>53.8</v>
      </c>
      <c r="L1064" t="s">
        <v>83</v>
      </c>
      <c r="M1064" t="s">
        <v>50</v>
      </c>
      <c r="N1064" t="s">
        <v>48</v>
      </c>
      <c r="O1064" t="s">
        <v>60</v>
      </c>
      <c r="P1064" s="4">
        <v>648</v>
      </c>
      <c r="Q1064" s="4">
        <v>398</v>
      </c>
      <c r="R1064" s="4">
        <v>215</v>
      </c>
      <c r="S1064" s="6">
        <v>393</v>
      </c>
      <c r="T1064">
        <v>8.3000000000000007</v>
      </c>
      <c r="U1064" t="s">
        <v>61</v>
      </c>
      <c r="V1064" s="4">
        <f>Table3[[#This Row],[Driver wage/trip]]+Table3[[#This Row],[Driver Salary]]</f>
        <v>863</v>
      </c>
      <c r="W1064" s="15">
        <f>Table3[[#This Row],[Buddy wage/trip]]*0.3</f>
        <v>119.39999999999999</v>
      </c>
    </row>
    <row r="1065" spans="1:23" x14ac:dyDescent="0.25">
      <c r="A1065">
        <v>0</v>
      </c>
      <c r="B1065" s="22">
        <v>44547</v>
      </c>
      <c r="C1065">
        <v>2021</v>
      </c>
      <c r="D1065" t="s">
        <v>23</v>
      </c>
      <c r="E1065" t="s">
        <v>31</v>
      </c>
      <c r="F1065" t="s">
        <v>38</v>
      </c>
      <c r="G1065" t="s">
        <v>40</v>
      </c>
      <c r="H1065" t="s">
        <v>43</v>
      </c>
      <c r="I1065">
        <v>64.400000000000006</v>
      </c>
      <c r="J1065" t="s">
        <v>45</v>
      </c>
      <c r="K1065">
        <v>49.8</v>
      </c>
      <c r="L1065" t="s">
        <v>83</v>
      </c>
      <c r="M1065" t="s">
        <v>53</v>
      </c>
      <c r="N1065" t="s">
        <v>66</v>
      </c>
      <c r="O1065" t="s">
        <v>59</v>
      </c>
      <c r="P1065" s="4">
        <v>501</v>
      </c>
      <c r="Q1065" s="4">
        <v>401</v>
      </c>
      <c r="R1065" s="4">
        <v>619</v>
      </c>
      <c r="S1065" s="6">
        <v>378</v>
      </c>
      <c r="T1065">
        <v>5</v>
      </c>
      <c r="U1065" t="s">
        <v>61</v>
      </c>
      <c r="V1065" s="4">
        <f>Table3[[#This Row],[Driver wage/trip]]+Table3[[#This Row],[Driver Salary]]</f>
        <v>1120</v>
      </c>
      <c r="W1065" s="15">
        <f>Table3[[#This Row],[Buddy wage/trip]]*0.3</f>
        <v>120.3</v>
      </c>
    </row>
    <row r="1066" spans="1:23" x14ac:dyDescent="0.25">
      <c r="A1066">
        <v>10</v>
      </c>
      <c r="B1066" s="22">
        <v>45202</v>
      </c>
      <c r="C1066">
        <v>2023</v>
      </c>
      <c r="D1066" t="s">
        <v>22</v>
      </c>
      <c r="E1066" t="s">
        <v>37</v>
      </c>
      <c r="F1066" t="s">
        <v>38</v>
      </c>
      <c r="G1066" t="s">
        <v>40</v>
      </c>
      <c r="H1066" t="s">
        <v>43</v>
      </c>
      <c r="I1066">
        <v>14.4</v>
      </c>
      <c r="J1066" t="s">
        <v>45</v>
      </c>
      <c r="K1066">
        <v>114.5</v>
      </c>
      <c r="L1066" t="s">
        <v>84</v>
      </c>
      <c r="M1066" t="s">
        <v>54</v>
      </c>
      <c r="N1066" t="s">
        <v>48</v>
      </c>
      <c r="O1066" t="s">
        <v>60</v>
      </c>
      <c r="P1066" s="4">
        <v>604</v>
      </c>
      <c r="Q1066" s="4">
        <v>401</v>
      </c>
      <c r="R1066" s="4">
        <v>311</v>
      </c>
      <c r="S1066" s="6">
        <v>226</v>
      </c>
      <c r="T1066">
        <v>5</v>
      </c>
      <c r="U1066" t="s">
        <v>62</v>
      </c>
      <c r="V1066" s="4">
        <f>Table3[[#This Row],[Driver wage/trip]]+Table3[[#This Row],[Driver Salary]]</f>
        <v>915</v>
      </c>
      <c r="W1066" s="15">
        <f>Table3[[#This Row],[Buddy wage/trip]]*0.3</f>
        <v>120.3</v>
      </c>
    </row>
    <row r="1067" spans="1:23" x14ac:dyDescent="0.25">
      <c r="A1067">
        <v>5</v>
      </c>
      <c r="B1067" s="22">
        <v>43973</v>
      </c>
      <c r="C1067">
        <v>2020</v>
      </c>
      <c r="D1067" t="s">
        <v>20</v>
      </c>
      <c r="E1067" t="s">
        <v>31</v>
      </c>
      <c r="F1067" t="s">
        <v>38</v>
      </c>
      <c r="G1067" t="s">
        <v>41</v>
      </c>
      <c r="H1067" t="s">
        <v>43</v>
      </c>
      <c r="I1067">
        <v>48.6</v>
      </c>
      <c r="J1067" t="s">
        <v>44</v>
      </c>
      <c r="K1067">
        <v>55.3</v>
      </c>
      <c r="L1067" t="s">
        <v>84</v>
      </c>
      <c r="M1067" t="s">
        <v>55</v>
      </c>
      <c r="N1067" t="s">
        <v>66</v>
      </c>
      <c r="O1067" t="s">
        <v>60</v>
      </c>
      <c r="P1067" s="4">
        <v>311</v>
      </c>
      <c r="Q1067" s="4">
        <v>400</v>
      </c>
      <c r="R1067" s="4">
        <v>655</v>
      </c>
      <c r="S1067" s="6">
        <v>611</v>
      </c>
      <c r="T1067">
        <v>12.5</v>
      </c>
      <c r="U1067" t="s">
        <v>61</v>
      </c>
      <c r="V1067" s="4">
        <f>Table3[[#This Row],[Driver wage/trip]]+Table3[[#This Row],[Driver Salary]]</f>
        <v>966</v>
      </c>
      <c r="W1067" s="15">
        <f>Table3[[#This Row],[Buddy wage/trip]]*0.3</f>
        <v>120</v>
      </c>
    </row>
    <row r="1068" spans="1:23" x14ac:dyDescent="0.25">
      <c r="A1068">
        <v>3</v>
      </c>
      <c r="B1068" s="22">
        <v>43971</v>
      </c>
      <c r="C1068">
        <v>2020</v>
      </c>
      <c r="D1068" t="s">
        <v>20</v>
      </c>
      <c r="E1068" t="s">
        <v>33</v>
      </c>
      <c r="F1068" t="s">
        <v>38</v>
      </c>
      <c r="G1068" t="s">
        <v>40</v>
      </c>
      <c r="H1068" t="s">
        <v>43</v>
      </c>
      <c r="I1068">
        <v>25.2</v>
      </c>
      <c r="J1068" t="s">
        <v>46</v>
      </c>
      <c r="K1068">
        <v>68.400000000000006</v>
      </c>
      <c r="L1068" t="s">
        <v>83</v>
      </c>
      <c r="M1068" t="s">
        <v>53</v>
      </c>
      <c r="N1068" t="s">
        <v>56</v>
      </c>
      <c r="O1068" t="s">
        <v>59</v>
      </c>
      <c r="P1068" s="4">
        <v>601</v>
      </c>
      <c r="Q1068" s="4">
        <v>400</v>
      </c>
      <c r="R1068" s="4">
        <v>677</v>
      </c>
      <c r="S1068" s="6">
        <v>358</v>
      </c>
      <c r="T1068">
        <v>7</v>
      </c>
      <c r="U1068" t="s">
        <v>62</v>
      </c>
      <c r="V1068" s="4">
        <f>Table3[[#This Row],[Driver wage/trip]]+Table3[[#This Row],[Driver Salary]]</f>
        <v>1278</v>
      </c>
      <c r="W1068" s="15">
        <f>Table3[[#This Row],[Buddy wage/trip]]*0.3</f>
        <v>120</v>
      </c>
    </row>
    <row r="1069" spans="1:23" x14ac:dyDescent="0.25">
      <c r="A1069">
        <v>21</v>
      </c>
      <c r="B1069" s="22">
        <v>44395</v>
      </c>
      <c r="C1069">
        <v>2021</v>
      </c>
      <c r="D1069" t="s">
        <v>27</v>
      </c>
      <c r="E1069" t="s">
        <v>34</v>
      </c>
      <c r="F1069" t="s">
        <v>38</v>
      </c>
      <c r="G1069" t="s">
        <v>41</v>
      </c>
      <c r="H1069" t="s">
        <v>43</v>
      </c>
      <c r="I1069">
        <v>79.7</v>
      </c>
      <c r="J1069" t="s">
        <v>46</v>
      </c>
      <c r="K1069">
        <v>91.1</v>
      </c>
      <c r="L1069" t="s">
        <v>84</v>
      </c>
      <c r="M1069" t="s">
        <v>51</v>
      </c>
      <c r="N1069" t="s">
        <v>66</v>
      </c>
      <c r="O1069" t="s">
        <v>60</v>
      </c>
      <c r="P1069" s="4">
        <v>205</v>
      </c>
      <c r="Q1069" s="4">
        <v>400</v>
      </c>
      <c r="R1069" s="4">
        <v>342</v>
      </c>
      <c r="S1069" s="6">
        <v>775</v>
      </c>
      <c r="T1069">
        <v>21.9</v>
      </c>
      <c r="U1069" t="s">
        <v>61</v>
      </c>
      <c r="V1069" s="4">
        <f>Table3[[#This Row],[Driver wage/trip]]+Table3[[#This Row],[Driver Salary]]</f>
        <v>547</v>
      </c>
      <c r="W1069" s="15">
        <f>Table3[[#This Row],[Buddy wage/trip]]*0.3</f>
        <v>120</v>
      </c>
    </row>
    <row r="1070" spans="1:23" x14ac:dyDescent="0.25">
      <c r="A1070">
        <v>9</v>
      </c>
      <c r="B1070" s="22">
        <v>43937</v>
      </c>
      <c r="C1070">
        <v>2020</v>
      </c>
      <c r="D1070" t="s">
        <v>19</v>
      </c>
      <c r="E1070" t="s">
        <v>35</v>
      </c>
      <c r="F1070" t="s">
        <v>38</v>
      </c>
      <c r="G1070" t="s">
        <v>41</v>
      </c>
      <c r="H1070" t="s">
        <v>70</v>
      </c>
      <c r="I1070">
        <v>92.2</v>
      </c>
      <c r="J1070" t="s">
        <v>46</v>
      </c>
      <c r="K1070">
        <v>88.4</v>
      </c>
      <c r="L1070" t="s">
        <v>84</v>
      </c>
      <c r="M1070" t="s">
        <v>51</v>
      </c>
      <c r="N1070" t="s">
        <v>52</v>
      </c>
      <c r="O1070" t="s">
        <v>59</v>
      </c>
      <c r="P1070" s="4">
        <v>700</v>
      </c>
      <c r="Q1070" s="4">
        <v>401</v>
      </c>
      <c r="R1070" s="4">
        <v>252</v>
      </c>
      <c r="S1070" s="6">
        <v>326</v>
      </c>
      <c r="T1070">
        <v>18</v>
      </c>
      <c r="U1070" t="s">
        <v>62</v>
      </c>
      <c r="V1070" s="4">
        <f>Table3[[#This Row],[Driver wage/trip]]+Table3[[#This Row],[Driver Salary]]</f>
        <v>952</v>
      </c>
      <c r="W1070" s="15">
        <f>Table3[[#This Row],[Buddy wage/trip]]*0.3</f>
        <v>120.3</v>
      </c>
    </row>
    <row r="1071" spans="1:23" x14ac:dyDescent="0.25">
      <c r="A1071">
        <v>15</v>
      </c>
      <c r="B1071" s="22">
        <v>43863</v>
      </c>
      <c r="C1071">
        <v>2020</v>
      </c>
      <c r="D1071" t="s">
        <v>25</v>
      </c>
      <c r="E1071" t="s">
        <v>34</v>
      </c>
      <c r="F1071" t="s">
        <v>38</v>
      </c>
      <c r="G1071" t="s">
        <v>40</v>
      </c>
      <c r="H1071" t="s">
        <v>43</v>
      </c>
      <c r="I1071">
        <v>33.4</v>
      </c>
      <c r="J1071" t="s">
        <v>45</v>
      </c>
      <c r="K1071">
        <v>72</v>
      </c>
      <c r="L1071" t="s">
        <v>83</v>
      </c>
      <c r="M1071" t="s">
        <v>53</v>
      </c>
      <c r="N1071" t="s">
        <v>52</v>
      </c>
      <c r="O1071" t="s">
        <v>60</v>
      </c>
      <c r="P1071" s="4">
        <v>510</v>
      </c>
      <c r="Q1071" s="4">
        <v>400</v>
      </c>
      <c r="R1071" s="4">
        <v>500</v>
      </c>
      <c r="S1071" s="6">
        <v>518</v>
      </c>
      <c r="T1071">
        <v>35.799999999999997</v>
      </c>
      <c r="U1071" t="s">
        <v>62</v>
      </c>
      <c r="V1071" s="4">
        <f>Table3[[#This Row],[Driver wage/trip]]+Table3[[#This Row],[Driver Salary]]</f>
        <v>1010</v>
      </c>
      <c r="W1071" s="15">
        <f>Table3[[#This Row],[Buddy wage/trip]]*0.3</f>
        <v>120</v>
      </c>
    </row>
    <row r="1072" spans="1:23" x14ac:dyDescent="0.25">
      <c r="A1072">
        <v>12</v>
      </c>
      <c r="B1072" s="22">
        <v>45054</v>
      </c>
      <c r="C1072">
        <v>2023</v>
      </c>
      <c r="D1072" t="s">
        <v>20</v>
      </c>
      <c r="E1072" t="s">
        <v>32</v>
      </c>
      <c r="F1072" t="s">
        <v>39</v>
      </c>
      <c r="G1072" t="s">
        <v>41</v>
      </c>
      <c r="H1072" t="s">
        <v>42</v>
      </c>
      <c r="I1072">
        <v>87</v>
      </c>
      <c r="J1072" t="s">
        <v>45</v>
      </c>
      <c r="K1072">
        <v>104</v>
      </c>
      <c r="L1072" t="s">
        <v>84</v>
      </c>
      <c r="M1072" t="s">
        <v>49</v>
      </c>
      <c r="N1072" t="s">
        <v>55</v>
      </c>
      <c r="O1072" t="s">
        <v>59</v>
      </c>
      <c r="P1072" s="4">
        <v>766</v>
      </c>
      <c r="Q1072" s="4">
        <v>399</v>
      </c>
      <c r="R1072" s="4">
        <v>734</v>
      </c>
      <c r="S1072" s="6">
        <v>641</v>
      </c>
      <c r="T1072">
        <v>29</v>
      </c>
      <c r="U1072" t="s">
        <v>61</v>
      </c>
      <c r="V1072" s="4">
        <f>Table3[[#This Row],[Driver wage/trip]]+Table3[[#This Row],[Driver Salary]]</f>
        <v>1500</v>
      </c>
      <c r="W1072" s="15">
        <f>Table3[[#This Row],[Buddy wage/trip]]*0.3</f>
        <v>119.69999999999999</v>
      </c>
    </row>
    <row r="1073" spans="1:23" x14ac:dyDescent="0.25">
      <c r="A1073">
        <v>16</v>
      </c>
      <c r="B1073" s="22">
        <v>43949</v>
      </c>
      <c r="C1073">
        <v>2020</v>
      </c>
      <c r="D1073" t="s">
        <v>19</v>
      </c>
      <c r="E1073" t="s">
        <v>37</v>
      </c>
      <c r="F1073" t="s">
        <v>38</v>
      </c>
      <c r="G1073" t="s">
        <v>40</v>
      </c>
      <c r="H1073" t="s">
        <v>43</v>
      </c>
      <c r="I1073">
        <v>56.4</v>
      </c>
      <c r="J1073" t="s">
        <v>46</v>
      </c>
      <c r="K1073">
        <v>76.8</v>
      </c>
      <c r="L1073" t="s">
        <v>83</v>
      </c>
      <c r="M1073" t="s">
        <v>47</v>
      </c>
      <c r="N1073" t="s">
        <v>56</v>
      </c>
      <c r="O1073" t="s">
        <v>60</v>
      </c>
      <c r="P1073" s="4">
        <v>487</v>
      </c>
      <c r="Q1073" s="4">
        <v>398</v>
      </c>
      <c r="R1073" s="4">
        <v>708</v>
      </c>
      <c r="S1073" s="6">
        <v>722</v>
      </c>
      <c r="T1073">
        <v>9</v>
      </c>
      <c r="U1073" t="s">
        <v>61</v>
      </c>
      <c r="V1073" s="4">
        <f>Table3[[#This Row],[Driver wage/trip]]+Table3[[#This Row],[Driver Salary]]</f>
        <v>1195</v>
      </c>
      <c r="W1073" s="15">
        <f>Table3[[#This Row],[Buddy wage/trip]]*0.3</f>
        <v>119.39999999999999</v>
      </c>
    </row>
    <row r="1074" spans="1:23" x14ac:dyDescent="0.25">
      <c r="A1074">
        <v>13</v>
      </c>
      <c r="B1074" s="22">
        <v>44059</v>
      </c>
      <c r="C1074">
        <v>2020</v>
      </c>
      <c r="D1074" t="s">
        <v>26</v>
      </c>
      <c r="E1074" t="s">
        <v>34</v>
      </c>
      <c r="F1074" t="s">
        <v>39</v>
      </c>
      <c r="G1074" t="s">
        <v>40</v>
      </c>
      <c r="H1074" t="s">
        <v>43</v>
      </c>
      <c r="I1074">
        <v>37.6</v>
      </c>
      <c r="J1074" t="s">
        <v>44</v>
      </c>
      <c r="K1074">
        <v>105.6</v>
      </c>
      <c r="L1074" t="s">
        <v>84</v>
      </c>
      <c r="M1074" t="s">
        <v>55</v>
      </c>
      <c r="N1074" t="s">
        <v>48</v>
      </c>
      <c r="O1074" t="s">
        <v>60</v>
      </c>
      <c r="P1074" s="4">
        <v>460</v>
      </c>
      <c r="Q1074" s="4">
        <v>399</v>
      </c>
      <c r="R1074" s="4">
        <v>270</v>
      </c>
      <c r="S1074" s="6">
        <v>294</v>
      </c>
      <c r="T1074">
        <v>2.8</v>
      </c>
      <c r="U1074" t="s">
        <v>62</v>
      </c>
      <c r="V1074" s="4">
        <f>Table3[[#This Row],[Driver wage/trip]]+Table3[[#This Row],[Driver Salary]]</f>
        <v>730</v>
      </c>
      <c r="W1074" s="15">
        <f>Table3[[#This Row],[Buddy wage/trip]]*0.3</f>
        <v>119.69999999999999</v>
      </c>
    </row>
    <row r="1075" spans="1:23" x14ac:dyDescent="0.25">
      <c r="A1075">
        <v>3</v>
      </c>
      <c r="B1075" s="22">
        <v>44518</v>
      </c>
      <c r="C1075">
        <v>2021</v>
      </c>
      <c r="D1075" t="s">
        <v>30</v>
      </c>
      <c r="E1075" t="s">
        <v>35</v>
      </c>
      <c r="F1075" t="s">
        <v>39</v>
      </c>
      <c r="G1075" t="s">
        <v>40</v>
      </c>
      <c r="H1075" t="s">
        <v>70</v>
      </c>
      <c r="I1075">
        <v>65.2</v>
      </c>
      <c r="J1075" t="s">
        <v>46</v>
      </c>
      <c r="K1075">
        <v>39.799999999999997</v>
      </c>
      <c r="L1075" t="s">
        <v>83</v>
      </c>
      <c r="M1075" t="s">
        <v>55</v>
      </c>
      <c r="N1075" t="s">
        <v>58</v>
      </c>
      <c r="O1075" t="s">
        <v>60</v>
      </c>
      <c r="P1075" s="4">
        <v>470</v>
      </c>
      <c r="Q1075" s="4">
        <v>400</v>
      </c>
      <c r="R1075" s="4">
        <v>779</v>
      </c>
      <c r="S1075" s="6">
        <v>791</v>
      </c>
      <c r="T1075">
        <v>28.7</v>
      </c>
      <c r="U1075" t="s">
        <v>61</v>
      </c>
      <c r="V1075" s="4">
        <f>Table3[[#This Row],[Driver wage/trip]]+Table3[[#This Row],[Driver Salary]]</f>
        <v>1249</v>
      </c>
      <c r="W1075" s="15">
        <f>Table3[[#This Row],[Buddy wage/trip]]*0.3</f>
        <v>120</v>
      </c>
    </row>
    <row r="1076" spans="1:23" x14ac:dyDescent="0.25">
      <c r="A1076">
        <v>20</v>
      </c>
      <c r="B1076" s="22">
        <v>45039</v>
      </c>
      <c r="C1076">
        <v>2023</v>
      </c>
      <c r="D1076" t="s">
        <v>19</v>
      </c>
      <c r="E1076" t="s">
        <v>34</v>
      </c>
      <c r="F1076" t="s">
        <v>38</v>
      </c>
      <c r="G1076" t="s">
        <v>40</v>
      </c>
      <c r="H1076" t="s">
        <v>70</v>
      </c>
      <c r="I1076">
        <v>48.7</v>
      </c>
      <c r="J1076" t="s">
        <v>46</v>
      </c>
      <c r="K1076">
        <v>20.2</v>
      </c>
      <c r="L1076" t="s">
        <v>83</v>
      </c>
      <c r="M1076" t="s">
        <v>53</v>
      </c>
      <c r="N1076" t="s">
        <v>56</v>
      </c>
      <c r="O1076" t="s">
        <v>59</v>
      </c>
      <c r="P1076" s="4">
        <v>416</v>
      </c>
      <c r="Q1076" s="4">
        <v>399</v>
      </c>
      <c r="R1076" s="4">
        <v>358</v>
      </c>
      <c r="S1076" s="6">
        <v>744</v>
      </c>
      <c r="T1076">
        <v>34</v>
      </c>
      <c r="U1076" t="s">
        <v>61</v>
      </c>
      <c r="V1076" s="4">
        <f>Table3[[#This Row],[Driver wage/trip]]+Table3[[#This Row],[Driver Salary]]</f>
        <v>774</v>
      </c>
      <c r="W1076" s="15">
        <f>Table3[[#This Row],[Buddy wage/trip]]*0.3</f>
        <v>119.69999999999999</v>
      </c>
    </row>
    <row r="1077" spans="1:23" x14ac:dyDescent="0.25">
      <c r="A1077">
        <v>9</v>
      </c>
      <c r="B1077" s="22">
        <v>44660</v>
      </c>
      <c r="C1077">
        <v>2022</v>
      </c>
      <c r="D1077" t="s">
        <v>19</v>
      </c>
      <c r="E1077" t="s">
        <v>36</v>
      </c>
      <c r="F1077" t="s">
        <v>39</v>
      </c>
      <c r="G1077" t="s">
        <v>40</v>
      </c>
      <c r="H1077" t="s">
        <v>43</v>
      </c>
      <c r="I1077">
        <v>31.4</v>
      </c>
      <c r="J1077" t="s">
        <v>45</v>
      </c>
      <c r="K1077">
        <v>99.2</v>
      </c>
      <c r="L1077" t="s">
        <v>84</v>
      </c>
      <c r="M1077" t="s">
        <v>48</v>
      </c>
      <c r="N1077" t="s">
        <v>48</v>
      </c>
      <c r="O1077" t="s">
        <v>60</v>
      </c>
      <c r="P1077" s="4">
        <v>300</v>
      </c>
      <c r="Q1077" s="4">
        <v>400</v>
      </c>
      <c r="R1077" s="4">
        <v>410</v>
      </c>
      <c r="S1077" s="6">
        <v>778</v>
      </c>
      <c r="T1077">
        <v>28.3</v>
      </c>
      <c r="U1077" t="s">
        <v>61</v>
      </c>
      <c r="V1077" s="4">
        <f>Table3[[#This Row],[Driver wage/trip]]+Table3[[#This Row],[Driver Salary]]</f>
        <v>710</v>
      </c>
      <c r="W1077" s="15">
        <f>Table3[[#This Row],[Buddy wage/trip]]*0.3</f>
        <v>120</v>
      </c>
    </row>
    <row r="1078" spans="1:23" x14ac:dyDescent="0.25">
      <c r="A1078">
        <v>1</v>
      </c>
      <c r="B1078" s="22">
        <v>44841</v>
      </c>
      <c r="C1078">
        <v>2022</v>
      </c>
      <c r="D1078" t="s">
        <v>22</v>
      </c>
      <c r="E1078" t="s">
        <v>31</v>
      </c>
      <c r="F1078" t="s">
        <v>38</v>
      </c>
      <c r="G1078" t="s">
        <v>40</v>
      </c>
      <c r="H1078" t="s">
        <v>70</v>
      </c>
      <c r="I1078">
        <v>92</v>
      </c>
      <c r="J1078" t="s">
        <v>46</v>
      </c>
      <c r="K1078">
        <v>49</v>
      </c>
      <c r="L1078" t="s">
        <v>83</v>
      </c>
      <c r="M1078" t="s">
        <v>50</v>
      </c>
      <c r="N1078" t="s">
        <v>52</v>
      </c>
      <c r="O1078" t="s">
        <v>60</v>
      </c>
      <c r="P1078" s="4">
        <v>705</v>
      </c>
      <c r="Q1078" s="4">
        <v>399</v>
      </c>
      <c r="R1078" s="4">
        <v>289</v>
      </c>
      <c r="S1078" s="6">
        <v>712</v>
      </c>
      <c r="T1078">
        <v>26.1</v>
      </c>
      <c r="U1078" t="s">
        <v>62</v>
      </c>
      <c r="V1078" s="4">
        <f>Table3[[#This Row],[Driver wage/trip]]+Table3[[#This Row],[Driver Salary]]</f>
        <v>994</v>
      </c>
      <c r="W1078" s="15">
        <f>Table3[[#This Row],[Buddy wage/trip]]*0.3</f>
        <v>119.69999999999999</v>
      </c>
    </row>
    <row r="1079" spans="1:23" x14ac:dyDescent="0.25">
      <c r="A1079">
        <v>9</v>
      </c>
      <c r="B1079" s="22">
        <v>44680</v>
      </c>
      <c r="C1079">
        <v>2022</v>
      </c>
      <c r="D1079" t="s">
        <v>19</v>
      </c>
      <c r="E1079" t="s">
        <v>31</v>
      </c>
      <c r="F1079" t="s">
        <v>38</v>
      </c>
      <c r="G1079" t="s">
        <v>40</v>
      </c>
      <c r="H1079" t="s">
        <v>43</v>
      </c>
      <c r="I1079">
        <v>96.7</v>
      </c>
      <c r="J1079" t="s">
        <v>46</v>
      </c>
      <c r="K1079">
        <v>79.900000000000006</v>
      </c>
      <c r="L1079" t="s">
        <v>83</v>
      </c>
      <c r="M1079" t="s">
        <v>54</v>
      </c>
      <c r="N1079" t="s">
        <v>55</v>
      </c>
      <c r="O1079" t="s">
        <v>59</v>
      </c>
      <c r="P1079" s="4">
        <v>433</v>
      </c>
      <c r="Q1079" s="4">
        <v>399</v>
      </c>
      <c r="R1079" s="4">
        <v>427</v>
      </c>
      <c r="S1079" s="6">
        <v>727</v>
      </c>
      <c r="T1079">
        <v>10.7</v>
      </c>
      <c r="U1079" t="s">
        <v>62</v>
      </c>
      <c r="V1079" s="4">
        <f>Table3[[#This Row],[Driver wage/trip]]+Table3[[#This Row],[Driver Salary]]</f>
        <v>860</v>
      </c>
      <c r="W1079" s="15">
        <f>Table3[[#This Row],[Buddy wage/trip]]*0.3</f>
        <v>119.69999999999999</v>
      </c>
    </row>
    <row r="1080" spans="1:23" x14ac:dyDescent="0.25">
      <c r="A1080">
        <v>23</v>
      </c>
      <c r="B1080" s="22">
        <v>45069</v>
      </c>
      <c r="C1080">
        <v>2023</v>
      </c>
      <c r="D1080" t="s">
        <v>20</v>
      </c>
      <c r="E1080" t="s">
        <v>37</v>
      </c>
      <c r="F1080" t="s">
        <v>38</v>
      </c>
      <c r="G1080" t="s">
        <v>41</v>
      </c>
      <c r="H1080" t="s">
        <v>43</v>
      </c>
      <c r="I1080">
        <v>97</v>
      </c>
      <c r="J1080" t="s">
        <v>44</v>
      </c>
      <c r="K1080">
        <v>89.8</v>
      </c>
      <c r="L1080" t="s">
        <v>84</v>
      </c>
      <c r="M1080" t="s">
        <v>47</v>
      </c>
      <c r="N1080" t="s">
        <v>48</v>
      </c>
      <c r="O1080" t="s">
        <v>60</v>
      </c>
      <c r="P1080" s="4">
        <v>517</v>
      </c>
      <c r="Q1080" s="4">
        <v>399</v>
      </c>
      <c r="R1080" s="4">
        <v>581</v>
      </c>
      <c r="S1080" s="6">
        <v>559</v>
      </c>
      <c r="T1080">
        <v>20.3</v>
      </c>
      <c r="U1080" t="s">
        <v>62</v>
      </c>
      <c r="V1080" s="4">
        <f>Table3[[#This Row],[Driver wage/trip]]+Table3[[#This Row],[Driver Salary]]</f>
        <v>1098</v>
      </c>
      <c r="W1080" s="15">
        <f>Table3[[#This Row],[Buddy wage/trip]]*0.3</f>
        <v>119.69999999999999</v>
      </c>
    </row>
    <row r="1081" spans="1:23" x14ac:dyDescent="0.25">
      <c r="A1081">
        <v>19</v>
      </c>
      <c r="B1081" s="22">
        <v>44563</v>
      </c>
      <c r="C1081">
        <v>2022</v>
      </c>
      <c r="D1081" t="s">
        <v>28</v>
      </c>
      <c r="E1081" t="s">
        <v>34</v>
      </c>
      <c r="F1081" t="s">
        <v>38</v>
      </c>
      <c r="G1081" t="s">
        <v>41</v>
      </c>
      <c r="H1081" t="s">
        <v>43</v>
      </c>
      <c r="I1081">
        <v>48.9</v>
      </c>
      <c r="J1081" t="s">
        <v>45</v>
      </c>
      <c r="K1081">
        <v>42.6</v>
      </c>
      <c r="L1081" t="s">
        <v>84</v>
      </c>
      <c r="M1081" t="s">
        <v>54</v>
      </c>
      <c r="N1081" t="s">
        <v>57</v>
      </c>
      <c r="O1081" t="s">
        <v>60</v>
      </c>
      <c r="P1081" s="4">
        <v>212</v>
      </c>
      <c r="Q1081" s="4">
        <v>402</v>
      </c>
      <c r="R1081" s="4">
        <v>504</v>
      </c>
      <c r="S1081" s="6">
        <v>707</v>
      </c>
      <c r="T1081">
        <v>29.3</v>
      </c>
      <c r="U1081" t="s">
        <v>61</v>
      </c>
      <c r="V1081" s="4">
        <f>Table3[[#This Row],[Driver wage/trip]]+Table3[[#This Row],[Driver Salary]]</f>
        <v>716</v>
      </c>
      <c r="W1081" s="15">
        <f>Table3[[#This Row],[Buddy wage/trip]]*0.3</f>
        <v>120.6</v>
      </c>
    </row>
    <row r="1082" spans="1:23" x14ac:dyDescent="0.25">
      <c r="A1082">
        <v>10</v>
      </c>
      <c r="B1082" s="22">
        <v>44984</v>
      </c>
      <c r="C1082">
        <v>2023</v>
      </c>
      <c r="D1082" t="s">
        <v>25</v>
      </c>
      <c r="E1082" t="s">
        <v>32</v>
      </c>
      <c r="F1082" t="s">
        <v>39</v>
      </c>
      <c r="G1082" t="s">
        <v>41</v>
      </c>
      <c r="H1082" t="s">
        <v>43</v>
      </c>
      <c r="I1082">
        <v>24.5</v>
      </c>
      <c r="J1082" t="s">
        <v>45</v>
      </c>
      <c r="K1082">
        <v>63.1</v>
      </c>
      <c r="L1082" t="s">
        <v>84</v>
      </c>
      <c r="M1082" t="s">
        <v>49</v>
      </c>
      <c r="N1082" t="s">
        <v>58</v>
      </c>
      <c r="O1082" t="s">
        <v>60</v>
      </c>
      <c r="P1082" s="4">
        <v>236</v>
      </c>
      <c r="Q1082" s="4">
        <v>401</v>
      </c>
      <c r="R1082" s="4">
        <v>697</v>
      </c>
      <c r="S1082" s="6">
        <v>520</v>
      </c>
      <c r="T1082">
        <v>8.5</v>
      </c>
      <c r="U1082" t="s">
        <v>62</v>
      </c>
      <c r="V1082" s="4">
        <f>Table3[[#This Row],[Driver wage/trip]]+Table3[[#This Row],[Driver Salary]]</f>
        <v>933</v>
      </c>
      <c r="W1082" s="15">
        <f>Table3[[#This Row],[Buddy wage/trip]]*0.3</f>
        <v>120.3</v>
      </c>
    </row>
    <row r="1083" spans="1:23" x14ac:dyDescent="0.25">
      <c r="A1083">
        <v>10</v>
      </c>
      <c r="B1083" s="22">
        <v>44675</v>
      </c>
      <c r="C1083">
        <v>2022</v>
      </c>
      <c r="D1083" t="s">
        <v>19</v>
      </c>
      <c r="E1083" t="s">
        <v>34</v>
      </c>
      <c r="F1083" t="s">
        <v>38</v>
      </c>
      <c r="G1083" t="s">
        <v>41</v>
      </c>
      <c r="H1083" t="s">
        <v>43</v>
      </c>
      <c r="I1083">
        <v>101.6</v>
      </c>
      <c r="J1083" t="s">
        <v>44</v>
      </c>
      <c r="K1083">
        <v>107.9</v>
      </c>
      <c r="L1083" t="s">
        <v>83</v>
      </c>
      <c r="M1083" t="s">
        <v>53</v>
      </c>
      <c r="N1083" t="s">
        <v>48</v>
      </c>
      <c r="O1083" t="s">
        <v>59</v>
      </c>
      <c r="P1083" s="4">
        <v>558</v>
      </c>
      <c r="Q1083" s="4">
        <v>402</v>
      </c>
      <c r="R1083" s="4">
        <v>585</v>
      </c>
      <c r="S1083" s="6">
        <v>523</v>
      </c>
      <c r="T1083">
        <v>19.600000000000001</v>
      </c>
      <c r="U1083" t="s">
        <v>61</v>
      </c>
      <c r="V1083" s="4">
        <f>Table3[[#This Row],[Driver wage/trip]]+Table3[[#This Row],[Driver Salary]]</f>
        <v>1143</v>
      </c>
      <c r="W1083" s="15">
        <f>Table3[[#This Row],[Buddy wage/trip]]*0.3</f>
        <v>120.6</v>
      </c>
    </row>
    <row r="1084" spans="1:23" x14ac:dyDescent="0.25">
      <c r="A1084">
        <v>10</v>
      </c>
      <c r="B1084" s="22">
        <v>44102</v>
      </c>
      <c r="C1084">
        <v>2020</v>
      </c>
      <c r="D1084" t="s">
        <v>21</v>
      </c>
      <c r="E1084" t="s">
        <v>32</v>
      </c>
      <c r="F1084" t="s">
        <v>38</v>
      </c>
      <c r="G1084" t="s">
        <v>40</v>
      </c>
      <c r="H1084" t="s">
        <v>43</v>
      </c>
      <c r="I1084">
        <v>42.9</v>
      </c>
      <c r="J1084" t="s">
        <v>45</v>
      </c>
      <c r="K1084">
        <v>106.2</v>
      </c>
      <c r="L1084" t="s">
        <v>83</v>
      </c>
      <c r="M1084" t="s">
        <v>47</v>
      </c>
      <c r="N1084" t="s">
        <v>56</v>
      </c>
      <c r="O1084" t="s">
        <v>60</v>
      </c>
      <c r="P1084" s="4">
        <v>728</v>
      </c>
      <c r="Q1084" s="4">
        <v>401</v>
      </c>
      <c r="R1084" s="4">
        <v>358</v>
      </c>
      <c r="S1084" s="6">
        <v>538</v>
      </c>
      <c r="T1084">
        <v>5.6</v>
      </c>
      <c r="U1084" t="s">
        <v>61</v>
      </c>
      <c r="V1084" s="4">
        <f>Table3[[#This Row],[Driver wage/trip]]+Table3[[#This Row],[Driver Salary]]</f>
        <v>1086</v>
      </c>
      <c r="W1084" s="15">
        <f>Table3[[#This Row],[Buddy wage/trip]]*0.3</f>
        <v>120.3</v>
      </c>
    </row>
    <row r="1085" spans="1:23" x14ac:dyDescent="0.25">
      <c r="A1085">
        <v>27</v>
      </c>
      <c r="B1085" s="22">
        <v>44465</v>
      </c>
      <c r="C1085">
        <v>2021</v>
      </c>
      <c r="D1085" t="s">
        <v>21</v>
      </c>
      <c r="E1085" t="s">
        <v>34</v>
      </c>
      <c r="F1085" t="s">
        <v>38</v>
      </c>
      <c r="G1085" t="s">
        <v>41</v>
      </c>
      <c r="H1085" t="s">
        <v>43</v>
      </c>
      <c r="I1085">
        <v>91</v>
      </c>
      <c r="J1085" t="s">
        <v>46</v>
      </c>
      <c r="K1085">
        <v>91.2</v>
      </c>
      <c r="L1085" t="s">
        <v>83</v>
      </c>
      <c r="M1085" t="s">
        <v>48</v>
      </c>
      <c r="N1085" t="s">
        <v>65</v>
      </c>
      <c r="O1085" t="s">
        <v>59</v>
      </c>
      <c r="P1085" s="4">
        <v>496</v>
      </c>
      <c r="Q1085" s="4">
        <v>400</v>
      </c>
      <c r="R1085" s="4">
        <v>534</v>
      </c>
      <c r="S1085" s="6">
        <v>798</v>
      </c>
      <c r="T1085">
        <v>21.7</v>
      </c>
      <c r="U1085" t="s">
        <v>62</v>
      </c>
      <c r="V1085" s="4">
        <f>Table3[[#This Row],[Driver wage/trip]]+Table3[[#This Row],[Driver Salary]]</f>
        <v>1030</v>
      </c>
      <c r="W1085" s="15">
        <f>Table3[[#This Row],[Buddy wage/trip]]*0.3</f>
        <v>120</v>
      </c>
    </row>
    <row r="1086" spans="1:23" x14ac:dyDescent="0.25">
      <c r="A1086">
        <v>15</v>
      </c>
      <c r="B1086" s="22">
        <v>44862</v>
      </c>
      <c r="C1086">
        <v>2022</v>
      </c>
      <c r="D1086" t="s">
        <v>22</v>
      </c>
      <c r="E1086" t="s">
        <v>31</v>
      </c>
      <c r="F1086" t="s">
        <v>39</v>
      </c>
      <c r="G1086" t="s">
        <v>41</v>
      </c>
      <c r="H1086" t="s">
        <v>43</v>
      </c>
      <c r="I1086">
        <v>99</v>
      </c>
      <c r="J1086" t="s">
        <v>44</v>
      </c>
      <c r="K1086">
        <v>92.7</v>
      </c>
      <c r="L1086" t="s">
        <v>83</v>
      </c>
      <c r="M1086" t="s">
        <v>47</v>
      </c>
      <c r="N1086" t="s">
        <v>48</v>
      </c>
      <c r="O1086" t="s">
        <v>60</v>
      </c>
      <c r="P1086" s="4">
        <v>299</v>
      </c>
      <c r="Q1086" s="4">
        <v>401</v>
      </c>
      <c r="R1086" s="4">
        <v>239</v>
      </c>
      <c r="S1086" s="6">
        <v>263</v>
      </c>
      <c r="T1086">
        <v>23.4</v>
      </c>
      <c r="U1086" t="s">
        <v>61</v>
      </c>
      <c r="V1086" s="4">
        <f>Table3[[#This Row],[Driver wage/trip]]+Table3[[#This Row],[Driver Salary]]</f>
        <v>538</v>
      </c>
      <c r="W1086" s="15">
        <f>Table3[[#This Row],[Buddy wage/trip]]*0.3</f>
        <v>120.3</v>
      </c>
    </row>
    <row r="1087" spans="1:23" x14ac:dyDescent="0.25">
      <c r="A1087">
        <v>16</v>
      </c>
      <c r="B1087" s="22">
        <v>44233</v>
      </c>
      <c r="C1087">
        <v>2021</v>
      </c>
      <c r="D1087" t="s">
        <v>25</v>
      </c>
      <c r="E1087" t="s">
        <v>36</v>
      </c>
      <c r="F1087" t="s">
        <v>39</v>
      </c>
      <c r="G1087" t="s">
        <v>40</v>
      </c>
      <c r="H1087" t="s">
        <v>43</v>
      </c>
      <c r="I1087">
        <v>93.3</v>
      </c>
      <c r="J1087" t="s">
        <v>46</v>
      </c>
      <c r="K1087">
        <v>108.2</v>
      </c>
      <c r="L1087" t="s">
        <v>83</v>
      </c>
      <c r="M1087" t="s">
        <v>48</v>
      </c>
      <c r="N1087" t="s">
        <v>56</v>
      </c>
      <c r="O1087" t="s">
        <v>60</v>
      </c>
      <c r="P1087" s="4">
        <v>270</v>
      </c>
      <c r="Q1087" s="4">
        <v>400</v>
      </c>
      <c r="R1087" s="4">
        <v>548</v>
      </c>
      <c r="S1087" s="6">
        <v>683</v>
      </c>
      <c r="T1087">
        <v>21.9</v>
      </c>
      <c r="U1087" t="s">
        <v>61</v>
      </c>
      <c r="V1087" s="4">
        <f>Table3[[#This Row],[Driver wage/trip]]+Table3[[#This Row],[Driver Salary]]</f>
        <v>818</v>
      </c>
      <c r="W1087" s="15">
        <f>Table3[[#This Row],[Buddy wage/trip]]*0.3</f>
        <v>120</v>
      </c>
    </row>
    <row r="1088" spans="1:23" x14ac:dyDescent="0.25">
      <c r="A1088">
        <v>20</v>
      </c>
      <c r="B1088" s="22">
        <v>44758</v>
      </c>
      <c r="C1088">
        <v>2022</v>
      </c>
      <c r="D1088" t="s">
        <v>27</v>
      </c>
      <c r="E1088" t="s">
        <v>36</v>
      </c>
      <c r="F1088" t="s">
        <v>39</v>
      </c>
      <c r="G1088" t="s">
        <v>40</v>
      </c>
      <c r="H1088" t="s">
        <v>70</v>
      </c>
      <c r="I1088">
        <v>49.8</v>
      </c>
      <c r="J1088" t="s">
        <v>44</v>
      </c>
      <c r="K1088">
        <v>89.7</v>
      </c>
      <c r="L1088" t="s">
        <v>83</v>
      </c>
      <c r="M1088" t="s">
        <v>52</v>
      </c>
      <c r="N1088" t="s">
        <v>57</v>
      </c>
      <c r="O1088" t="s">
        <v>60</v>
      </c>
      <c r="P1088" s="4">
        <v>740</v>
      </c>
      <c r="Q1088" s="4">
        <v>400</v>
      </c>
      <c r="R1088" s="4">
        <v>434</v>
      </c>
      <c r="S1088" s="6">
        <v>364</v>
      </c>
      <c r="T1088">
        <v>19.3</v>
      </c>
      <c r="U1088" t="s">
        <v>61</v>
      </c>
      <c r="V1088" s="4">
        <f>Table3[[#This Row],[Driver wage/trip]]+Table3[[#This Row],[Driver Salary]]</f>
        <v>1174</v>
      </c>
      <c r="W1088" s="15">
        <f>Table3[[#This Row],[Buddy wage/trip]]*0.3</f>
        <v>120</v>
      </c>
    </row>
    <row r="1089" spans="1:23" x14ac:dyDescent="0.25">
      <c r="A1089">
        <v>14</v>
      </c>
      <c r="B1089" s="22">
        <v>44457</v>
      </c>
      <c r="C1089">
        <v>2021</v>
      </c>
      <c r="D1089" t="s">
        <v>21</v>
      </c>
      <c r="E1089" t="s">
        <v>36</v>
      </c>
      <c r="F1089" t="s">
        <v>38</v>
      </c>
      <c r="G1089" t="s">
        <v>41</v>
      </c>
      <c r="H1089" t="s">
        <v>42</v>
      </c>
      <c r="I1089">
        <v>112.9</v>
      </c>
      <c r="J1089" t="s">
        <v>45</v>
      </c>
      <c r="K1089">
        <v>44.1</v>
      </c>
      <c r="L1089" t="s">
        <v>84</v>
      </c>
      <c r="M1089" t="s">
        <v>51</v>
      </c>
      <c r="N1089" t="s">
        <v>52</v>
      </c>
      <c r="O1089" t="s">
        <v>59</v>
      </c>
      <c r="P1089" s="4">
        <v>621</v>
      </c>
      <c r="Q1089" s="4">
        <v>400</v>
      </c>
      <c r="R1089" s="4">
        <v>259</v>
      </c>
      <c r="S1089" s="6">
        <v>417</v>
      </c>
      <c r="T1089">
        <v>23.9</v>
      </c>
      <c r="U1089" t="s">
        <v>61</v>
      </c>
      <c r="V1089" s="4">
        <f>Table3[[#This Row],[Driver wage/trip]]+Table3[[#This Row],[Driver Salary]]</f>
        <v>880</v>
      </c>
      <c r="W1089" s="15">
        <f>Table3[[#This Row],[Buddy wage/trip]]*0.3</f>
        <v>120</v>
      </c>
    </row>
    <row r="1090" spans="1:23" x14ac:dyDescent="0.25">
      <c r="A1090">
        <v>11</v>
      </c>
      <c r="B1090" s="22">
        <v>45223</v>
      </c>
      <c r="C1090">
        <v>2023</v>
      </c>
      <c r="D1090" t="s">
        <v>22</v>
      </c>
      <c r="E1090" t="s">
        <v>37</v>
      </c>
      <c r="F1090" t="s">
        <v>39</v>
      </c>
      <c r="G1090" t="s">
        <v>40</v>
      </c>
      <c r="H1090" t="s">
        <v>42</v>
      </c>
      <c r="I1090">
        <v>80.900000000000006</v>
      </c>
      <c r="J1090" t="s">
        <v>44</v>
      </c>
      <c r="K1090">
        <v>18.899999999999999</v>
      </c>
      <c r="L1090" t="s">
        <v>83</v>
      </c>
      <c r="M1090" t="s">
        <v>55</v>
      </c>
      <c r="N1090" t="s">
        <v>57</v>
      </c>
      <c r="O1090" t="s">
        <v>59</v>
      </c>
      <c r="P1090" s="4">
        <v>780</v>
      </c>
      <c r="Q1090" s="4">
        <v>397</v>
      </c>
      <c r="R1090" s="4">
        <v>384</v>
      </c>
      <c r="S1090" s="6">
        <v>248</v>
      </c>
      <c r="T1090">
        <v>39.9</v>
      </c>
      <c r="U1090" t="s">
        <v>62</v>
      </c>
      <c r="V1090" s="4">
        <f>Table3[[#This Row],[Driver wage/trip]]+Table3[[#This Row],[Driver Salary]]</f>
        <v>1164</v>
      </c>
      <c r="W1090" s="15">
        <f>Table3[[#This Row],[Buddy wage/trip]]*0.3</f>
        <v>119.1</v>
      </c>
    </row>
    <row r="1091" spans="1:23" x14ac:dyDescent="0.25">
      <c r="A1091">
        <v>11</v>
      </c>
      <c r="B1091" s="22">
        <v>44447</v>
      </c>
      <c r="C1091">
        <v>2021</v>
      </c>
      <c r="D1091" t="s">
        <v>21</v>
      </c>
      <c r="E1091" t="s">
        <v>33</v>
      </c>
      <c r="F1091" t="s">
        <v>39</v>
      </c>
      <c r="G1091" t="s">
        <v>40</v>
      </c>
      <c r="H1091" t="s">
        <v>42</v>
      </c>
      <c r="I1091">
        <v>71.2</v>
      </c>
      <c r="J1091" t="s">
        <v>46</v>
      </c>
      <c r="K1091">
        <v>53.5</v>
      </c>
      <c r="L1091" t="s">
        <v>83</v>
      </c>
      <c r="M1091" t="s">
        <v>51</v>
      </c>
      <c r="N1091" t="s">
        <v>52</v>
      </c>
      <c r="O1091" t="s">
        <v>60</v>
      </c>
      <c r="P1091" s="4">
        <v>249</v>
      </c>
      <c r="Q1091" s="4">
        <v>402</v>
      </c>
      <c r="R1091" s="4">
        <v>739</v>
      </c>
      <c r="S1091" s="6">
        <v>411</v>
      </c>
      <c r="T1091">
        <v>25.3</v>
      </c>
      <c r="U1091" t="s">
        <v>62</v>
      </c>
      <c r="V1091" s="4">
        <f>Table3[[#This Row],[Driver wage/trip]]+Table3[[#This Row],[Driver Salary]]</f>
        <v>988</v>
      </c>
      <c r="W1091" s="15">
        <f>Table3[[#This Row],[Buddy wage/trip]]*0.3</f>
        <v>120.6</v>
      </c>
    </row>
    <row r="1092" spans="1:23" x14ac:dyDescent="0.25">
      <c r="A1092">
        <v>12</v>
      </c>
      <c r="B1092" s="22">
        <v>44811</v>
      </c>
      <c r="C1092">
        <v>2022</v>
      </c>
      <c r="D1092" t="s">
        <v>21</v>
      </c>
      <c r="E1092" t="s">
        <v>33</v>
      </c>
      <c r="F1092" t="s">
        <v>39</v>
      </c>
      <c r="G1092" t="s">
        <v>41</v>
      </c>
      <c r="H1092" t="s">
        <v>70</v>
      </c>
      <c r="I1092">
        <v>85.3</v>
      </c>
      <c r="J1092" t="s">
        <v>44</v>
      </c>
      <c r="K1092">
        <v>15</v>
      </c>
      <c r="L1092" t="s">
        <v>84</v>
      </c>
      <c r="M1092" t="s">
        <v>51</v>
      </c>
      <c r="N1092" t="s">
        <v>48</v>
      </c>
      <c r="O1092" t="s">
        <v>59</v>
      </c>
      <c r="P1092" s="4">
        <v>742</v>
      </c>
      <c r="Q1092" s="4">
        <v>400</v>
      </c>
      <c r="R1092" s="4">
        <v>552</v>
      </c>
      <c r="S1092" s="6">
        <v>794</v>
      </c>
      <c r="T1092">
        <v>30.4</v>
      </c>
      <c r="U1092" t="s">
        <v>61</v>
      </c>
      <c r="V1092" s="4">
        <f>Table3[[#This Row],[Driver wage/trip]]+Table3[[#This Row],[Driver Salary]]</f>
        <v>1294</v>
      </c>
      <c r="W1092" s="15">
        <f>Table3[[#This Row],[Buddy wage/trip]]*0.3</f>
        <v>120</v>
      </c>
    </row>
    <row r="1093" spans="1:23" x14ac:dyDescent="0.25">
      <c r="A1093">
        <v>12</v>
      </c>
      <c r="B1093" s="22">
        <v>44367</v>
      </c>
      <c r="C1093">
        <v>2021</v>
      </c>
      <c r="D1093" t="s">
        <v>29</v>
      </c>
      <c r="E1093" t="s">
        <v>34</v>
      </c>
      <c r="F1093" t="s">
        <v>38</v>
      </c>
      <c r="G1093" t="s">
        <v>40</v>
      </c>
      <c r="H1093" t="s">
        <v>43</v>
      </c>
      <c r="I1093">
        <v>10.1</v>
      </c>
      <c r="J1093" t="s">
        <v>45</v>
      </c>
      <c r="K1093">
        <v>18.3</v>
      </c>
      <c r="L1093" t="s">
        <v>83</v>
      </c>
      <c r="M1093" t="s">
        <v>52</v>
      </c>
      <c r="N1093" t="s">
        <v>57</v>
      </c>
      <c r="O1093" t="s">
        <v>59</v>
      </c>
      <c r="P1093" s="4">
        <v>707</v>
      </c>
      <c r="Q1093" s="4">
        <v>400</v>
      </c>
      <c r="R1093" s="4">
        <v>742</v>
      </c>
      <c r="S1093" s="6">
        <v>438</v>
      </c>
      <c r="T1093">
        <v>8.5</v>
      </c>
      <c r="U1093" t="s">
        <v>61</v>
      </c>
      <c r="V1093" s="4">
        <f>Table3[[#This Row],[Driver wage/trip]]+Table3[[#This Row],[Driver Salary]]</f>
        <v>1449</v>
      </c>
      <c r="W1093" s="15">
        <f>Table3[[#This Row],[Buddy wage/trip]]*0.3</f>
        <v>120</v>
      </c>
    </row>
    <row r="1094" spans="1:23" x14ac:dyDescent="0.25">
      <c r="A1094">
        <v>18</v>
      </c>
      <c r="B1094" s="22">
        <v>44907</v>
      </c>
      <c r="C1094">
        <v>2022</v>
      </c>
      <c r="D1094" t="s">
        <v>23</v>
      </c>
      <c r="E1094" t="s">
        <v>32</v>
      </c>
      <c r="F1094" t="s">
        <v>39</v>
      </c>
      <c r="G1094" t="s">
        <v>41</v>
      </c>
      <c r="H1094" t="s">
        <v>70</v>
      </c>
      <c r="I1094">
        <v>49.9</v>
      </c>
      <c r="J1094" t="s">
        <v>44</v>
      </c>
      <c r="K1094">
        <v>114.3</v>
      </c>
      <c r="L1094" t="s">
        <v>84</v>
      </c>
      <c r="M1094" t="s">
        <v>48</v>
      </c>
      <c r="N1094" t="s">
        <v>52</v>
      </c>
      <c r="O1094" t="s">
        <v>60</v>
      </c>
      <c r="P1094" s="4">
        <v>736</v>
      </c>
      <c r="Q1094" s="4">
        <v>400</v>
      </c>
      <c r="R1094" s="4">
        <v>446</v>
      </c>
      <c r="S1094" s="6">
        <v>602</v>
      </c>
      <c r="T1094">
        <v>21.7</v>
      </c>
      <c r="U1094" t="s">
        <v>61</v>
      </c>
      <c r="V1094" s="4">
        <f>Table3[[#This Row],[Driver wage/trip]]+Table3[[#This Row],[Driver Salary]]</f>
        <v>1182</v>
      </c>
      <c r="W1094" s="15">
        <f>Table3[[#This Row],[Buddy wage/trip]]*0.3</f>
        <v>120</v>
      </c>
    </row>
    <row r="1095" spans="1:23" x14ac:dyDescent="0.25">
      <c r="A1095">
        <v>13</v>
      </c>
      <c r="B1095" s="22">
        <v>44077</v>
      </c>
      <c r="C1095">
        <v>2020</v>
      </c>
      <c r="D1095" t="s">
        <v>21</v>
      </c>
      <c r="E1095" t="s">
        <v>35</v>
      </c>
      <c r="F1095" t="s">
        <v>38</v>
      </c>
      <c r="G1095" t="s">
        <v>41</v>
      </c>
      <c r="H1095" t="s">
        <v>43</v>
      </c>
      <c r="I1095">
        <v>106.3</v>
      </c>
      <c r="J1095" t="s">
        <v>45</v>
      </c>
      <c r="K1095">
        <v>82.7</v>
      </c>
      <c r="L1095" t="s">
        <v>84</v>
      </c>
      <c r="M1095" t="s">
        <v>49</v>
      </c>
      <c r="N1095" t="s">
        <v>65</v>
      </c>
      <c r="O1095" t="s">
        <v>60</v>
      </c>
      <c r="P1095" s="4">
        <v>203</v>
      </c>
      <c r="Q1095" s="4">
        <v>400</v>
      </c>
      <c r="R1095" s="4">
        <v>787</v>
      </c>
      <c r="S1095" s="6">
        <v>272</v>
      </c>
      <c r="T1095">
        <v>1.3</v>
      </c>
      <c r="U1095" t="s">
        <v>61</v>
      </c>
      <c r="V1095" s="4">
        <f>Table3[[#This Row],[Driver wage/trip]]+Table3[[#This Row],[Driver Salary]]</f>
        <v>990</v>
      </c>
      <c r="W1095" s="15">
        <f>Table3[[#This Row],[Buddy wage/trip]]*0.3</f>
        <v>120</v>
      </c>
    </row>
    <row r="1096" spans="1:23" x14ac:dyDescent="0.25">
      <c r="A1096">
        <v>18</v>
      </c>
      <c r="B1096" s="22">
        <v>44167</v>
      </c>
      <c r="C1096">
        <v>2020</v>
      </c>
      <c r="D1096" t="s">
        <v>23</v>
      </c>
      <c r="E1096" t="s">
        <v>33</v>
      </c>
      <c r="F1096" t="s">
        <v>39</v>
      </c>
      <c r="G1096" t="s">
        <v>41</v>
      </c>
      <c r="H1096" t="s">
        <v>70</v>
      </c>
      <c r="I1096">
        <v>23.5</v>
      </c>
      <c r="J1096" t="s">
        <v>45</v>
      </c>
      <c r="K1096">
        <v>102.9</v>
      </c>
      <c r="L1096" t="s">
        <v>84</v>
      </c>
      <c r="M1096" t="s">
        <v>51</v>
      </c>
      <c r="N1096" t="s">
        <v>48</v>
      </c>
      <c r="O1096" t="s">
        <v>60</v>
      </c>
      <c r="P1096" s="4">
        <v>645</v>
      </c>
      <c r="Q1096" s="4">
        <v>399</v>
      </c>
      <c r="R1096" s="4">
        <v>416</v>
      </c>
      <c r="S1096" s="6">
        <v>753</v>
      </c>
      <c r="T1096">
        <v>2.2000000000000002</v>
      </c>
      <c r="U1096" t="s">
        <v>61</v>
      </c>
      <c r="V1096" s="4">
        <f>Table3[[#This Row],[Driver wage/trip]]+Table3[[#This Row],[Driver Salary]]</f>
        <v>1061</v>
      </c>
      <c r="W1096" s="15">
        <f>Table3[[#This Row],[Buddy wage/trip]]*0.3</f>
        <v>119.69999999999999</v>
      </c>
    </row>
    <row r="1097" spans="1:23" x14ac:dyDescent="0.25">
      <c r="A1097">
        <v>12</v>
      </c>
      <c r="B1097" s="22">
        <v>45135</v>
      </c>
      <c r="C1097">
        <v>2023</v>
      </c>
      <c r="D1097" t="s">
        <v>27</v>
      </c>
      <c r="E1097" t="s">
        <v>31</v>
      </c>
      <c r="F1097" t="s">
        <v>38</v>
      </c>
      <c r="G1097" t="s">
        <v>41</v>
      </c>
      <c r="H1097" t="s">
        <v>43</v>
      </c>
      <c r="I1097">
        <v>52.7</v>
      </c>
      <c r="J1097" t="s">
        <v>46</v>
      </c>
      <c r="K1097">
        <v>78.900000000000006</v>
      </c>
      <c r="L1097" t="s">
        <v>84</v>
      </c>
      <c r="M1097" t="s">
        <v>55</v>
      </c>
      <c r="N1097" t="s">
        <v>48</v>
      </c>
      <c r="O1097" t="s">
        <v>60</v>
      </c>
      <c r="P1097" s="4">
        <v>529</v>
      </c>
      <c r="Q1097" s="4">
        <v>401</v>
      </c>
      <c r="R1097" s="4">
        <v>654</v>
      </c>
      <c r="S1097" s="6">
        <v>697</v>
      </c>
      <c r="T1097">
        <v>13.6</v>
      </c>
      <c r="U1097" t="s">
        <v>61</v>
      </c>
      <c r="V1097" s="4">
        <f>Table3[[#This Row],[Driver wage/trip]]+Table3[[#This Row],[Driver Salary]]</f>
        <v>1183</v>
      </c>
      <c r="W1097" s="15">
        <f>Table3[[#This Row],[Buddy wage/trip]]*0.3</f>
        <v>120.3</v>
      </c>
    </row>
    <row r="1098" spans="1:23" x14ac:dyDescent="0.25">
      <c r="A1098">
        <v>13</v>
      </c>
      <c r="B1098" s="22">
        <v>43863</v>
      </c>
      <c r="C1098">
        <v>2020</v>
      </c>
      <c r="D1098" t="s">
        <v>25</v>
      </c>
      <c r="E1098" t="s">
        <v>34</v>
      </c>
      <c r="F1098" t="s">
        <v>39</v>
      </c>
      <c r="G1098" t="s">
        <v>41</v>
      </c>
      <c r="H1098" t="s">
        <v>43</v>
      </c>
      <c r="I1098">
        <v>51.6</v>
      </c>
      <c r="J1098" t="s">
        <v>44</v>
      </c>
      <c r="K1098">
        <v>53.1</v>
      </c>
      <c r="L1098" t="s">
        <v>83</v>
      </c>
      <c r="M1098" t="s">
        <v>51</v>
      </c>
      <c r="N1098" t="s">
        <v>52</v>
      </c>
      <c r="O1098" t="s">
        <v>59</v>
      </c>
      <c r="P1098" s="4">
        <v>544</v>
      </c>
      <c r="Q1098" s="4">
        <v>399</v>
      </c>
      <c r="R1098" s="4">
        <v>383</v>
      </c>
      <c r="S1098" s="6">
        <v>432</v>
      </c>
      <c r="T1098">
        <v>19.2</v>
      </c>
      <c r="U1098" t="s">
        <v>62</v>
      </c>
      <c r="V1098" s="4">
        <f>Table3[[#This Row],[Driver wage/trip]]+Table3[[#This Row],[Driver Salary]]</f>
        <v>927</v>
      </c>
      <c r="W1098" s="15">
        <f>Table3[[#This Row],[Buddy wage/trip]]*0.3</f>
        <v>119.69999999999999</v>
      </c>
    </row>
    <row r="1099" spans="1:23" x14ac:dyDescent="0.25">
      <c r="A1099">
        <v>2</v>
      </c>
      <c r="B1099" s="22">
        <v>44629</v>
      </c>
      <c r="C1099">
        <v>2022</v>
      </c>
      <c r="D1099" t="s">
        <v>24</v>
      </c>
      <c r="E1099" t="s">
        <v>33</v>
      </c>
      <c r="F1099" t="s">
        <v>38</v>
      </c>
      <c r="G1099" t="s">
        <v>40</v>
      </c>
      <c r="H1099" t="s">
        <v>43</v>
      </c>
      <c r="I1099">
        <v>45.9</v>
      </c>
      <c r="J1099" t="s">
        <v>46</v>
      </c>
      <c r="K1099">
        <v>7.9</v>
      </c>
      <c r="L1099" t="s">
        <v>84</v>
      </c>
      <c r="M1099" t="s">
        <v>55</v>
      </c>
      <c r="N1099" t="s">
        <v>52</v>
      </c>
      <c r="O1099" t="s">
        <v>60</v>
      </c>
      <c r="P1099" s="4">
        <v>482</v>
      </c>
      <c r="Q1099" s="4">
        <v>400</v>
      </c>
      <c r="R1099" s="4">
        <v>264</v>
      </c>
      <c r="S1099" s="6">
        <v>409</v>
      </c>
      <c r="T1099">
        <v>23.4</v>
      </c>
      <c r="U1099" t="s">
        <v>61</v>
      </c>
      <c r="V1099" s="4">
        <f>Table3[[#This Row],[Driver wage/trip]]+Table3[[#This Row],[Driver Salary]]</f>
        <v>746</v>
      </c>
      <c r="W1099" s="15">
        <f>Table3[[#This Row],[Buddy wage/trip]]*0.3</f>
        <v>120</v>
      </c>
    </row>
    <row r="1100" spans="1:23" x14ac:dyDescent="0.25">
      <c r="A1100">
        <v>19</v>
      </c>
      <c r="B1100" s="22">
        <v>44378</v>
      </c>
      <c r="C1100">
        <v>2021</v>
      </c>
      <c r="D1100" t="s">
        <v>27</v>
      </c>
      <c r="E1100" t="s">
        <v>35</v>
      </c>
      <c r="F1100" t="s">
        <v>39</v>
      </c>
      <c r="G1100" t="s">
        <v>41</v>
      </c>
      <c r="H1100" t="s">
        <v>43</v>
      </c>
      <c r="I1100">
        <v>69.7</v>
      </c>
      <c r="J1100" t="s">
        <v>44</v>
      </c>
      <c r="K1100">
        <v>114.9</v>
      </c>
      <c r="L1100" t="s">
        <v>84</v>
      </c>
      <c r="M1100" t="s">
        <v>55</v>
      </c>
      <c r="N1100" t="s">
        <v>56</v>
      </c>
      <c r="O1100" t="s">
        <v>59</v>
      </c>
      <c r="P1100" s="4">
        <v>646</v>
      </c>
      <c r="Q1100" s="4">
        <v>401</v>
      </c>
      <c r="R1100" s="4">
        <v>700</v>
      </c>
      <c r="S1100" s="6">
        <v>459</v>
      </c>
      <c r="T1100">
        <v>35.6</v>
      </c>
      <c r="U1100" t="s">
        <v>61</v>
      </c>
      <c r="V1100" s="4">
        <f>Table3[[#This Row],[Driver wage/trip]]+Table3[[#This Row],[Driver Salary]]</f>
        <v>1346</v>
      </c>
      <c r="W1100" s="15">
        <f>Table3[[#This Row],[Buddy wage/trip]]*0.3</f>
        <v>120.3</v>
      </c>
    </row>
    <row r="1101" spans="1:23" x14ac:dyDescent="0.25">
      <c r="A1101">
        <v>15</v>
      </c>
      <c r="B1101" s="22">
        <v>45197</v>
      </c>
      <c r="C1101">
        <v>2023</v>
      </c>
      <c r="D1101" t="s">
        <v>21</v>
      </c>
      <c r="E1101" t="s">
        <v>35</v>
      </c>
      <c r="F1101" t="s">
        <v>38</v>
      </c>
      <c r="G1101" t="s">
        <v>40</v>
      </c>
      <c r="H1101" t="s">
        <v>42</v>
      </c>
      <c r="I1101">
        <v>119.6</v>
      </c>
      <c r="J1101" t="s">
        <v>45</v>
      </c>
      <c r="K1101">
        <v>13.2</v>
      </c>
      <c r="L1101" t="s">
        <v>84</v>
      </c>
      <c r="M1101" t="s">
        <v>55</v>
      </c>
      <c r="N1101" t="s">
        <v>58</v>
      </c>
      <c r="O1101" t="s">
        <v>60</v>
      </c>
      <c r="P1101" s="4">
        <v>800</v>
      </c>
      <c r="Q1101" s="4">
        <v>400</v>
      </c>
      <c r="R1101" s="4">
        <v>658</v>
      </c>
      <c r="S1101" s="6">
        <v>441</v>
      </c>
      <c r="T1101">
        <v>31.1</v>
      </c>
      <c r="U1101" t="s">
        <v>62</v>
      </c>
      <c r="V1101" s="4">
        <f>Table3[[#This Row],[Driver wage/trip]]+Table3[[#This Row],[Driver Salary]]</f>
        <v>1458</v>
      </c>
      <c r="W1101" s="15">
        <f>Table3[[#This Row],[Buddy wage/trip]]*0.3</f>
        <v>120</v>
      </c>
    </row>
    <row r="1102" spans="1:23" x14ac:dyDescent="0.25">
      <c r="A1102">
        <v>20</v>
      </c>
      <c r="B1102" s="22">
        <v>44721</v>
      </c>
      <c r="C1102">
        <v>2022</v>
      </c>
      <c r="D1102" t="s">
        <v>29</v>
      </c>
      <c r="E1102" t="s">
        <v>35</v>
      </c>
      <c r="F1102" t="s">
        <v>39</v>
      </c>
      <c r="G1102" t="s">
        <v>41</v>
      </c>
      <c r="H1102" t="s">
        <v>43</v>
      </c>
      <c r="I1102">
        <v>34.4</v>
      </c>
      <c r="J1102" t="s">
        <v>44</v>
      </c>
      <c r="K1102">
        <v>75.2</v>
      </c>
      <c r="L1102" t="s">
        <v>84</v>
      </c>
      <c r="M1102" t="s">
        <v>54</v>
      </c>
      <c r="N1102" t="s">
        <v>52</v>
      </c>
      <c r="O1102" t="s">
        <v>59</v>
      </c>
      <c r="P1102" s="4">
        <v>626</v>
      </c>
      <c r="Q1102" s="4">
        <v>400</v>
      </c>
      <c r="R1102" s="4">
        <v>692</v>
      </c>
      <c r="S1102" s="6">
        <v>355</v>
      </c>
      <c r="T1102">
        <v>12.7</v>
      </c>
      <c r="U1102" t="s">
        <v>61</v>
      </c>
      <c r="V1102" s="4">
        <f>Table3[[#This Row],[Driver wage/trip]]+Table3[[#This Row],[Driver Salary]]</f>
        <v>1318</v>
      </c>
      <c r="W1102" s="15">
        <f>Table3[[#This Row],[Buddy wage/trip]]*0.3</f>
        <v>120</v>
      </c>
    </row>
    <row r="1103" spans="1:23" x14ac:dyDescent="0.25">
      <c r="A1103">
        <v>8</v>
      </c>
      <c r="B1103" s="22">
        <v>45093</v>
      </c>
      <c r="C1103">
        <v>2023</v>
      </c>
      <c r="D1103" t="s">
        <v>29</v>
      </c>
      <c r="E1103" t="s">
        <v>31</v>
      </c>
      <c r="F1103" t="s">
        <v>38</v>
      </c>
      <c r="G1103" t="s">
        <v>40</v>
      </c>
      <c r="H1103" t="s">
        <v>70</v>
      </c>
      <c r="I1103">
        <v>86.1</v>
      </c>
      <c r="J1103" t="s">
        <v>45</v>
      </c>
      <c r="K1103">
        <v>16.8</v>
      </c>
      <c r="L1103" t="s">
        <v>84</v>
      </c>
      <c r="M1103" t="s">
        <v>48</v>
      </c>
      <c r="N1103" t="s">
        <v>58</v>
      </c>
      <c r="O1103" t="s">
        <v>60</v>
      </c>
      <c r="P1103" s="4">
        <v>607</v>
      </c>
      <c r="Q1103" s="4">
        <v>399</v>
      </c>
      <c r="R1103" s="4">
        <v>380</v>
      </c>
      <c r="S1103" s="6">
        <v>795</v>
      </c>
      <c r="T1103">
        <v>30</v>
      </c>
      <c r="U1103" t="s">
        <v>61</v>
      </c>
      <c r="V1103" s="4">
        <f>Table3[[#This Row],[Driver wage/trip]]+Table3[[#This Row],[Driver Salary]]</f>
        <v>987</v>
      </c>
      <c r="W1103" s="15">
        <f>Table3[[#This Row],[Buddy wage/trip]]*0.3</f>
        <v>119.69999999999999</v>
      </c>
    </row>
    <row r="1104" spans="1:23" x14ac:dyDescent="0.25">
      <c r="A1104">
        <v>27</v>
      </c>
      <c r="B1104" s="22">
        <v>44559</v>
      </c>
      <c r="C1104">
        <v>2021</v>
      </c>
      <c r="D1104" t="s">
        <v>23</v>
      </c>
      <c r="E1104" t="s">
        <v>33</v>
      </c>
      <c r="F1104" t="s">
        <v>39</v>
      </c>
      <c r="G1104" t="s">
        <v>40</v>
      </c>
      <c r="H1104" t="s">
        <v>43</v>
      </c>
      <c r="I1104">
        <v>92.2</v>
      </c>
      <c r="J1104" t="s">
        <v>45</v>
      </c>
      <c r="K1104">
        <v>37.700000000000003</v>
      </c>
      <c r="L1104" t="s">
        <v>83</v>
      </c>
      <c r="M1104" t="s">
        <v>51</v>
      </c>
      <c r="N1104" t="s">
        <v>66</v>
      </c>
      <c r="O1104" t="s">
        <v>59</v>
      </c>
      <c r="P1104" s="4">
        <v>593</v>
      </c>
      <c r="Q1104" s="4">
        <v>399</v>
      </c>
      <c r="R1104" s="4">
        <v>622</v>
      </c>
      <c r="S1104" s="6">
        <v>686</v>
      </c>
      <c r="T1104">
        <v>22.4</v>
      </c>
      <c r="U1104" t="s">
        <v>61</v>
      </c>
      <c r="V1104" s="4">
        <f>Table3[[#This Row],[Driver wage/trip]]+Table3[[#This Row],[Driver Salary]]</f>
        <v>1215</v>
      </c>
      <c r="W1104" s="15">
        <f>Table3[[#This Row],[Buddy wage/trip]]*0.3</f>
        <v>119.69999999999999</v>
      </c>
    </row>
    <row r="1105" spans="1:23" x14ac:dyDescent="0.25">
      <c r="A1105">
        <v>12</v>
      </c>
      <c r="B1105" s="22">
        <v>45031</v>
      </c>
      <c r="C1105">
        <v>2023</v>
      </c>
      <c r="D1105" t="s">
        <v>19</v>
      </c>
      <c r="E1105" t="s">
        <v>36</v>
      </c>
      <c r="F1105" t="s">
        <v>38</v>
      </c>
      <c r="G1105" t="s">
        <v>40</v>
      </c>
      <c r="H1105" t="s">
        <v>43</v>
      </c>
      <c r="I1105">
        <v>72.2</v>
      </c>
      <c r="J1105" t="s">
        <v>45</v>
      </c>
      <c r="K1105">
        <v>26.4</v>
      </c>
      <c r="L1105" t="s">
        <v>84</v>
      </c>
      <c r="M1105" t="s">
        <v>53</v>
      </c>
      <c r="N1105" t="s">
        <v>65</v>
      </c>
      <c r="O1105" t="s">
        <v>59</v>
      </c>
      <c r="P1105" s="4">
        <v>617</v>
      </c>
      <c r="Q1105" s="4">
        <v>400</v>
      </c>
      <c r="R1105" s="4">
        <v>332</v>
      </c>
      <c r="S1105" s="6">
        <v>361</v>
      </c>
      <c r="T1105">
        <v>31.4</v>
      </c>
      <c r="U1105" t="s">
        <v>61</v>
      </c>
      <c r="V1105" s="4">
        <f>Table3[[#This Row],[Driver wage/trip]]+Table3[[#This Row],[Driver Salary]]</f>
        <v>949</v>
      </c>
      <c r="W1105" s="15">
        <f>Table3[[#This Row],[Buddy wage/trip]]*0.3</f>
        <v>120</v>
      </c>
    </row>
    <row r="1106" spans="1:23" x14ac:dyDescent="0.25">
      <c r="A1106">
        <v>20</v>
      </c>
      <c r="B1106" s="22">
        <v>43874</v>
      </c>
      <c r="C1106">
        <v>2020</v>
      </c>
      <c r="D1106" t="s">
        <v>25</v>
      </c>
      <c r="E1106" t="s">
        <v>35</v>
      </c>
      <c r="F1106" t="s">
        <v>39</v>
      </c>
      <c r="G1106" t="s">
        <v>40</v>
      </c>
      <c r="H1106" t="s">
        <v>43</v>
      </c>
      <c r="I1106">
        <v>16.2</v>
      </c>
      <c r="J1106" t="s">
        <v>46</v>
      </c>
      <c r="K1106">
        <v>68.7</v>
      </c>
      <c r="L1106" t="s">
        <v>83</v>
      </c>
      <c r="M1106" t="s">
        <v>54</v>
      </c>
      <c r="N1106" t="s">
        <v>52</v>
      </c>
      <c r="O1106" t="s">
        <v>60</v>
      </c>
      <c r="P1106" s="4">
        <v>405</v>
      </c>
      <c r="Q1106" s="4">
        <v>401</v>
      </c>
      <c r="R1106" s="4">
        <v>207</v>
      </c>
      <c r="S1106" s="6">
        <v>789</v>
      </c>
      <c r="T1106">
        <v>17</v>
      </c>
      <c r="U1106" t="s">
        <v>62</v>
      </c>
      <c r="V1106" s="4">
        <f>Table3[[#This Row],[Driver wage/trip]]+Table3[[#This Row],[Driver Salary]]</f>
        <v>612</v>
      </c>
      <c r="W1106" s="15">
        <f>Table3[[#This Row],[Buddy wage/trip]]*0.3</f>
        <v>120.3</v>
      </c>
    </row>
    <row r="1107" spans="1:23" x14ac:dyDescent="0.25">
      <c r="A1107">
        <v>5</v>
      </c>
      <c r="B1107" s="22">
        <v>44134</v>
      </c>
      <c r="C1107">
        <v>2020</v>
      </c>
      <c r="D1107" t="s">
        <v>22</v>
      </c>
      <c r="E1107" t="s">
        <v>31</v>
      </c>
      <c r="F1107" t="s">
        <v>38</v>
      </c>
      <c r="G1107" t="s">
        <v>41</v>
      </c>
      <c r="H1107" t="s">
        <v>70</v>
      </c>
      <c r="I1107">
        <v>70.8</v>
      </c>
      <c r="J1107" t="s">
        <v>44</v>
      </c>
      <c r="K1107">
        <v>107</v>
      </c>
      <c r="L1107" t="s">
        <v>84</v>
      </c>
      <c r="M1107" t="s">
        <v>53</v>
      </c>
      <c r="N1107" t="s">
        <v>57</v>
      </c>
      <c r="O1107" t="s">
        <v>60</v>
      </c>
      <c r="P1107" s="4">
        <v>392</v>
      </c>
      <c r="Q1107" s="4">
        <v>398</v>
      </c>
      <c r="R1107" s="4">
        <v>720</v>
      </c>
      <c r="S1107" s="6">
        <v>209</v>
      </c>
      <c r="T1107">
        <v>4.5999999999999996</v>
      </c>
      <c r="U1107" t="s">
        <v>62</v>
      </c>
      <c r="V1107" s="4">
        <f>Table3[[#This Row],[Driver wage/trip]]+Table3[[#This Row],[Driver Salary]]</f>
        <v>1112</v>
      </c>
      <c r="W1107" s="15">
        <f>Table3[[#This Row],[Buddy wage/trip]]*0.3</f>
        <v>119.39999999999999</v>
      </c>
    </row>
    <row r="1108" spans="1:23" x14ac:dyDescent="0.25">
      <c r="A1108">
        <v>17</v>
      </c>
      <c r="B1108" s="22">
        <v>44099</v>
      </c>
      <c r="C1108">
        <v>2020</v>
      </c>
      <c r="D1108" t="s">
        <v>21</v>
      </c>
      <c r="E1108" t="s">
        <v>31</v>
      </c>
      <c r="F1108" t="s">
        <v>38</v>
      </c>
      <c r="G1108" t="s">
        <v>41</v>
      </c>
      <c r="H1108" t="s">
        <v>43</v>
      </c>
      <c r="I1108">
        <v>114.6</v>
      </c>
      <c r="J1108" t="s">
        <v>45</v>
      </c>
      <c r="K1108">
        <v>78.099999999999994</v>
      </c>
      <c r="L1108" t="s">
        <v>84</v>
      </c>
      <c r="M1108" t="s">
        <v>52</v>
      </c>
      <c r="N1108" t="s">
        <v>58</v>
      </c>
      <c r="O1108" t="s">
        <v>59</v>
      </c>
      <c r="P1108" s="4">
        <v>671</v>
      </c>
      <c r="Q1108" s="4">
        <v>401</v>
      </c>
      <c r="R1108" s="4">
        <v>514</v>
      </c>
      <c r="S1108" s="6">
        <v>463</v>
      </c>
      <c r="T1108">
        <v>25.1</v>
      </c>
      <c r="U1108" t="s">
        <v>62</v>
      </c>
      <c r="V1108" s="4">
        <f>Table3[[#This Row],[Driver wage/trip]]+Table3[[#This Row],[Driver Salary]]</f>
        <v>1185</v>
      </c>
      <c r="W1108" s="15">
        <f>Table3[[#This Row],[Buddy wage/trip]]*0.3</f>
        <v>120.3</v>
      </c>
    </row>
    <row r="1109" spans="1:23" x14ac:dyDescent="0.25">
      <c r="A1109">
        <v>5</v>
      </c>
      <c r="B1109" s="22">
        <v>44513</v>
      </c>
      <c r="C1109">
        <v>2021</v>
      </c>
      <c r="D1109" t="s">
        <v>30</v>
      </c>
      <c r="E1109" t="s">
        <v>36</v>
      </c>
      <c r="F1109" t="s">
        <v>39</v>
      </c>
      <c r="G1109" t="s">
        <v>41</v>
      </c>
      <c r="H1109" t="s">
        <v>70</v>
      </c>
      <c r="I1109">
        <v>44.3</v>
      </c>
      <c r="J1109" t="s">
        <v>46</v>
      </c>
      <c r="K1109">
        <v>81.400000000000006</v>
      </c>
      <c r="L1109" t="s">
        <v>84</v>
      </c>
      <c r="M1109" t="s">
        <v>55</v>
      </c>
      <c r="N1109" t="s">
        <v>55</v>
      </c>
      <c r="O1109" t="s">
        <v>59</v>
      </c>
      <c r="P1109" s="4">
        <v>232</v>
      </c>
      <c r="Q1109" s="4">
        <v>399</v>
      </c>
      <c r="R1109" s="4">
        <v>790</v>
      </c>
      <c r="S1109" s="6">
        <v>542</v>
      </c>
      <c r="T1109">
        <v>22.7</v>
      </c>
      <c r="U1109" t="s">
        <v>61</v>
      </c>
      <c r="V1109" s="4">
        <f>Table3[[#This Row],[Driver wage/trip]]+Table3[[#This Row],[Driver Salary]]</f>
        <v>1022</v>
      </c>
      <c r="W1109" s="15">
        <f>Table3[[#This Row],[Buddy wage/trip]]*0.3</f>
        <v>119.69999999999999</v>
      </c>
    </row>
    <row r="1110" spans="1:23" x14ac:dyDescent="0.25">
      <c r="A1110">
        <v>8</v>
      </c>
      <c r="B1110" s="22">
        <v>44230</v>
      </c>
      <c r="C1110">
        <v>2021</v>
      </c>
      <c r="D1110" t="s">
        <v>25</v>
      </c>
      <c r="E1110" t="s">
        <v>33</v>
      </c>
      <c r="F1110" t="s">
        <v>39</v>
      </c>
      <c r="G1110" t="s">
        <v>41</v>
      </c>
      <c r="H1110" t="s">
        <v>70</v>
      </c>
      <c r="I1110">
        <v>78.599999999999994</v>
      </c>
      <c r="J1110" t="s">
        <v>44</v>
      </c>
      <c r="K1110">
        <v>109.5</v>
      </c>
      <c r="L1110" t="s">
        <v>83</v>
      </c>
      <c r="M1110" t="s">
        <v>47</v>
      </c>
      <c r="N1110" t="s">
        <v>48</v>
      </c>
      <c r="O1110" t="s">
        <v>59</v>
      </c>
      <c r="P1110" s="4">
        <v>656</v>
      </c>
      <c r="Q1110" s="4">
        <v>400</v>
      </c>
      <c r="R1110" s="4">
        <v>431</v>
      </c>
      <c r="S1110" s="6">
        <v>223</v>
      </c>
      <c r="T1110">
        <v>38.200000000000003</v>
      </c>
      <c r="U1110" t="s">
        <v>62</v>
      </c>
      <c r="V1110" s="4">
        <f>Table3[[#This Row],[Driver wage/trip]]+Table3[[#This Row],[Driver Salary]]</f>
        <v>1087</v>
      </c>
      <c r="W1110" s="15">
        <f>Table3[[#This Row],[Buddy wage/trip]]*0.3</f>
        <v>120</v>
      </c>
    </row>
    <row r="1111" spans="1:23" x14ac:dyDescent="0.25">
      <c r="A1111">
        <v>26</v>
      </c>
      <c r="B1111" s="22">
        <v>44433</v>
      </c>
      <c r="C1111">
        <v>2021</v>
      </c>
      <c r="D1111" t="s">
        <v>26</v>
      </c>
      <c r="E1111" t="s">
        <v>33</v>
      </c>
      <c r="F1111" t="s">
        <v>39</v>
      </c>
      <c r="G1111" t="s">
        <v>41</v>
      </c>
      <c r="H1111" t="s">
        <v>43</v>
      </c>
      <c r="I1111">
        <v>115.3</v>
      </c>
      <c r="J1111" t="s">
        <v>45</v>
      </c>
      <c r="K1111">
        <v>91.2</v>
      </c>
      <c r="L1111" t="s">
        <v>83</v>
      </c>
      <c r="M1111" t="s">
        <v>48</v>
      </c>
      <c r="N1111" t="s">
        <v>58</v>
      </c>
      <c r="O1111" t="s">
        <v>59</v>
      </c>
      <c r="P1111" s="4">
        <v>688</v>
      </c>
      <c r="Q1111" s="4">
        <v>399</v>
      </c>
      <c r="R1111" s="4">
        <v>774</v>
      </c>
      <c r="S1111" s="6">
        <v>297</v>
      </c>
      <c r="T1111">
        <v>7.3</v>
      </c>
      <c r="U1111" t="s">
        <v>62</v>
      </c>
      <c r="V1111" s="4">
        <f>Table3[[#This Row],[Driver wage/trip]]+Table3[[#This Row],[Driver Salary]]</f>
        <v>1462</v>
      </c>
      <c r="W1111" s="15">
        <f>Table3[[#This Row],[Buddy wage/trip]]*0.3</f>
        <v>119.69999999999999</v>
      </c>
    </row>
    <row r="1112" spans="1:23" x14ac:dyDescent="0.25">
      <c r="A1112">
        <v>11</v>
      </c>
      <c r="B1112" s="22">
        <v>44752</v>
      </c>
      <c r="C1112">
        <v>2022</v>
      </c>
      <c r="D1112" t="s">
        <v>27</v>
      </c>
      <c r="E1112" t="s">
        <v>34</v>
      </c>
      <c r="F1112" t="s">
        <v>39</v>
      </c>
      <c r="G1112" t="s">
        <v>40</v>
      </c>
      <c r="H1112" t="s">
        <v>43</v>
      </c>
      <c r="I1112">
        <v>96.8</v>
      </c>
      <c r="J1112" t="s">
        <v>45</v>
      </c>
      <c r="K1112">
        <v>104.6</v>
      </c>
      <c r="L1112" t="s">
        <v>83</v>
      </c>
      <c r="M1112" t="s">
        <v>52</v>
      </c>
      <c r="N1112" t="s">
        <v>65</v>
      </c>
      <c r="O1112" t="s">
        <v>59</v>
      </c>
      <c r="P1112" s="4">
        <v>513</v>
      </c>
      <c r="Q1112" s="4">
        <v>399</v>
      </c>
      <c r="R1112" s="4">
        <v>569</v>
      </c>
      <c r="S1112" s="6">
        <v>355</v>
      </c>
      <c r="T1112">
        <v>26.6</v>
      </c>
      <c r="U1112" t="s">
        <v>62</v>
      </c>
      <c r="V1112" s="4">
        <f>Table3[[#This Row],[Driver wage/trip]]+Table3[[#This Row],[Driver Salary]]</f>
        <v>1082</v>
      </c>
      <c r="W1112" s="15">
        <f>Table3[[#This Row],[Buddy wage/trip]]*0.3</f>
        <v>119.69999999999999</v>
      </c>
    </row>
    <row r="1113" spans="1:23" x14ac:dyDescent="0.25">
      <c r="A1113">
        <v>14</v>
      </c>
      <c r="B1113" s="22">
        <v>44801</v>
      </c>
      <c r="C1113">
        <v>2022</v>
      </c>
      <c r="D1113" t="s">
        <v>26</v>
      </c>
      <c r="E1113" t="s">
        <v>34</v>
      </c>
      <c r="F1113" t="s">
        <v>38</v>
      </c>
      <c r="G1113" t="s">
        <v>40</v>
      </c>
      <c r="H1113" t="s">
        <v>43</v>
      </c>
      <c r="I1113">
        <v>84.2</v>
      </c>
      <c r="J1113" t="s">
        <v>44</v>
      </c>
      <c r="K1113">
        <v>52.9</v>
      </c>
      <c r="L1113" t="s">
        <v>83</v>
      </c>
      <c r="M1113" t="s">
        <v>54</v>
      </c>
      <c r="N1113" t="s">
        <v>65</v>
      </c>
      <c r="O1113" t="s">
        <v>60</v>
      </c>
      <c r="P1113" s="4">
        <v>746</v>
      </c>
      <c r="Q1113" s="4">
        <v>401</v>
      </c>
      <c r="R1113" s="4">
        <v>507</v>
      </c>
      <c r="S1113" s="6">
        <v>632</v>
      </c>
      <c r="T1113">
        <v>19.5</v>
      </c>
      <c r="U1113" t="s">
        <v>61</v>
      </c>
      <c r="V1113" s="4">
        <f>Table3[[#This Row],[Driver wage/trip]]+Table3[[#This Row],[Driver Salary]]</f>
        <v>1253</v>
      </c>
      <c r="W1113" s="15">
        <f>Table3[[#This Row],[Buddy wage/trip]]*0.3</f>
        <v>120.3</v>
      </c>
    </row>
    <row r="1114" spans="1:23" x14ac:dyDescent="0.25">
      <c r="A1114">
        <v>19</v>
      </c>
      <c r="B1114" s="22">
        <v>44261</v>
      </c>
      <c r="C1114">
        <v>2021</v>
      </c>
      <c r="D1114" t="s">
        <v>24</v>
      </c>
      <c r="E1114" t="s">
        <v>36</v>
      </c>
      <c r="F1114" t="s">
        <v>38</v>
      </c>
      <c r="G1114" t="s">
        <v>41</v>
      </c>
      <c r="H1114" t="s">
        <v>70</v>
      </c>
      <c r="I1114">
        <v>116.7</v>
      </c>
      <c r="J1114" t="s">
        <v>44</v>
      </c>
      <c r="K1114">
        <v>104.5</v>
      </c>
      <c r="L1114" t="s">
        <v>83</v>
      </c>
      <c r="M1114" t="s">
        <v>47</v>
      </c>
      <c r="N1114" t="s">
        <v>58</v>
      </c>
      <c r="O1114" t="s">
        <v>60</v>
      </c>
      <c r="P1114" s="4">
        <v>484</v>
      </c>
      <c r="Q1114" s="4">
        <v>400</v>
      </c>
      <c r="R1114" s="4">
        <v>382</v>
      </c>
      <c r="S1114" s="6">
        <v>764</v>
      </c>
      <c r="T1114">
        <v>15.8</v>
      </c>
      <c r="U1114" t="s">
        <v>62</v>
      </c>
      <c r="V1114" s="4">
        <f>Table3[[#This Row],[Driver wage/trip]]+Table3[[#This Row],[Driver Salary]]</f>
        <v>866</v>
      </c>
      <c r="W1114" s="15">
        <f>Table3[[#This Row],[Buddy wage/trip]]*0.3</f>
        <v>120</v>
      </c>
    </row>
    <row r="1115" spans="1:23" x14ac:dyDescent="0.25">
      <c r="A1115">
        <v>16</v>
      </c>
      <c r="B1115" s="22">
        <v>44251</v>
      </c>
      <c r="C1115">
        <v>2021</v>
      </c>
      <c r="D1115" t="s">
        <v>25</v>
      </c>
      <c r="E1115" t="s">
        <v>33</v>
      </c>
      <c r="F1115" t="s">
        <v>38</v>
      </c>
      <c r="G1115" t="s">
        <v>40</v>
      </c>
      <c r="H1115" t="s">
        <v>43</v>
      </c>
      <c r="I1115">
        <v>24.6</v>
      </c>
      <c r="J1115" t="s">
        <v>44</v>
      </c>
      <c r="K1115">
        <v>79.3</v>
      </c>
      <c r="L1115" t="s">
        <v>84</v>
      </c>
      <c r="M1115" t="s">
        <v>54</v>
      </c>
      <c r="N1115" t="s">
        <v>52</v>
      </c>
      <c r="O1115" t="s">
        <v>59</v>
      </c>
      <c r="P1115" s="4">
        <v>307</v>
      </c>
      <c r="Q1115" s="4">
        <v>400</v>
      </c>
      <c r="R1115" s="4">
        <v>695</v>
      </c>
      <c r="S1115" s="6">
        <v>575</v>
      </c>
      <c r="T1115">
        <v>32</v>
      </c>
      <c r="U1115" t="s">
        <v>61</v>
      </c>
      <c r="V1115" s="4">
        <f>Table3[[#This Row],[Driver wage/trip]]+Table3[[#This Row],[Driver Salary]]</f>
        <v>1002</v>
      </c>
      <c r="W1115" s="15">
        <f>Table3[[#This Row],[Buddy wage/trip]]*0.3</f>
        <v>120</v>
      </c>
    </row>
    <row r="1116" spans="1:23" x14ac:dyDescent="0.25">
      <c r="A1116">
        <v>14</v>
      </c>
      <c r="B1116" s="22">
        <v>43961</v>
      </c>
      <c r="C1116">
        <v>2020</v>
      </c>
      <c r="D1116" t="s">
        <v>20</v>
      </c>
      <c r="E1116" t="s">
        <v>34</v>
      </c>
      <c r="F1116" t="s">
        <v>38</v>
      </c>
      <c r="G1116" t="s">
        <v>40</v>
      </c>
      <c r="H1116" t="s">
        <v>70</v>
      </c>
      <c r="I1116">
        <v>93.9</v>
      </c>
      <c r="J1116" t="s">
        <v>45</v>
      </c>
      <c r="K1116">
        <v>20.6</v>
      </c>
      <c r="L1116" t="s">
        <v>84</v>
      </c>
      <c r="M1116" t="s">
        <v>48</v>
      </c>
      <c r="N1116" t="s">
        <v>65</v>
      </c>
      <c r="O1116" t="s">
        <v>60</v>
      </c>
      <c r="P1116" s="4">
        <v>417</v>
      </c>
      <c r="Q1116" s="4">
        <v>400</v>
      </c>
      <c r="R1116" s="4">
        <v>697</v>
      </c>
      <c r="S1116" s="6">
        <v>538</v>
      </c>
      <c r="T1116">
        <v>32.6</v>
      </c>
      <c r="U1116" t="s">
        <v>62</v>
      </c>
      <c r="V1116" s="4">
        <f>Table3[[#This Row],[Driver wage/trip]]+Table3[[#This Row],[Driver Salary]]</f>
        <v>1114</v>
      </c>
      <c r="W1116" s="15">
        <f>Table3[[#This Row],[Buddy wage/trip]]*0.3</f>
        <v>120</v>
      </c>
    </row>
    <row r="1117" spans="1:23" x14ac:dyDescent="0.25">
      <c r="A1117">
        <v>15</v>
      </c>
      <c r="B1117" s="22">
        <v>45264</v>
      </c>
      <c r="C1117">
        <v>2023</v>
      </c>
      <c r="D1117" t="s">
        <v>23</v>
      </c>
      <c r="E1117" t="s">
        <v>32</v>
      </c>
      <c r="F1117" t="s">
        <v>38</v>
      </c>
      <c r="G1117" t="s">
        <v>41</v>
      </c>
      <c r="H1117" t="s">
        <v>43</v>
      </c>
      <c r="I1117">
        <v>51.8</v>
      </c>
      <c r="J1117" t="s">
        <v>45</v>
      </c>
      <c r="K1117">
        <v>9.5</v>
      </c>
      <c r="L1117" t="s">
        <v>83</v>
      </c>
      <c r="M1117" t="s">
        <v>47</v>
      </c>
      <c r="N1117" t="s">
        <v>55</v>
      </c>
      <c r="O1117" t="s">
        <v>59</v>
      </c>
      <c r="P1117" s="4">
        <v>744</v>
      </c>
      <c r="Q1117" s="4">
        <v>400</v>
      </c>
      <c r="R1117" s="4">
        <v>450</v>
      </c>
      <c r="S1117" s="6">
        <v>522</v>
      </c>
      <c r="T1117">
        <v>28.9</v>
      </c>
      <c r="U1117" t="s">
        <v>61</v>
      </c>
      <c r="V1117" s="4">
        <f>Table3[[#This Row],[Driver wage/trip]]+Table3[[#This Row],[Driver Salary]]</f>
        <v>1194</v>
      </c>
      <c r="W1117" s="15">
        <f>Table3[[#This Row],[Buddy wage/trip]]*0.3</f>
        <v>120</v>
      </c>
    </row>
    <row r="1118" spans="1:23" x14ac:dyDescent="0.25">
      <c r="A1118">
        <v>29</v>
      </c>
      <c r="B1118" s="22">
        <v>45079</v>
      </c>
      <c r="C1118">
        <v>2023</v>
      </c>
      <c r="D1118" t="s">
        <v>29</v>
      </c>
      <c r="E1118" t="s">
        <v>31</v>
      </c>
      <c r="F1118" t="s">
        <v>38</v>
      </c>
      <c r="G1118" t="s">
        <v>40</v>
      </c>
      <c r="H1118" t="s">
        <v>43</v>
      </c>
      <c r="I1118">
        <v>46.4</v>
      </c>
      <c r="J1118" t="s">
        <v>45</v>
      </c>
      <c r="K1118">
        <v>33.1</v>
      </c>
      <c r="L1118" t="s">
        <v>84</v>
      </c>
      <c r="M1118" t="s">
        <v>51</v>
      </c>
      <c r="N1118" t="s">
        <v>65</v>
      </c>
      <c r="O1118" t="s">
        <v>60</v>
      </c>
      <c r="P1118" s="4">
        <v>796</v>
      </c>
      <c r="Q1118" s="4">
        <v>400</v>
      </c>
      <c r="R1118" s="4">
        <v>636</v>
      </c>
      <c r="S1118" s="6">
        <v>410</v>
      </c>
      <c r="T1118">
        <v>4.3</v>
      </c>
      <c r="U1118" t="s">
        <v>61</v>
      </c>
      <c r="V1118" s="4">
        <f>Table3[[#This Row],[Driver wage/trip]]+Table3[[#This Row],[Driver Salary]]</f>
        <v>1432</v>
      </c>
      <c r="W1118" s="15">
        <f>Table3[[#This Row],[Buddy wage/trip]]*0.3</f>
        <v>120</v>
      </c>
    </row>
    <row r="1119" spans="1:23" x14ac:dyDescent="0.25">
      <c r="A1119">
        <v>12</v>
      </c>
      <c r="B1119" s="22">
        <v>44997</v>
      </c>
      <c r="C1119">
        <v>2023</v>
      </c>
      <c r="D1119" t="s">
        <v>24</v>
      </c>
      <c r="E1119" t="s">
        <v>34</v>
      </c>
      <c r="F1119" t="s">
        <v>38</v>
      </c>
      <c r="G1119" t="s">
        <v>40</v>
      </c>
      <c r="H1119" t="s">
        <v>43</v>
      </c>
      <c r="I1119">
        <v>64.900000000000006</v>
      </c>
      <c r="J1119" t="s">
        <v>44</v>
      </c>
      <c r="K1119">
        <v>48.5</v>
      </c>
      <c r="L1119" t="s">
        <v>84</v>
      </c>
      <c r="M1119" t="s">
        <v>52</v>
      </c>
      <c r="N1119" t="s">
        <v>66</v>
      </c>
      <c r="O1119" t="s">
        <v>59</v>
      </c>
      <c r="P1119" s="4">
        <v>453</v>
      </c>
      <c r="Q1119" s="4">
        <v>400</v>
      </c>
      <c r="R1119" s="4">
        <v>468</v>
      </c>
      <c r="S1119" s="6">
        <v>697</v>
      </c>
      <c r="T1119">
        <v>14.5</v>
      </c>
      <c r="U1119" t="s">
        <v>62</v>
      </c>
      <c r="V1119" s="4">
        <f>Table3[[#This Row],[Driver wage/trip]]+Table3[[#This Row],[Driver Salary]]</f>
        <v>921</v>
      </c>
      <c r="W1119" s="15">
        <f>Table3[[#This Row],[Buddy wage/trip]]*0.3</f>
        <v>120</v>
      </c>
    </row>
    <row r="1120" spans="1:23" x14ac:dyDescent="0.25">
      <c r="A1120">
        <v>14</v>
      </c>
      <c r="B1120" s="22">
        <v>44408</v>
      </c>
      <c r="C1120">
        <v>2021</v>
      </c>
      <c r="D1120" t="s">
        <v>27</v>
      </c>
      <c r="E1120" t="s">
        <v>36</v>
      </c>
      <c r="F1120" t="s">
        <v>38</v>
      </c>
      <c r="G1120" t="s">
        <v>40</v>
      </c>
      <c r="H1120" t="s">
        <v>70</v>
      </c>
      <c r="I1120">
        <v>8.9</v>
      </c>
      <c r="J1120" t="s">
        <v>46</v>
      </c>
      <c r="K1120">
        <v>101.3</v>
      </c>
      <c r="L1120" t="s">
        <v>83</v>
      </c>
      <c r="M1120" t="s">
        <v>52</v>
      </c>
      <c r="N1120" t="s">
        <v>65</v>
      </c>
      <c r="O1120" t="s">
        <v>60</v>
      </c>
      <c r="P1120" s="4">
        <v>300</v>
      </c>
      <c r="Q1120" s="4">
        <v>401</v>
      </c>
      <c r="R1120" s="4">
        <v>644</v>
      </c>
      <c r="S1120" s="6">
        <v>524</v>
      </c>
      <c r="T1120">
        <v>2.8</v>
      </c>
      <c r="U1120" t="s">
        <v>62</v>
      </c>
      <c r="V1120" s="4">
        <f>Table3[[#This Row],[Driver wage/trip]]+Table3[[#This Row],[Driver Salary]]</f>
        <v>944</v>
      </c>
      <c r="W1120" s="15">
        <f>Table3[[#This Row],[Buddy wage/trip]]*0.3</f>
        <v>120.3</v>
      </c>
    </row>
    <row r="1121" spans="1:23" x14ac:dyDescent="0.25">
      <c r="A1121">
        <v>20</v>
      </c>
      <c r="B1121" s="22">
        <v>44370</v>
      </c>
      <c r="C1121">
        <v>2021</v>
      </c>
      <c r="D1121" t="s">
        <v>29</v>
      </c>
      <c r="E1121" t="s">
        <v>33</v>
      </c>
      <c r="F1121" t="s">
        <v>39</v>
      </c>
      <c r="G1121" t="s">
        <v>40</v>
      </c>
      <c r="H1121" t="s">
        <v>43</v>
      </c>
      <c r="I1121">
        <v>40.9</v>
      </c>
      <c r="J1121" t="s">
        <v>46</v>
      </c>
      <c r="K1121">
        <v>90.2</v>
      </c>
      <c r="L1121" t="s">
        <v>84</v>
      </c>
      <c r="M1121" t="s">
        <v>49</v>
      </c>
      <c r="N1121" t="s">
        <v>66</v>
      </c>
      <c r="O1121" t="s">
        <v>60</v>
      </c>
      <c r="P1121" s="4">
        <v>372</v>
      </c>
      <c r="Q1121" s="4">
        <v>401</v>
      </c>
      <c r="R1121" s="4">
        <v>797</v>
      </c>
      <c r="S1121" s="6">
        <v>338</v>
      </c>
      <c r="T1121">
        <v>14.4</v>
      </c>
      <c r="U1121" t="s">
        <v>62</v>
      </c>
      <c r="V1121" s="4">
        <f>Table3[[#This Row],[Driver wage/trip]]+Table3[[#This Row],[Driver Salary]]</f>
        <v>1169</v>
      </c>
      <c r="W1121" s="15">
        <f>Table3[[#This Row],[Buddy wage/trip]]*0.3</f>
        <v>120.3</v>
      </c>
    </row>
    <row r="1122" spans="1:23" x14ac:dyDescent="0.25">
      <c r="A1122">
        <v>20</v>
      </c>
      <c r="B1122" s="22">
        <v>43955</v>
      </c>
      <c r="C1122">
        <v>2020</v>
      </c>
      <c r="D1122" t="s">
        <v>20</v>
      </c>
      <c r="E1122" t="s">
        <v>32</v>
      </c>
      <c r="F1122" t="s">
        <v>38</v>
      </c>
      <c r="G1122" t="s">
        <v>41</v>
      </c>
      <c r="H1122" t="s">
        <v>43</v>
      </c>
      <c r="I1122">
        <v>24.1</v>
      </c>
      <c r="J1122" t="s">
        <v>44</v>
      </c>
      <c r="K1122">
        <v>114.9</v>
      </c>
      <c r="L1122" t="s">
        <v>84</v>
      </c>
      <c r="M1122" t="s">
        <v>52</v>
      </c>
      <c r="N1122" t="s">
        <v>52</v>
      </c>
      <c r="O1122" t="s">
        <v>59</v>
      </c>
      <c r="P1122" s="4">
        <v>532</v>
      </c>
      <c r="Q1122" s="4">
        <v>400</v>
      </c>
      <c r="R1122" s="4">
        <v>357</v>
      </c>
      <c r="S1122" s="6">
        <v>282</v>
      </c>
      <c r="T1122">
        <v>26.3</v>
      </c>
      <c r="U1122" t="s">
        <v>62</v>
      </c>
      <c r="V1122" s="4">
        <f>Table3[[#This Row],[Driver wage/trip]]+Table3[[#This Row],[Driver Salary]]</f>
        <v>889</v>
      </c>
      <c r="W1122" s="15">
        <f>Table3[[#This Row],[Buddy wage/trip]]*0.3</f>
        <v>120</v>
      </c>
    </row>
    <row r="1123" spans="1:23" x14ac:dyDescent="0.25">
      <c r="A1123">
        <v>21</v>
      </c>
      <c r="B1123" s="22">
        <v>45066</v>
      </c>
      <c r="C1123">
        <v>2023</v>
      </c>
      <c r="D1123" t="s">
        <v>20</v>
      </c>
      <c r="E1123" t="s">
        <v>36</v>
      </c>
      <c r="F1123" t="s">
        <v>38</v>
      </c>
      <c r="G1123" t="s">
        <v>40</v>
      </c>
      <c r="H1123" t="s">
        <v>70</v>
      </c>
      <c r="I1123">
        <v>20.9</v>
      </c>
      <c r="J1123" t="s">
        <v>45</v>
      </c>
      <c r="K1123">
        <v>69.3</v>
      </c>
      <c r="L1123" t="s">
        <v>83</v>
      </c>
      <c r="M1123" t="s">
        <v>55</v>
      </c>
      <c r="N1123" t="s">
        <v>66</v>
      </c>
      <c r="O1123" t="s">
        <v>59</v>
      </c>
      <c r="P1123" s="4">
        <v>543</v>
      </c>
      <c r="Q1123" s="4">
        <v>400</v>
      </c>
      <c r="R1123" s="4">
        <v>580</v>
      </c>
      <c r="S1123" s="6">
        <v>791</v>
      </c>
      <c r="T1123">
        <v>21.2</v>
      </c>
      <c r="U1123" t="s">
        <v>62</v>
      </c>
      <c r="V1123" s="4">
        <f>Table3[[#This Row],[Driver wage/trip]]+Table3[[#This Row],[Driver Salary]]</f>
        <v>1123</v>
      </c>
      <c r="W1123" s="15">
        <f>Table3[[#This Row],[Buddy wage/trip]]*0.3</f>
        <v>120</v>
      </c>
    </row>
    <row r="1124" spans="1:23" x14ac:dyDescent="0.25">
      <c r="A1124">
        <v>17</v>
      </c>
      <c r="B1124" s="22">
        <v>44764</v>
      </c>
      <c r="C1124">
        <v>2022</v>
      </c>
      <c r="D1124" t="s">
        <v>27</v>
      </c>
      <c r="E1124" t="s">
        <v>31</v>
      </c>
      <c r="F1124" t="s">
        <v>38</v>
      </c>
      <c r="G1124" t="s">
        <v>40</v>
      </c>
      <c r="H1124" t="s">
        <v>43</v>
      </c>
      <c r="I1124">
        <v>43.8</v>
      </c>
      <c r="J1124" t="s">
        <v>46</v>
      </c>
      <c r="K1124">
        <v>91</v>
      </c>
      <c r="L1124" t="s">
        <v>83</v>
      </c>
      <c r="M1124" t="s">
        <v>48</v>
      </c>
      <c r="N1124" t="s">
        <v>65</v>
      </c>
      <c r="O1124" t="s">
        <v>60</v>
      </c>
      <c r="P1124" s="4">
        <v>578</v>
      </c>
      <c r="Q1124" s="4">
        <v>401</v>
      </c>
      <c r="R1124" s="4">
        <v>428</v>
      </c>
      <c r="S1124" s="6">
        <v>210</v>
      </c>
      <c r="T1124">
        <v>28.4</v>
      </c>
      <c r="U1124" t="s">
        <v>61</v>
      </c>
      <c r="V1124" s="4">
        <f>Table3[[#This Row],[Driver wage/trip]]+Table3[[#This Row],[Driver Salary]]</f>
        <v>1006</v>
      </c>
      <c r="W1124" s="15">
        <f>Table3[[#This Row],[Buddy wage/trip]]*0.3</f>
        <v>120.3</v>
      </c>
    </row>
    <row r="1125" spans="1:23" x14ac:dyDescent="0.25">
      <c r="A1125">
        <v>4</v>
      </c>
      <c r="B1125" s="22">
        <v>45282</v>
      </c>
      <c r="C1125">
        <v>2023</v>
      </c>
      <c r="D1125" t="s">
        <v>23</v>
      </c>
      <c r="E1125" t="s">
        <v>31</v>
      </c>
      <c r="F1125" t="s">
        <v>39</v>
      </c>
      <c r="G1125" t="s">
        <v>41</v>
      </c>
      <c r="H1125" t="s">
        <v>43</v>
      </c>
      <c r="I1125">
        <v>97.3</v>
      </c>
      <c r="J1125" t="s">
        <v>44</v>
      </c>
      <c r="K1125">
        <v>36.700000000000003</v>
      </c>
      <c r="L1125" t="s">
        <v>83</v>
      </c>
      <c r="M1125" t="s">
        <v>55</v>
      </c>
      <c r="N1125" t="s">
        <v>48</v>
      </c>
      <c r="O1125" t="s">
        <v>59</v>
      </c>
      <c r="P1125" s="4">
        <v>701</v>
      </c>
      <c r="Q1125" s="4">
        <v>400</v>
      </c>
      <c r="R1125" s="4">
        <v>529</v>
      </c>
      <c r="S1125" s="6">
        <v>760</v>
      </c>
      <c r="T1125">
        <v>22.5</v>
      </c>
      <c r="U1125" t="s">
        <v>61</v>
      </c>
      <c r="V1125" s="4">
        <f>Table3[[#This Row],[Driver wage/trip]]+Table3[[#This Row],[Driver Salary]]</f>
        <v>1230</v>
      </c>
      <c r="W1125" s="15">
        <f>Table3[[#This Row],[Buddy wage/trip]]*0.3</f>
        <v>120</v>
      </c>
    </row>
    <row r="1126" spans="1:23" x14ac:dyDescent="0.25">
      <c r="A1126">
        <v>24</v>
      </c>
      <c r="B1126" s="22">
        <v>44422</v>
      </c>
      <c r="C1126">
        <v>2021</v>
      </c>
      <c r="D1126" t="s">
        <v>26</v>
      </c>
      <c r="E1126" t="s">
        <v>36</v>
      </c>
      <c r="F1126" t="s">
        <v>38</v>
      </c>
      <c r="G1126" t="s">
        <v>40</v>
      </c>
      <c r="H1126" t="s">
        <v>43</v>
      </c>
      <c r="I1126">
        <v>28.1</v>
      </c>
      <c r="J1126" t="s">
        <v>46</v>
      </c>
      <c r="K1126">
        <v>83.2</v>
      </c>
      <c r="L1126" t="s">
        <v>84</v>
      </c>
      <c r="M1126" t="s">
        <v>53</v>
      </c>
      <c r="N1126" t="s">
        <v>48</v>
      </c>
      <c r="O1126" t="s">
        <v>60</v>
      </c>
      <c r="P1126" s="4">
        <v>627</v>
      </c>
      <c r="Q1126" s="4">
        <v>401</v>
      </c>
      <c r="R1126" s="4">
        <v>724</v>
      </c>
      <c r="S1126" s="6">
        <v>331</v>
      </c>
      <c r="T1126">
        <v>22.7</v>
      </c>
      <c r="U1126" t="s">
        <v>61</v>
      </c>
      <c r="V1126" s="4">
        <f>Table3[[#This Row],[Driver wage/trip]]+Table3[[#This Row],[Driver Salary]]</f>
        <v>1351</v>
      </c>
      <c r="W1126" s="15">
        <f>Table3[[#This Row],[Buddy wage/trip]]*0.3</f>
        <v>120.3</v>
      </c>
    </row>
    <row r="1127" spans="1:23" x14ac:dyDescent="0.25">
      <c r="A1127">
        <v>4</v>
      </c>
      <c r="B1127" s="22">
        <v>45092</v>
      </c>
      <c r="C1127">
        <v>2023</v>
      </c>
      <c r="D1127" t="s">
        <v>29</v>
      </c>
      <c r="E1127" t="s">
        <v>35</v>
      </c>
      <c r="F1127" t="s">
        <v>38</v>
      </c>
      <c r="G1127" t="s">
        <v>41</v>
      </c>
      <c r="H1127" t="s">
        <v>70</v>
      </c>
      <c r="I1127">
        <v>66.099999999999994</v>
      </c>
      <c r="J1127" t="s">
        <v>45</v>
      </c>
      <c r="K1127">
        <v>86.2</v>
      </c>
      <c r="L1127" t="s">
        <v>83</v>
      </c>
      <c r="M1127" t="s">
        <v>51</v>
      </c>
      <c r="N1127" t="s">
        <v>56</v>
      </c>
      <c r="O1127" t="s">
        <v>60</v>
      </c>
      <c r="P1127" s="4">
        <v>357</v>
      </c>
      <c r="Q1127" s="4">
        <v>401</v>
      </c>
      <c r="R1127" s="4">
        <v>409</v>
      </c>
      <c r="S1127" s="6">
        <v>595</v>
      </c>
      <c r="T1127">
        <v>20.9</v>
      </c>
      <c r="U1127" t="s">
        <v>61</v>
      </c>
      <c r="V1127" s="4">
        <f>Table3[[#This Row],[Driver wage/trip]]+Table3[[#This Row],[Driver Salary]]</f>
        <v>766</v>
      </c>
      <c r="W1127" s="15">
        <f>Table3[[#This Row],[Buddy wage/trip]]*0.3</f>
        <v>120.3</v>
      </c>
    </row>
    <row r="1128" spans="1:23" x14ac:dyDescent="0.25">
      <c r="A1128">
        <v>15</v>
      </c>
      <c r="B1128" s="22">
        <v>44474</v>
      </c>
      <c r="C1128">
        <v>2021</v>
      </c>
      <c r="D1128" t="s">
        <v>22</v>
      </c>
      <c r="E1128" t="s">
        <v>37</v>
      </c>
      <c r="F1128" t="s">
        <v>39</v>
      </c>
      <c r="G1128" t="s">
        <v>41</v>
      </c>
      <c r="H1128" t="s">
        <v>70</v>
      </c>
      <c r="I1128">
        <v>91.1</v>
      </c>
      <c r="J1128" t="s">
        <v>44</v>
      </c>
      <c r="K1128">
        <v>102.6</v>
      </c>
      <c r="L1128" t="s">
        <v>84</v>
      </c>
      <c r="M1128" t="s">
        <v>55</v>
      </c>
      <c r="N1128" t="s">
        <v>52</v>
      </c>
      <c r="O1128" t="s">
        <v>60</v>
      </c>
      <c r="P1128" s="4">
        <v>437</v>
      </c>
      <c r="Q1128" s="4">
        <v>399</v>
      </c>
      <c r="R1128" s="4">
        <v>243</v>
      </c>
      <c r="S1128" s="6">
        <v>381</v>
      </c>
      <c r="T1128">
        <v>15.2</v>
      </c>
      <c r="U1128" t="s">
        <v>62</v>
      </c>
      <c r="V1128" s="4">
        <f>Table3[[#This Row],[Driver wage/trip]]+Table3[[#This Row],[Driver Salary]]</f>
        <v>680</v>
      </c>
      <c r="W1128" s="15">
        <f>Table3[[#This Row],[Buddy wage/trip]]*0.3</f>
        <v>119.69999999999999</v>
      </c>
    </row>
    <row r="1129" spans="1:23" x14ac:dyDescent="0.25">
      <c r="A1129">
        <v>7</v>
      </c>
      <c r="B1129" s="22">
        <v>44158</v>
      </c>
      <c r="C1129">
        <v>2020</v>
      </c>
      <c r="D1129" t="s">
        <v>30</v>
      </c>
      <c r="E1129" t="s">
        <v>32</v>
      </c>
      <c r="F1129" t="s">
        <v>39</v>
      </c>
      <c r="G1129" t="s">
        <v>40</v>
      </c>
      <c r="H1129" t="s">
        <v>42</v>
      </c>
      <c r="I1129">
        <v>32.700000000000003</v>
      </c>
      <c r="J1129" t="s">
        <v>45</v>
      </c>
      <c r="K1129">
        <v>66.7</v>
      </c>
      <c r="L1129" t="s">
        <v>84</v>
      </c>
      <c r="M1129" t="s">
        <v>51</v>
      </c>
      <c r="N1129" t="s">
        <v>65</v>
      </c>
      <c r="O1129" t="s">
        <v>59</v>
      </c>
      <c r="P1129" s="4">
        <v>704</v>
      </c>
      <c r="Q1129" s="4">
        <v>399</v>
      </c>
      <c r="R1129" s="4">
        <v>679</v>
      </c>
      <c r="S1129" s="6">
        <v>716</v>
      </c>
      <c r="T1129">
        <v>18.399999999999999</v>
      </c>
      <c r="U1129" t="s">
        <v>62</v>
      </c>
      <c r="V1129" s="4">
        <f>Table3[[#This Row],[Driver wage/trip]]+Table3[[#This Row],[Driver Salary]]</f>
        <v>1383</v>
      </c>
      <c r="W1129" s="15">
        <f>Table3[[#This Row],[Buddy wage/trip]]*0.3</f>
        <v>119.69999999999999</v>
      </c>
    </row>
    <row r="1130" spans="1:23" x14ac:dyDescent="0.25">
      <c r="A1130">
        <v>12</v>
      </c>
      <c r="B1130" s="22">
        <v>44642</v>
      </c>
      <c r="C1130">
        <v>2022</v>
      </c>
      <c r="D1130" t="s">
        <v>24</v>
      </c>
      <c r="E1130" t="s">
        <v>37</v>
      </c>
      <c r="F1130" t="s">
        <v>39</v>
      </c>
      <c r="G1130" t="s">
        <v>41</v>
      </c>
      <c r="H1130" t="s">
        <v>43</v>
      </c>
      <c r="I1130">
        <v>111.3</v>
      </c>
      <c r="J1130" t="s">
        <v>46</v>
      </c>
      <c r="K1130">
        <v>79.599999999999994</v>
      </c>
      <c r="L1130" t="s">
        <v>83</v>
      </c>
      <c r="M1130" t="s">
        <v>55</v>
      </c>
      <c r="N1130" t="s">
        <v>57</v>
      </c>
      <c r="O1130" t="s">
        <v>60</v>
      </c>
      <c r="P1130" s="4">
        <v>580</v>
      </c>
      <c r="Q1130" s="4">
        <v>399</v>
      </c>
      <c r="R1130" s="4">
        <v>533</v>
      </c>
      <c r="S1130" s="6">
        <v>526</v>
      </c>
      <c r="T1130">
        <v>5.4</v>
      </c>
      <c r="U1130" t="s">
        <v>61</v>
      </c>
      <c r="V1130" s="4">
        <f>Table3[[#This Row],[Driver wage/trip]]+Table3[[#This Row],[Driver Salary]]</f>
        <v>1113</v>
      </c>
      <c r="W1130" s="15">
        <f>Table3[[#This Row],[Buddy wage/trip]]*0.3</f>
        <v>119.69999999999999</v>
      </c>
    </row>
    <row r="1131" spans="1:23" x14ac:dyDescent="0.25">
      <c r="A1131">
        <v>15</v>
      </c>
      <c r="B1131" s="22">
        <v>44973</v>
      </c>
      <c r="C1131">
        <v>2023</v>
      </c>
      <c r="D1131" t="s">
        <v>25</v>
      </c>
      <c r="E1131" t="s">
        <v>35</v>
      </c>
      <c r="F1131" t="s">
        <v>39</v>
      </c>
      <c r="G1131" t="s">
        <v>40</v>
      </c>
      <c r="H1131" t="s">
        <v>43</v>
      </c>
      <c r="I1131">
        <v>104.6</v>
      </c>
      <c r="J1131" t="s">
        <v>45</v>
      </c>
      <c r="K1131">
        <v>28.4</v>
      </c>
      <c r="L1131" t="s">
        <v>83</v>
      </c>
      <c r="M1131" t="s">
        <v>51</v>
      </c>
      <c r="N1131" t="s">
        <v>55</v>
      </c>
      <c r="O1131" t="s">
        <v>59</v>
      </c>
      <c r="P1131" s="4">
        <v>300</v>
      </c>
      <c r="Q1131" s="4">
        <v>401</v>
      </c>
      <c r="R1131" s="4">
        <v>470</v>
      </c>
      <c r="S1131" s="6">
        <v>285</v>
      </c>
      <c r="T1131">
        <v>33.5</v>
      </c>
      <c r="U1131" t="s">
        <v>61</v>
      </c>
      <c r="V1131" s="4">
        <f>Table3[[#This Row],[Driver wage/trip]]+Table3[[#This Row],[Driver Salary]]</f>
        <v>770</v>
      </c>
      <c r="W1131" s="15">
        <f>Table3[[#This Row],[Buddy wage/trip]]*0.3</f>
        <v>120.3</v>
      </c>
    </row>
    <row r="1132" spans="1:23" x14ac:dyDescent="0.25">
      <c r="A1132">
        <v>15</v>
      </c>
      <c r="B1132" s="22">
        <v>43876</v>
      </c>
      <c r="C1132">
        <v>2020</v>
      </c>
      <c r="D1132" t="s">
        <v>25</v>
      </c>
      <c r="E1132" t="s">
        <v>36</v>
      </c>
      <c r="F1132" t="s">
        <v>38</v>
      </c>
      <c r="G1132" t="s">
        <v>40</v>
      </c>
      <c r="H1132" t="s">
        <v>70</v>
      </c>
      <c r="I1132">
        <v>33.9</v>
      </c>
      <c r="J1132" t="s">
        <v>44</v>
      </c>
      <c r="K1132">
        <v>89.7</v>
      </c>
      <c r="L1132" t="s">
        <v>84</v>
      </c>
      <c r="M1132" t="s">
        <v>53</v>
      </c>
      <c r="N1132" t="s">
        <v>55</v>
      </c>
      <c r="O1132" t="s">
        <v>60</v>
      </c>
      <c r="P1132" s="4">
        <v>395</v>
      </c>
      <c r="Q1132" s="4">
        <v>398</v>
      </c>
      <c r="R1132" s="4">
        <v>310</v>
      </c>
      <c r="S1132" s="6">
        <v>362</v>
      </c>
      <c r="T1132">
        <v>35.700000000000003</v>
      </c>
      <c r="U1132" t="s">
        <v>61</v>
      </c>
      <c r="V1132" s="4">
        <f>Table3[[#This Row],[Driver wage/trip]]+Table3[[#This Row],[Driver Salary]]</f>
        <v>705</v>
      </c>
      <c r="W1132" s="15">
        <f>Table3[[#This Row],[Buddy wage/trip]]*0.3</f>
        <v>119.39999999999999</v>
      </c>
    </row>
    <row r="1133" spans="1:23" x14ac:dyDescent="0.25">
      <c r="A1133">
        <v>15</v>
      </c>
      <c r="B1133" s="22">
        <v>43914</v>
      </c>
      <c r="C1133">
        <v>2020</v>
      </c>
      <c r="D1133" t="s">
        <v>24</v>
      </c>
      <c r="E1133" t="s">
        <v>37</v>
      </c>
      <c r="F1133" t="s">
        <v>39</v>
      </c>
      <c r="G1133" t="s">
        <v>40</v>
      </c>
      <c r="H1133" t="s">
        <v>70</v>
      </c>
      <c r="I1133">
        <v>118.8</v>
      </c>
      <c r="J1133" t="s">
        <v>46</v>
      </c>
      <c r="K1133">
        <v>101.4</v>
      </c>
      <c r="L1133" t="s">
        <v>84</v>
      </c>
      <c r="M1133" t="s">
        <v>52</v>
      </c>
      <c r="N1133" t="s">
        <v>65</v>
      </c>
      <c r="O1133" t="s">
        <v>60</v>
      </c>
      <c r="P1133" s="4">
        <v>675</v>
      </c>
      <c r="Q1133" s="4">
        <v>400</v>
      </c>
      <c r="R1133" s="4">
        <v>256</v>
      </c>
      <c r="S1133" s="6">
        <v>392</v>
      </c>
      <c r="T1133">
        <v>30.9</v>
      </c>
      <c r="U1133" t="s">
        <v>61</v>
      </c>
      <c r="V1133" s="4">
        <f>Table3[[#This Row],[Driver wage/trip]]+Table3[[#This Row],[Driver Salary]]</f>
        <v>931</v>
      </c>
      <c r="W1133" s="15">
        <f>Table3[[#This Row],[Buddy wage/trip]]*0.3</f>
        <v>120</v>
      </c>
    </row>
    <row r="1134" spans="1:23" x14ac:dyDescent="0.25">
      <c r="A1134">
        <v>24</v>
      </c>
      <c r="B1134" s="22">
        <v>44624</v>
      </c>
      <c r="C1134">
        <v>2022</v>
      </c>
      <c r="D1134" t="s">
        <v>24</v>
      </c>
      <c r="E1134" t="s">
        <v>31</v>
      </c>
      <c r="F1134" t="s">
        <v>38</v>
      </c>
      <c r="G1134" t="s">
        <v>41</v>
      </c>
      <c r="H1134" t="s">
        <v>43</v>
      </c>
      <c r="I1134">
        <v>82</v>
      </c>
      <c r="J1134" t="s">
        <v>44</v>
      </c>
      <c r="K1134">
        <v>73.3</v>
      </c>
      <c r="L1134" t="s">
        <v>83</v>
      </c>
      <c r="M1134" t="s">
        <v>51</v>
      </c>
      <c r="N1134" t="s">
        <v>57</v>
      </c>
      <c r="O1134" t="s">
        <v>59</v>
      </c>
      <c r="P1134" s="4">
        <v>303</v>
      </c>
      <c r="Q1134" s="4">
        <v>400</v>
      </c>
      <c r="R1134" s="4">
        <v>367</v>
      </c>
      <c r="S1134" s="6">
        <v>732</v>
      </c>
      <c r="T1134">
        <v>23.8</v>
      </c>
      <c r="U1134" t="s">
        <v>61</v>
      </c>
      <c r="V1134" s="4">
        <f>Table3[[#This Row],[Driver wage/trip]]+Table3[[#This Row],[Driver Salary]]</f>
        <v>670</v>
      </c>
      <c r="W1134" s="15">
        <f>Table3[[#This Row],[Buddy wage/trip]]*0.3</f>
        <v>120</v>
      </c>
    </row>
    <row r="1135" spans="1:23" x14ac:dyDescent="0.25">
      <c r="A1135">
        <v>16</v>
      </c>
      <c r="B1135" s="22">
        <v>44182</v>
      </c>
      <c r="C1135">
        <v>2020</v>
      </c>
      <c r="D1135" t="s">
        <v>23</v>
      </c>
      <c r="E1135" t="s">
        <v>35</v>
      </c>
      <c r="F1135" t="s">
        <v>39</v>
      </c>
      <c r="G1135" t="s">
        <v>41</v>
      </c>
      <c r="H1135" t="s">
        <v>42</v>
      </c>
      <c r="I1135">
        <v>37.9</v>
      </c>
      <c r="J1135" t="s">
        <v>45</v>
      </c>
      <c r="K1135">
        <v>18.3</v>
      </c>
      <c r="L1135" t="s">
        <v>83</v>
      </c>
      <c r="M1135" t="s">
        <v>53</v>
      </c>
      <c r="N1135" t="s">
        <v>55</v>
      </c>
      <c r="O1135" t="s">
        <v>59</v>
      </c>
      <c r="P1135" s="4">
        <v>615</v>
      </c>
      <c r="Q1135" s="4">
        <v>401</v>
      </c>
      <c r="R1135" s="4">
        <v>631</v>
      </c>
      <c r="S1135" s="6">
        <v>660</v>
      </c>
      <c r="T1135">
        <v>23.2</v>
      </c>
      <c r="U1135" t="s">
        <v>61</v>
      </c>
      <c r="V1135" s="4">
        <f>Table3[[#This Row],[Driver wage/trip]]+Table3[[#This Row],[Driver Salary]]</f>
        <v>1246</v>
      </c>
      <c r="W1135" s="15">
        <f>Table3[[#This Row],[Buddy wage/trip]]*0.3</f>
        <v>120.3</v>
      </c>
    </row>
    <row r="1136" spans="1:23" x14ac:dyDescent="0.25">
      <c r="A1136">
        <v>11</v>
      </c>
      <c r="B1136" s="22">
        <v>44867</v>
      </c>
      <c r="C1136">
        <v>2022</v>
      </c>
      <c r="D1136" t="s">
        <v>30</v>
      </c>
      <c r="E1136" t="s">
        <v>33</v>
      </c>
      <c r="F1136" t="s">
        <v>39</v>
      </c>
      <c r="G1136" t="s">
        <v>41</v>
      </c>
      <c r="H1136" t="s">
        <v>70</v>
      </c>
      <c r="I1136">
        <v>83.3</v>
      </c>
      <c r="J1136" t="s">
        <v>44</v>
      </c>
      <c r="K1136">
        <v>41</v>
      </c>
      <c r="L1136" t="s">
        <v>84</v>
      </c>
      <c r="M1136" t="s">
        <v>49</v>
      </c>
      <c r="N1136" t="s">
        <v>55</v>
      </c>
      <c r="O1136" t="s">
        <v>59</v>
      </c>
      <c r="P1136" s="4">
        <v>538</v>
      </c>
      <c r="Q1136" s="4">
        <v>400</v>
      </c>
      <c r="R1136" s="4">
        <v>447</v>
      </c>
      <c r="S1136" s="6">
        <v>698</v>
      </c>
      <c r="T1136">
        <v>19.3</v>
      </c>
      <c r="U1136" t="s">
        <v>61</v>
      </c>
      <c r="V1136" s="4">
        <f>Table3[[#This Row],[Driver wage/trip]]+Table3[[#This Row],[Driver Salary]]</f>
        <v>985</v>
      </c>
      <c r="W1136" s="15">
        <f>Table3[[#This Row],[Buddy wage/trip]]*0.3</f>
        <v>120</v>
      </c>
    </row>
    <row r="1137" spans="1:23" x14ac:dyDescent="0.25">
      <c r="A1137">
        <v>19</v>
      </c>
      <c r="B1137" s="22">
        <v>44467</v>
      </c>
      <c r="C1137">
        <v>2021</v>
      </c>
      <c r="D1137" t="s">
        <v>21</v>
      </c>
      <c r="E1137" t="s">
        <v>37</v>
      </c>
      <c r="F1137" t="s">
        <v>38</v>
      </c>
      <c r="G1137" t="s">
        <v>41</v>
      </c>
      <c r="H1137" t="s">
        <v>43</v>
      </c>
      <c r="I1137">
        <v>81.599999999999994</v>
      </c>
      <c r="J1137" t="s">
        <v>45</v>
      </c>
      <c r="K1137">
        <v>59.7</v>
      </c>
      <c r="L1137" t="s">
        <v>83</v>
      </c>
      <c r="M1137" t="s">
        <v>48</v>
      </c>
      <c r="N1137" t="s">
        <v>55</v>
      </c>
      <c r="O1137" t="s">
        <v>59</v>
      </c>
      <c r="P1137" s="4">
        <v>288</v>
      </c>
      <c r="Q1137" s="4">
        <v>399</v>
      </c>
      <c r="R1137" s="4">
        <v>542</v>
      </c>
      <c r="S1137" s="6">
        <v>231</v>
      </c>
      <c r="T1137">
        <v>10</v>
      </c>
      <c r="U1137" t="s">
        <v>62</v>
      </c>
      <c r="V1137" s="4">
        <f>Table3[[#This Row],[Driver wage/trip]]+Table3[[#This Row],[Driver Salary]]</f>
        <v>830</v>
      </c>
      <c r="W1137" s="15">
        <f>Table3[[#This Row],[Buddy wage/trip]]*0.3</f>
        <v>119.69999999999999</v>
      </c>
    </row>
    <row r="1138" spans="1:23" x14ac:dyDescent="0.25">
      <c r="A1138">
        <v>21</v>
      </c>
      <c r="B1138" s="22">
        <v>45026</v>
      </c>
      <c r="C1138">
        <v>2023</v>
      </c>
      <c r="D1138" t="s">
        <v>19</v>
      </c>
      <c r="E1138" t="s">
        <v>32</v>
      </c>
      <c r="F1138" t="s">
        <v>39</v>
      </c>
      <c r="G1138" t="s">
        <v>41</v>
      </c>
      <c r="H1138" t="s">
        <v>43</v>
      </c>
      <c r="I1138">
        <v>74.7</v>
      </c>
      <c r="J1138" t="s">
        <v>44</v>
      </c>
      <c r="K1138">
        <v>82.9</v>
      </c>
      <c r="L1138" t="s">
        <v>83</v>
      </c>
      <c r="M1138" t="s">
        <v>52</v>
      </c>
      <c r="N1138" t="s">
        <v>55</v>
      </c>
      <c r="O1138" t="s">
        <v>59</v>
      </c>
      <c r="P1138" s="4">
        <v>613</v>
      </c>
      <c r="Q1138" s="4">
        <v>399</v>
      </c>
      <c r="R1138" s="4">
        <v>249</v>
      </c>
      <c r="S1138" s="6">
        <v>547</v>
      </c>
      <c r="T1138">
        <v>16</v>
      </c>
      <c r="U1138" t="s">
        <v>61</v>
      </c>
      <c r="V1138" s="4">
        <f>Table3[[#This Row],[Driver wage/trip]]+Table3[[#This Row],[Driver Salary]]</f>
        <v>862</v>
      </c>
      <c r="W1138" s="15">
        <f>Table3[[#This Row],[Buddy wage/trip]]*0.3</f>
        <v>119.69999999999999</v>
      </c>
    </row>
    <row r="1139" spans="1:23" x14ac:dyDescent="0.25">
      <c r="A1139">
        <v>4</v>
      </c>
      <c r="B1139" s="22">
        <v>44064</v>
      </c>
      <c r="C1139">
        <v>2020</v>
      </c>
      <c r="D1139" t="s">
        <v>26</v>
      </c>
      <c r="E1139" t="s">
        <v>31</v>
      </c>
      <c r="F1139" t="s">
        <v>38</v>
      </c>
      <c r="G1139" t="s">
        <v>41</v>
      </c>
      <c r="H1139" t="s">
        <v>43</v>
      </c>
      <c r="I1139">
        <v>86.8</v>
      </c>
      <c r="J1139" t="s">
        <v>44</v>
      </c>
      <c r="K1139">
        <v>41.8</v>
      </c>
      <c r="L1139" t="s">
        <v>83</v>
      </c>
      <c r="M1139" t="s">
        <v>53</v>
      </c>
      <c r="N1139" t="s">
        <v>55</v>
      </c>
      <c r="O1139" t="s">
        <v>59</v>
      </c>
      <c r="P1139" s="4">
        <v>285</v>
      </c>
      <c r="Q1139" s="4">
        <v>399</v>
      </c>
      <c r="R1139" s="4">
        <v>274</v>
      </c>
      <c r="S1139" s="6">
        <v>800</v>
      </c>
      <c r="T1139">
        <v>39.6</v>
      </c>
      <c r="U1139" t="s">
        <v>62</v>
      </c>
      <c r="V1139" s="4">
        <f>Table3[[#This Row],[Driver wage/trip]]+Table3[[#This Row],[Driver Salary]]</f>
        <v>559</v>
      </c>
      <c r="W1139" s="15">
        <f>Table3[[#This Row],[Buddy wage/trip]]*0.3</f>
        <v>119.69999999999999</v>
      </c>
    </row>
    <row r="1140" spans="1:23" x14ac:dyDescent="0.25">
      <c r="A1140">
        <v>17</v>
      </c>
      <c r="B1140" s="22">
        <v>45035</v>
      </c>
      <c r="C1140">
        <v>2023</v>
      </c>
      <c r="D1140" t="s">
        <v>19</v>
      </c>
      <c r="E1140" t="s">
        <v>33</v>
      </c>
      <c r="F1140" t="s">
        <v>38</v>
      </c>
      <c r="G1140" t="s">
        <v>40</v>
      </c>
      <c r="H1140" t="s">
        <v>42</v>
      </c>
      <c r="I1140">
        <v>35.9</v>
      </c>
      <c r="J1140" t="s">
        <v>44</v>
      </c>
      <c r="K1140">
        <v>101.6</v>
      </c>
      <c r="L1140" t="s">
        <v>84</v>
      </c>
      <c r="M1140" t="s">
        <v>53</v>
      </c>
      <c r="N1140" t="s">
        <v>57</v>
      </c>
      <c r="O1140" t="s">
        <v>59</v>
      </c>
      <c r="P1140" s="4">
        <v>439</v>
      </c>
      <c r="Q1140" s="4">
        <v>399</v>
      </c>
      <c r="R1140" s="4">
        <v>207</v>
      </c>
      <c r="S1140" s="6">
        <v>671</v>
      </c>
      <c r="T1140">
        <v>6.7</v>
      </c>
      <c r="U1140" t="s">
        <v>62</v>
      </c>
      <c r="V1140" s="4">
        <f>Table3[[#This Row],[Driver wage/trip]]+Table3[[#This Row],[Driver Salary]]</f>
        <v>646</v>
      </c>
      <c r="W1140" s="15">
        <f>Table3[[#This Row],[Buddy wage/trip]]*0.3</f>
        <v>119.69999999999999</v>
      </c>
    </row>
    <row r="1141" spans="1:23" x14ac:dyDescent="0.25">
      <c r="A1141">
        <v>17</v>
      </c>
      <c r="B1141" s="22">
        <v>44905</v>
      </c>
      <c r="C1141">
        <v>2022</v>
      </c>
      <c r="D1141" t="s">
        <v>23</v>
      </c>
      <c r="E1141" t="s">
        <v>36</v>
      </c>
      <c r="F1141" t="s">
        <v>39</v>
      </c>
      <c r="G1141" t="s">
        <v>40</v>
      </c>
      <c r="H1141" t="s">
        <v>43</v>
      </c>
      <c r="I1141">
        <v>117.6</v>
      </c>
      <c r="J1141" t="s">
        <v>45</v>
      </c>
      <c r="K1141">
        <v>47.8</v>
      </c>
      <c r="L1141" t="s">
        <v>83</v>
      </c>
      <c r="M1141" t="s">
        <v>52</v>
      </c>
      <c r="N1141" t="s">
        <v>57</v>
      </c>
      <c r="O1141" t="s">
        <v>59</v>
      </c>
      <c r="P1141" s="4">
        <v>385</v>
      </c>
      <c r="Q1141" s="4">
        <v>400</v>
      </c>
      <c r="R1141" s="4">
        <v>604</v>
      </c>
      <c r="S1141" s="6">
        <v>272</v>
      </c>
      <c r="T1141">
        <v>22.2</v>
      </c>
      <c r="U1141" t="s">
        <v>62</v>
      </c>
      <c r="V1141" s="4">
        <f>Table3[[#This Row],[Driver wage/trip]]+Table3[[#This Row],[Driver Salary]]</f>
        <v>989</v>
      </c>
      <c r="W1141" s="15">
        <f>Table3[[#This Row],[Buddy wage/trip]]*0.3</f>
        <v>120</v>
      </c>
    </row>
    <row r="1142" spans="1:23" x14ac:dyDescent="0.25">
      <c r="A1142">
        <v>10</v>
      </c>
      <c r="B1142" s="22">
        <v>44611</v>
      </c>
      <c r="C1142">
        <v>2022</v>
      </c>
      <c r="D1142" t="s">
        <v>25</v>
      </c>
      <c r="E1142" t="s">
        <v>36</v>
      </c>
      <c r="F1142" t="s">
        <v>38</v>
      </c>
      <c r="G1142" t="s">
        <v>40</v>
      </c>
      <c r="H1142" t="s">
        <v>70</v>
      </c>
      <c r="I1142">
        <v>103.7</v>
      </c>
      <c r="J1142" t="s">
        <v>44</v>
      </c>
      <c r="K1142">
        <v>9.9</v>
      </c>
      <c r="L1142" t="s">
        <v>83</v>
      </c>
      <c r="M1142" t="s">
        <v>49</v>
      </c>
      <c r="N1142" t="s">
        <v>48</v>
      </c>
      <c r="O1142" t="s">
        <v>60</v>
      </c>
      <c r="P1142" s="4">
        <v>614</v>
      </c>
      <c r="Q1142" s="4">
        <v>399</v>
      </c>
      <c r="R1142" s="4">
        <v>359</v>
      </c>
      <c r="S1142" s="6">
        <v>607</v>
      </c>
      <c r="T1142">
        <v>34.799999999999997</v>
      </c>
      <c r="U1142" t="s">
        <v>61</v>
      </c>
      <c r="V1142" s="4">
        <f>Table3[[#This Row],[Driver wage/trip]]+Table3[[#This Row],[Driver Salary]]</f>
        <v>973</v>
      </c>
      <c r="W1142" s="15">
        <f>Table3[[#This Row],[Buddy wage/trip]]*0.3</f>
        <v>119.69999999999999</v>
      </c>
    </row>
    <row r="1143" spans="1:23" x14ac:dyDescent="0.25">
      <c r="A1143">
        <v>22</v>
      </c>
      <c r="B1143" s="22">
        <v>44511</v>
      </c>
      <c r="C1143">
        <v>2021</v>
      </c>
      <c r="D1143" t="s">
        <v>30</v>
      </c>
      <c r="E1143" t="s">
        <v>35</v>
      </c>
      <c r="F1143" t="s">
        <v>38</v>
      </c>
      <c r="G1143" t="s">
        <v>41</v>
      </c>
      <c r="H1143" t="s">
        <v>43</v>
      </c>
      <c r="I1143">
        <v>90.8</v>
      </c>
      <c r="J1143" t="s">
        <v>44</v>
      </c>
      <c r="K1143">
        <v>96.3</v>
      </c>
      <c r="L1143" t="s">
        <v>84</v>
      </c>
      <c r="M1143" t="s">
        <v>51</v>
      </c>
      <c r="N1143" t="s">
        <v>55</v>
      </c>
      <c r="O1143" t="s">
        <v>59</v>
      </c>
      <c r="P1143" s="4">
        <v>669</v>
      </c>
      <c r="Q1143" s="4">
        <v>401</v>
      </c>
      <c r="R1143" s="4">
        <v>780</v>
      </c>
      <c r="S1143" s="6">
        <v>647</v>
      </c>
      <c r="T1143">
        <v>18.7</v>
      </c>
      <c r="U1143" t="s">
        <v>62</v>
      </c>
      <c r="V1143" s="4">
        <f>Table3[[#This Row],[Driver wage/trip]]+Table3[[#This Row],[Driver Salary]]</f>
        <v>1449</v>
      </c>
      <c r="W1143" s="15">
        <f>Table3[[#This Row],[Buddy wage/trip]]*0.3</f>
        <v>120.3</v>
      </c>
    </row>
    <row r="1144" spans="1:23" x14ac:dyDescent="0.25">
      <c r="A1144">
        <v>11</v>
      </c>
      <c r="B1144" s="22">
        <v>45249</v>
      </c>
      <c r="C1144">
        <v>2023</v>
      </c>
      <c r="D1144" t="s">
        <v>30</v>
      </c>
      <c r="E1144" t="s">
        <v>34</v>
      </c>
      <c r="F1144" t="s">
        <v>38</v>
      </c>
      <c r="G1144" t="s">
        <v>40</v>
      </c>
      <c r="H1144" t="s">
        <v>70</v>
      </c>
      <c r="I1144">
        <v>8</v>
      </c>
      <c r="J1144" t="s">
        <v>45</v>
      </c>
      <c r="K1144">
        <v>79.099999999999994</v>
      </c>
      <c r="L1144" t="s">
        <v>84</v>
      </c>
      <c r="M1144" t="s">
        <v>53</v>
      </c>
      <c r="N1144" t="s">
        <v>65</v>
      </c>
      <c r="O1144" t="s">
        <v>60</v>
      </c>
      <c r="P1144" s="4">
        <v>301</v>
      </c>
      <c r="Q1144" s="4">
        <v>399</v>
      </c>
      <c r="R1144" s="4">
        <v>385</v>
      </c>
      <c r="S1144" s="6">
        <v>509</v>
      </c>
      <c r="T1144">
        <v>24.6</v>
      </c>
      <c r="U1144" t="s">
        <v>62</v>
      </c>
      <c r="V1144" s="4">
        <f>Table3[[#This Row],[Driver wage/trip]]+Table3[[#This Row],[Driver Salary]]</f>
        <v>686</v>
      </c>
      <c r="W1144" s="15">
        <f>Table3[[#This Row],[Buddy wage/trip]]*0.3</f>
        <v>119.69999999999999</v>
      </c>
    </row>
    <row r="1145" spans="1:23" x14ac:dyDescent="0.25">
      <c r="A1145">
        <v>13</v>
      </c>
      <c r="B1145" s="22">
        <v>44763</v>
      </c>
      <c r="C1145">
        <v>2022</v>
      </c>
      <c r="D1145" t="s">
        <v>27</v>
      </c>
      <c r="E1145" t="s">
        <v>35</v>
      </c>
      <c r="F1145" t="s">
        <v>38</v>
      </c>
      <c r="G1145" t="s">
        <v>40</v>
      </c>
      <c r="H1145" t="s">
        <v>42</v>
      </c>
      <c r="I1145">
        <v>72.900000000000006</v>
      </c>
      <c r="J1145" t="s">
        <v>46</v>
      </c>
      <c r="K1145">
        <v>97.2</v>
      </c>
      <c r="L1145" t="s">
        <v>83</v>
      </c>
      <c r="M1145" t="s">
        <v>49</v>
      </c>
      <c r="N1145" t="s">
        <v>57</v>
      </c>
      <c r="O1145" t="s">
        <v>59</v>
      </c>
      <c r="P1145" s="4">
        <v>687</v>
      </c>
      <c r="Q1145" s="4">
        <v>401</v>
      </c>
      <c r="R1145" s="4">
        <v>418</v>
      </c>
      <c r="S1145" s="6">
        <v>247</v>
      </c>
      <c r="T1145">
        <v>33.299999999999997</v>
      </c>
      <c r="U1145" t="s">
        <v>61</v>
      </c>
      <c r="V1145" s="4">
        <f>Table3[[#This Row],[Driver wage/trip]]+Table3[[#This Row],[Driver Salary]]</f>
        <v>1105</v>
      </c>
      <c r="W1145" s="15">
        <f>Table3[[#This Row],[Buddy wage/trip]]*0.3</f>
        <v>120.3</v>
      </c>
    </row>
    <row r="1146" spans="1:23" x14ac:dyDescent="0.25">
      <c r="A1146">
        <v>11</v>
      </c>
      <c r="B1146" s="22">
        <v>45283</v>
      </c>
      <c r="C1146">
        <v>2023</v>
      </c>
      <c r="D1146" t="s">
        <v>23</v>
      </c>
      <c r="E1146" t="s">
        <v>36</v>
      </c>
      <c r="F1146" t="s">
        <v>38</v>
      </c>
      <c r="G1146" t="s">
        <v>40</v>
      </c>
      <c r="H1146" t="s">
        <v>43</v>
      </c>
      <c r="I1146">
        <v>86.2</v>
      </c>
      <c r="J1146" t="s">
        <v>45</v>
      </c>
      <c r="K1146">
        <v>45.1</v>
      </c>
      <c r="L1146" t="s">
        <v>83</v>
      </c>
      <c r="M1146" t="s">
        <v>48</v>
      </c>
      <c r="N1146" t="s">
        <v>55</v>
      </c>
      <c r="O1146" t="s">
        <v>60</v>
      </c>
      <c r="P1146" s="4">
        <v>204</v>
      </c>
      <c r="Q1146" s="4">
        <v>401</v>
      </c>
      <c r="R1146" s="4">
        <v>482</v>
      </c>
      <c r="S1146" s="6">
        <v>221</v>
      </c>
      <c r="T1146">
        <v>22.4</v>
      </c>
      <c r="U1146" t="s">
        <v>61</v>
      </c>
      <c r="V1146" s="4">
        <f>Table3[[#This Row],[Driver wage/trip]]+Table3[[#This Row],[Driver Salary]]</f>
        <v>686</v>
      </c>
      <c r="W1146" s="15">
        <f>Table3[[#This Row],[Buddy wage/trip]]*0.3</f>
        <v>120.3</v>
      </c>
    </row>
    <row r="1147" spans="1:23" x14ac:dyDescent="0.25">
      <c r="A1147">
        <v>13</v>
      </c>
      <c r="B1147" s="22">
        <v>45128</v>
      </c>
      <c r="C1147">
        <v>2023</v>
      </c>
      <c r="D1147" t="s">
        <v>27</v>
      </c>
      <c r="E1147" t="s">
        <v>31</v>
      </c>
      <c r="F1147" t="s">
        <v>39</v>
      </c>
      <c r="G1147" t="s">
        <v>40</v>
      </c>
      <c r="H1147" t="s">
        <v>43</v>
      </c>
      <c r="I1147">
        <v>103.2</v>
      </c>
      <c r="J1147" t="s">
        <v>45</v>
      </c>
      <c r="K1147">
        <v>7</v>
      </c>
      <c r="L1147" t="s">
        <v>83</v>
      </c>
      <c r="M1147" t="s">
        <v>55</v>
      </c>
      <c r="N1147" t="s">
        <v>57</v>
      </c>
      <c r="O1147" t="s">
        <v>60</v>
      </c>
      <c r="P1147" s="4">
        <v>518</v>
      </c>
      <c r="Q1147" s="4">
        <v>401</v>
      </c>
      <c r="R1147" s="4">
        <v>391</v>
      </c>
      <c r="S1147" s="6">
        <v>763</v>
      </c>
      <c r="T1147">
        <v>29.5</v>
      </c>
      <c r="U1147" t="s">
        <v>61</v>
      </c>
      <c r="V1147" s="4">
        <f>Table3[[#This Row],[Driver wage/trip]]+Table3[[#This Row],[Driver Salary]]</f>
        <v>909</v>
      </c>
      <c r="W1147" s="15">
        <f>Table3[[#This Row],[Buddy wage/trip]]*0.3</f>
        <v>120.3</v>
      </c>
    </row>
    <row r="1148" spans="1:23" x14ac:dyDescent="0.25">
      <c r="A1148">
        <v>5</v>
      </c>
      <c r="B1148" s="22">
        <v>44691</v>
      </c>
      <c r="C1148">
        <v>2022</v>
      </c>
      <c r="D1148" t="s">
        <v>20</v>
      </c>
      <c r="E1148" t="s">
        <v>37</v>
      </c>
      <c r="F1148" t="s">
        <v>38</v>
      </c>
      <c r="G1148" t="s">
        <v>40</v>
      </c>
      <c r="H1148" t="s">
        <v>43</v>
      </c>
      <c r="I1148">
        <v>113.8</v>
      </c>
      <c r="J1148" t="s">
        <v>46</v>
      </c>
      <c r="K1148">
        <v>13.5</v>
      </c>
      <c r="L1148" t="s">
        <v>84</v>
      </c>
      <c r="M1148" t="s">
        <v>49</v>
      </c>
      <c r="N1148" t="s">
        <v>65</v>
      </c>
      <c r="O1148" t="s">
        <v>59</v>
      </c>
      <c r="P1148" s="4">
        <v>510</v>
      </c>
      <c r="Q1148" s="4">
        <v>399</v>
      </c>
      <c r="R1148" s="4">
        <v>690</v>
      </c>
      <c r="S1148" s="6">
        <v>355</v>
      </c>
      <c r="T1148">
        <v>14.5</v>
      </c>
      <c r="U1148" t="s">
        <v>61</v>
      </c>
      <c r="V1148" s="4">
        <f>Table3[[#This Row],[Driver wage/trip]]+Table3[[#This Row],[Driver Salary]]</f>
        <v>1200</v>
      </c>
      <c r="W1148" s="15">
        <f>Table3[[#This Row],[Buddy wage/trip]]*0.3</f>
        <v>119.69999999999999</v>
      </c>
    </row>
    <row r="1149" spans="1:23" x14ac:dyDescent="0.25">
      <c r="A1149">
        <v>2</v>
      </c>
      <c r="B1149" s="22">
        <v>45061</v>
      </c>
      <c r="C1149">
        <v>2023</v>
      </c>
      <c r="D1149" t="s">
        <v>20</v>
      </c>
      <c r="E1149" t="s">
        <v>32</v>
      </c>
      <c r="F1149" t="s">
        <v>38</v>
      </c>
      <c r="G1149" t="s">
        <v>40</v>
      </c>
      <c r="H1149" t="s">
        <v>43</v>
      </c>
      <c r="I1149">
        <v>110.3</v>
      </c>
      <c r="J1149" t="s">
        <v>46</v>
      </c>
      <c r="K1149">
        <v>17.899999999999999</v>
      </c>
      <c r="L1149" t="s">
        <v>83</v>
      </c>
      <c r="M1149" t="s">
        <v>53</v>
      </c>
      <c r="N1149" t="s">
        <v>48</v>
      </c>
      <c r="O1149" t="s">
        <v>59</v>
      </c>
      <c r="P1149" s="4">
        <v>574</v>
      </c>
      <c r="Q1149" s="4">
        <v>400</v>
      </c>
      <c r="R1149" s="4">
        <v>726</v>
      </c>
      <c r="S1149" s="6">
        <v>427</v>
      </c>
      <c r="T1149">
        <v>29.6</v>
      </c>
      <c r="U1149" t="s">
        <v>62</v>
      </c>
      <c r="V1149" s="4">
        <f>Table3[[#This Row],[Driver wage/trip]]+Table3[[#This Row],[Driver Salary]]</f>
        <v>1300</v>
      </c>
      <c r="W1149" s="15">
        <f>Table3[[#This Row],[Buddy wage/trip]]*0.3</f>
        <v>120</v>
      </c>
    </row>
    <row r="1150" spans="1:23" x14ac:dyDescent="0.25">
      <c r="A1150">
        <v>24</v>
      </c>
      <c r="B1150" s="22">
        <v>43978</v>
      </c>
      <c r="C1150">
        <v>2020</v>
      </c>
      <c r="D1150" t="s">
        <v>20</v>
      </c>
      <c r="E1150" t="s">
        <v>33</v>
      </c>
      <c r="F1150" t="s">
        <v>38</v>
      </c>
      <c r="G1150" t="s">
        <v>40</v>
      </c>
      <c r="H1150" t="s">
        <v>70</v>
      </c>
      <c r="I1150">
        <v>51.7</v>
      </c>
      <c r="J1150" t="s">
        <v>44</v>
      </c>
      <c r="K1150">
        <v>97.6</v>
      </c>
      <c r="L1150" t="s">
        <v>83</v>
      </c>
      <c r="M1150" t="s">
        <v>48</v>
      </c>
      <c r="N1150" t="s">
        <v>57</v>
      </c>
      <c r="O1150" t="s">
        <v>60</v>
      </c>
      <c r="P1150" s="4">
        <v>344</v>
      </c>
      <c r="Q1150" s="4">
        <v>399</v>
      </c>
      <c r="R1150" s="4">
        <v>207</v>
      </c>
      <c r="S1150" s="6">
        <v>677</v>
      </c>
      <c r="T1150">
        <v>2.6</v>
      </c>
      <c r="U1150" t="s">
        <v>61</v>
      </c>
      <c r="V1150" s="4">
        <f>Table3[[#This Row],[Driver wage/trip]]+Table3[[#This Row],[Driver Salary]]</f>
        <v>551</v>
      </c>
      <c r="W1150" s="15">
        <f>Table3[[#This Row],[Buddy wage/trip]]*0.3</f>
        <v>119.69999999999999</v>
      </c>
    </row>
    <row r="1151" spans="1:23" x14ac:dyDescent="0.25">
      <c r="A1151">
        <v>7</v>
      </c>
      <c r="B1151" s="22">
        <v>44130</v>
      </c>
      <c r="C1151">
        <v>2020</v>
      </c>
      <c r="D1151" t="s">
        <v>22</v>
      </c>
      <c r="E1151" t="s">
        <v>32</v>
      </c>
      <c r="F1151" t="s">
        <v>38</v>
      </c>
      <c r="G1151" t="s">
        <v>40</v>
      </c>
      <c r="H1151" t="s">
        <v>43</v>
      </c>
      <c r="I1151">
        <v>108.1</v>
      </c>
      <c r="J1151" t="s">
        <v>46</v>
      </c>
      <c r="K1151">
        <v>39.700000000000003</v>
      </c>
      <c r="L1151" t="s">
        <v>84</v>
      </c>
      <c r="M1151" t="s">
        <v>48</v>
      </c>
      <c r="N1151" t="s">
        <v>56</v>
      </c>
      <c r="O1151" t="s">
        <v>59</v>
      </c>
      <c r="P1151" s="4">
        <v>206</v>
      </c>
      <c r="Q1151" s="4">
        <v>401</v>
      </c>
      <c r="R1151" s="4">
        <v>593</v>
      </c>
      <c r="S1151" s="6">
        <v>614</v>
      </c>
      <c r="T1151">
        <v>7</v>
      </c>
      <c r="U1151" t="s">
        <v>61</v>
      </c>
      <c r="V1151" s="4">
        <f>Table3[[#This Row],[Driver wage/trip]]+Table3[[#This Row],[Driver Salary]]</f>
        <v>799</v>
      </c>
      <c r="W1151" s="15">
        <f>Table3[[#This Row],[Buddy wage/trip]]*0.3</f>
        <v>120.3</v>
      </c>
    </row>
    <row r="1152" spans="1:23" x14ac:dyDescent="0.25">
      <c r="A1152">
        <v>5</v>
      </c>
      <c r="B1152" s="22">
        <v>44379</v>
      </c>
      <c r="C1152">
        <v>2021</v>
      </c>
      <c r="D1152" t="s">
        <v>27</v>
      </c>
      <c r="E1152" t="s">
        <v>31</v>
      </c>
      <c r="F1152" t="s">
        <v>38</v>
      </c>
      <c r="G1152" t="s">
        <v>41</v>
      </c>
      <c r="H1152" t="s">
        <v>42</v>
      </c>
      <c r="I1152">
        <v>5.0999999999999996</v>
      </c>
      <c r="J1152" t="s">
        <v>44</v>
      </c>
      <c r="K1152">
        <v>119.8</v>
      </c>
      <c r="L1152" t="s">
        <v>83</v>
      </c>
      <c r="M1152" t="s">
        <v>55</v>
      </c>
      <c r="N1152" t="s">
        <v>55</v>
      </c>
      <c r="O1152" t="s">
        <v>60</v>
      </c>
      <c r="P1152" s="4">
        <v>473</v>
      </c>
      <c r="Q1152" s="4">
        <v>400</v>
      </c>
      <c r="R1152" s="4">
        <v>612</v>
      </c>
      <c r="S1152" s="6">
        <v>781</v>
      </c>
      <c r="T1152">
        <v>25.9</v>
      </c>
      <c r="U1152" t="s">
        <v>62</v>
      </c>
      <c r="V1152" s="4">
        <f>Table3[[#This Row],[Driver wage/trip]]+Table3[[#This Row],[Driver Salary]]</f>
        <v>1085</v>
      </c>
      <c r="W1152" s="15">
        <f>Table3[[#This Row],[Buddy wage/trip]]*0.3</f>
        <v>120</v>
      </c>
    </row>
    <row r="1153" spans="1:23" x14ac:dyDescent="0.25">
      <c r="A1153">
        <v>3</v>
      </c>
      <c r="B1153" s="22">
        <v>44808</v>
      </c>
      <c r="C1153">
        <v>2022</v>
      </c>
      <c r="D1153" t="s">
        <v>21</v>
      </c>
      <c r="E1153" t="s">
        <v>34</v>
      </c>
      <c r="F1153" t="s">
        <v>38</v>
      </c>
      <c r="G1153" t="s">
        <v>40</v>
      </c>
      <c r="H1153" t="s">
        <v>70</v>
      </c>
      <c r="I1153">
        <v>45.4</v>
      </c>
      <c r="J1153" t="s">
        <v>45</v>
      </c>
      <c r="K1153">
        <v>92.2</v>
      </c>
      <c r="L1153" t="s">
        <v>83</v>
      </c>
      <c r="M1153" t="s">
        <v>55</v>
      </c>
      <c r="N1153" t="s">
        <v>56</v>
      </c>
      <c r="O1153" t="s">
        <v>60</v>
      </c>
      <c r="P1153" s="4">
        <v>243</v>
      </c>
      <c r="Q1153" s="4">
        <v>400</v>
      </c>
      <c r="R1153" s="4">
        <v>777</v>
      </c>
      <c r="S1153" s="6">
        <v>256</v>
      </c>
      <c r="T1153">
        <v>18.5</v>
      </c>
      <c r="U1153" t="s">
        <v>61</v>
      </c>
      <c r="V1153" s="4">
        <f>Table3[[#This Row],[Driver wage/trip]]+Table3[[#This Row],[Driver Salary]]</f>
        <v>1020</v>
      </c>
      <c r="W1153" s="15">
        <f>Table3[[#This Row],[Buddy wage/trip]]*0.3</f>
        <v>120</v>
      </c>
    </row>
    <row r="1154" spans="1:23" x14ac:dyDescent="0.25">
      <c r="A1154">
        <v>8</v>
      </c>
      <c r="B1154" s="22">
        <v>44213</v>
      </c>
      <c r="C1154">
        <v>2021</v>
      </c>
      <c r="D1154" t="s">
        <v>28</v>
      </c>
      <c r="E1154" t="s">
        <v>34</v>
      </c>
      <c r="F1154" t="s">
        <v>38</v>
      </c>
      <c r="G1154" t="s">
        <v>40</v>
      </c>
      <c r="H1154" t="s">
        <v>70</v>
      </c>
      <c r="I1154">
        <v>18.100000000000001</v>
      </c>
      <c r="J1154" t="s">
        <v>46</v>
      </c>
      <c r="K1154">
        <v>74.099999999999994</v>
      </c>
      <c r="L1154" t="s">
        <v>83</v>
      </c>
      <c r="M1154" t="s">
        <v>48</v>
      </c>
      <c r="N1154" t="s">
        <v>48</v>
      </c>
      <c r="O1154" t="s">
        <v>60</v>
      </c>
      <c r="P1154" s="4">
        <v>735</v>
      </c>
      <c r="Q1154" s="4">
        <v>399</v>
      </c>
      <c r="R1154" s="4">
        <v>422</v>
      </c>
      <c r="S1154" s="6">
        <v>624</v>
      </c>
      <c r="T1154">
        <v>33.299999999999997</v>
      </c>
      <c r="U1154" t="s">
        <v>62</v>
      </c>
      <c r="V1154" s="4">
        <f>Table3[[#This Row],[Driver wage/trip]]+Table3[[#This Row],[Driver Salary]]</f>
        <v>1157</v>
      </c>
      <c r="W1154" s="15">
        <f>Table3[[#This Row],[Buddy wage/trip]]*0.3</f>
        <v>119.69999999999999</v>
      </c>
    </row>
    <row r="1155" spans="1:23" x14ac:dyDescent="0.25">
      <c r="A1155">
        <v>3</v>
      </c>
      <c r="B1155" s="22">
        <v>44630</v>
      </c>
      <c r="C1155">
        <v>2022</v>
      </c>
      <c r="D1155" t="s">
        <v>24</v>
      </c>
      <c r="E1155" t="s">
        <v>35</v>
      </c>
      <c r="F1155" t="s">
        <v>39</v>
      </c>
      <c r="G1155" t="s">
        <v>41</v>
      </c>
      <c r="H1155" t="s">
        <v>43</v>
      </c>
      <c r="I1155">
        <v>106.6</v>
      </c>
      <c r="J1155" t="s">
        <v>44</v>
      </c>
      <c r="K1155">
        <v>118.1</v>
      </c>
      <c r="L1155" t="s">
        <v>83</v>
      </c>
      <c r="M1155" t="s">
        <v>51</v>
      </c>
      <c r="N1155" t="s">
        <v>57</v>
      </c>
      <c r="O1155" t="s">
        <v>59</v>
      </c>
      <c r="P1155" s="4">
        <v>304</v>
      </c>
      <c r="Q1155" s="4">
        <v>398</v>
      </c>
      <c r="R1155" s="4">
        <v>317</v>
      </c>
      <c r="S1155" s="6">
        <v>249</v>
      </c>
      <c r="T1155">
        <v>14.3</v>
      </c>
      <c r="U1155" t="s">
        <v>62</v>
      </c>
      <c r="V1155" s="4">
        <f>Table3[[#This Row],[Driver wage/trip]]+Table3[[#This Row],[Driver Salary]]</f>
        <v>621</v>
      </c>
      <c r="W1155" s="15">
        <f>Table3[[#This Row],[Buddy wage/trip]]*0.3</f>
        <v>119.39999999999999</v>
      </c>
    </row>
    <row r="1156" spans="1:23" x14ac:dyDescent="0.25">
      <c r="A1156">
        <v>24</v>
      </c>
      <c r="B1156" s="22">
        <v>44364</v>
      </c>
      <c r="C1156">
        <v>2021</v>
      </c>
      <c r="D1156" t="s">
        <v>29</v>
      </c>
      <c r="E1156" t="s">
        <v>35</v>
      </c>
      <c r="F1156" t="s">
        <v>39</v>
      </c>
      <c r="G1156" t="s">
        <v>41</v>
      </c>
      <c r="H1156" t="s">
        <v>70</v>
      </c>
      <c r="I1156">
        <v>111.7</v>
      </c>
      <c r="J1156" t="s">
        <v>45</v>
      </c>
      <c r="K1156">
        <v>41.4</v>
      </c>
      <c r="L1156" t="s">
        <v>84</v>
      </c>
      <c r="M1156" t="s">
        <v>52</v>
      </c>
      <c r="N1156" t="s">
        <v>48</v>
      </c>
      <c r="O1156" t="s">
        <v>59</v>
      </c>
      <c r="P1156" s="4">
        <v>455</v>
      </c>
      <c r="Q1156" s="4">
        <v>399</v>
      </c>
      <c r="R1156" s="4">
        <v>512</v>
      </c>
      <c r="S1156" s="6">
        <v>200</v>
      </c>
      <c r="T1156">
        <v>30.9</v>
      </c>
      <c r="U1156" t="s">
        <v>62</v>
      </c>
      <c r="V1156" s="4">
        <f>Table3[[#This Row],[Driver wage/trip]]+Table3[[#This Row],[Driver Salary]]</f>
        <v>967</v>
      </c>
      <c r="W1156" s="15">
        <f>Table3[[#This Row],[Buddy wage/trip]]*0.3</f>
        <v>119.69999999999999</v>
      </c>
    </row>
    <row r="1157" spans="1:23" x14ac:dyDescent="0.25">
      <c r="A1157">
        <v>20</v>
      </c>
      <c r="B1157" s="22">
        <v>45087</v>
      </c>
      <c r="C1157">
        <v>2023</v>
      </c>
      <c r="D1157" t="s">
        <v>29</v>
      </c>
      <c r="E1157" t="s">
        <v>36</v>
      </c>
      <c r="F1157" t="s">
        <v>38</v>
      </c>
      <c r="G1157" t="s">
        <v>41</v>
      </c>
      <c r="H1157" t="s">
        <v>70</v>
      </c>
      <c r="I1157">
        <v>34.4</v>
      </c>
      <c r="J1157" t="s">
        <v>46</v>
      </c>
      <c r="K1157">
        <v>24</v>
      </c>
      <c r="L1157" t="s">
        <v>83</v>
      </c>
      <c r="M1157" t="s">
        <v>50</v>
      </c>
      <c r="N1157" t="s">
        <v>57</v>
      </c>
      <c r="O1157" t="s">
        <v>60</v>
      </c>
      <c r="P1157" s="4">
        <v>460</v>
      </c>
      <c r="Q1157" s="4">
        <v>401</v>
      </c>
      <c r="R1157" s="4">
        <v>469</v>
      </c>
      <c r="S1157" s="6">
        <v>272</v>
      </c>
      <c r="T1157">
        <v>6.4</v>
      </c>
      <c r="U1157" t="s">
        <v>61</v>
      </c>
      <c r="V1157" s="4">
        <f>Table3[[#This Row],[Driver wage/trip]]+Table3[[#This Row],[Driver Salary]]</f>
        <v>929</v>
      </c>
      <c r="W1157" s="15">
        <f>Table3[[#This Row],[Buddy wage/trip]]*0.3</f>
        <v>120.3</v>
      </c>
    </row>
    <row r="1158" spans="1:23" x14ac:dyDescent="0.25">
      <c r="A1158">
        <v>8</v>
      </c>
      <c r="B1158" s="22">
        <v>44983</v>
      </c>
      <c r="C1158">
        <v>2023</v>
      </c>
      <c r="D1158" t="s">
        <v>25</v>
      </c>
      <c r="E1158" t="s">
        <v>34</v>
      </c>
      <c r="F1158" t="s">
        <v>38</v>
      </c>
      <c r="G1158" t="s">
        <v>41</v>
      </c>
      <c r="H1158" t="s">
        <v>43</v>
      </c>
      <c r="I1158">
        <v>47.2</v>
      </c>
      <c r="J1158" t="s">
        <v>44</v>
      </c>
      <c r="K1158">
        <v>89.8</v>
      </c>
      <c r="L1158" t="s">
        <v>83</v>
      </c>
      <c r="M1158" t="s">
        <v>47</v>
      </c>
      <c r="N1158" t="s">
        <v>66</v>
      </c>
      <c r="O1158" t="s">
        <v>59</v>
      </c>
      <c r="P1158" s="4">
        <v>532</v>
      </c>
      <c r="Q1158" s="4">
        <v>400</v>
      </c>
      <c r="R1158" s="4">
        <v>675</v>
      </c>
      <c r="S1158" s="6">
        <v>570</v>
      </c>
      <c r="T1158">
        <v>37.299999999999997</v>
      </c>
      <c r="U1158" t="s">
        <v>61</v>
      </c>
      <c r="V1158" s="4">
        <f>Table3[[#This Row],[Driver wage/trip]]+Table3[[#This Row],[Driver Salary]]</f>
        <v>1207</v>
      </c>
      <c r="W1158" s="15">
        <f>Table3[[#This Row],[Buddy wage/trip]]*0.3</f>
        <v>120</v>
      </c>
    </row>
    <row r="1159" spans="1:23" x14ac:dyDescent="0.25">
      <c r="A1159">
        <v>28</v>
      </c>
      <c r="B1159" s="22">
        <v>44400</v>
      </c>
      <c r="C1159">
        <v>2021</v>
      </c>
      <c r="D1159" t="s">
        <v>27</v>
      </c>
      <c r="E1159" t="s">
        <v>31</v>
      </c>
      <c r="F1159" t="s">
        <v>39</v>
      </c>
      <c r="G1159" t="s">
        <v>41</v>
      </c>
      <c r="H1159" t="s">
        <v>70</v>
      </c>
      <c r="I1159">
        <v>118.1</v>
      </c>
      <c r="J1159" t="s">
        <v>45</v>
      </c>
      <c r="K1159">
        <v>37</v>
      </c>
      <c r="L1159" t="s">
        <v>83</v>
      </c>
      <c r="M1159" t="s">
        <v>51</v>
      </c>
      <c r="N1159" t="s">
        <v>55</v>
      </c>
      <c r="O1159" t="s">
        <v>60</v>
      </c>
      <c r="P1159" s="4">
        <v>670</v>
      </c>
      <c r="Q1159" s="4">
        <v>400</v>
      </c>
      <c r="R1159" s="4">
        <v>742</v>
      </c>
      <c r="S1159" s="6">
        <v>606</v>
      </c>
      <c r="T1159">
        <v>17.3</v>
      </c>
      <c r="U1159" t="s">
        <v>61</v>
      </c>
      <c r="V1159" s="4">
        <f>Table3[[#This Row],[Driver wage/trip]]+Table3[[#This Row],[Driver Salary]]</f>
        <v>1412</v>
      </c>
      <c r="W1159" s="15">
        <f>Table3[[#This Row],[Buddy wage/trip]]*0.3</f>
        <v>120</v>
      </c>
    </row>
    <row r="1160" spans="1:23" x14ac:dyDescent="0.25">
      <c r="A1160">
        <v>19</v>
      </c>
      <c r="B1160" s="22">
        <v>44761</v>
      </c>
      <c r="C1160">
        <v>2022</v>
      </c>
      <c r="D1160" t="s">
        <v>27</v>
      </c>
      <c r="E1160" t="s">
        <v>37</v>
      </c>
      <c r="F1160" t="s">
        <v>38</v>
      </c>
      <c r="G1160" t="s">
        <v>41</v>
      </c>
      <c r="H1160" t="s">
        <v>43</v>
      </c>
      <c r="I1160">
        <v>70.099999999999994</v>
      </c>
      <c r="J1160" t="s">
        <v>46</v>
      </c>
      <c r="K1160">
        <v>115.5</v>
      </c>
      <c r="L1160" t="s">
        <v>84</v>
      </c>
      <c r="M1160" t="s">
        <v>53</v>
      </c>
      <c r="N1160" t="s">
        <v>52</v>
      </c>
      <c r="O1160" t="s">
        <v>59</v>
      </c>
      <c r="P1160" s="4">
        <v>483</v>
      </c>
      <c r="Q1160" s="4">
        <v>401</v>
      </c>
      <c r="R1160" s="4">
        <v>252</v>
      </c>
      <c r="S1160" s="6">
        <v>463</v>
      </c>
      <c r="T1160">
        <v>10</v>
      </c>
      <c r="U1160" t="s">
        <v>62</v>
      </c>
      <c r="V1160" s="4">
        <f>Table3[[#This Row],[Driver wage/trip]]+Table3[[#This Row],[Driver Salary]]</f>
        <v>735</v>
      </c>
      <c r="W1160" s="15">
        <f>Table3[[#This Row],[Buddy wage/trip]]*0.3</f>
        <v>120.3</v>
      </c>
    </row>
    <row r="1161" spans="1:23" x14ac:dyDescent="0.25">
      <c r="A1161">
        <v>10</v>
      </c>
      <c r="B1161" s="22">
        <v>44067</v>
      </c>
      <c r="C1161">
        <v>2020</v>
      </c>
      <c r="D1161" t="s">
        <v>26</v>
      </c>
      <c r="E1161" t="s">
        <v>32</v>
      </c>
      <c r="F1161" t="s">
        <v>38</v>
      </c>
      <c r="G1161" t="s">
        <v>41</v>
      </c>
      <c r="H1161" t="s">
        <v>43</v>
      </c>
      <c r="I1161">
        <v>62.2</v>
      </c>
      <c r="J1161" t="s">
        <v>44</v>
      </c>
      <c r="K1161">
        <v>118.6</v>
      </c>
      <c r="L1161" t="s">
        <v>83</v>
      </c>
      <c r="M1161" t="s">
        <v>52</v>
      </c>
      <c r="N1161" t="s">
        <v>65</v>
      </c>
      <c r="O1161" t="s">
        <v>60</v>
      </c>
      <c r="P1161" s="4">
        <v>215</v>
      </c>
      <c r="Q1161" s="4">
        <v>402</v>
      </c>
      <c r="R1161" s="4">
        <v>708</v>
      </c>
      <c r="S1161" s="6">
        <v>228</v>
      </c>
      <c r="T1161">
        <v>31.8</v>
      </c>
      <c r="U1161" t="s">
        <v>62</v>
      </c>
      <c r="V1161" s="4">
        <f>Table3[[#This Row],[Driver wage/trip]]+Table3[[#This Row],[Driver Salary]]</f>
        <v>923</v>
      </c>
      <c r="W1161" s="15">
        <f>Table3[[#This Row],[Buddy wage/trip]]*0.3</f>
        <v>120.6</v>
      </c>
    </row>
    <row r="1162" spans="1:23" x14ac:dyDescent="0.25">
      <c r="A1162">
        <v>5</v>
      </c>
      <c r="B1162" s="22">
        <v>44796</v>
      </c>
      <c r="C1162">
        <v>2022</v>
      </c>
      <c r="D1162" t="s">
        <v>26</v>
      </c>
      <c r="E1162" t="s">
        <v>37</v>
      </c>
      <c r="F1162" t="s">
        <v>38</v>
      </c>
      <c r="G1162" t="s">
        <v>41</v>
      </c>
      <c r="H1162" t="s">
        <v>43</v>
      </c>
      <c r="I1162">
        <v>62.6</v>
      </c>
      <c r="J1162" t="s">
        <v>44</v>
      </c>
      <c r="K1162">
        <v>111.5</v>
      </c>
      <c r="L1162" t="s">
        <v>83</v>
      </c>
      <c r="M1162" t="s">
        <v>51</v>
      </c>
      <c r="N1162" t="s">
        <v>48</v>
      </c>
      <c r="O1162" t="s">
        <v>60</v>
      </c>
      <c r="P1162" s="4">
        <v>663</v>
      </c>
      <c r="Q1162" s="4">
        <v>401</v>
      </c>
      <c r="R1162" s="4">
        <v>745</v>
      </c>
      <c r="S1162" s="6">
        <v>580</v>
      </c>
      <c r="T1162">
        <v>38</v>
      </c>
      <c r="U1162" t="s">
        <v>61</v>
      </c>
      <c r="V1162" s="4">
        <f>Table3[[#This Row],[Driver wage/trip]]+Table3[[#This Row],[Driver Salary]]</f>
        <v>1408</v>
      </c>
      <c r="W1162" s="15">
        <f>Table3[[#This Row],[Buddy wage/trip]]*0.3</f>
        <v>120.3</v>
      </c>
    </row>
    <row r="1163" spans="1:23" x14ac:dyDescent="0.25">
      <c r="A1163">
        <v>29</v>
      </c>
      <c r="B1163" s="22">
        <v>44531</v>
      </c>
      <c r="C1163">
        <v>2021</v>
      </c>
      <c r="D1163" t="s">
        <v>23</v>
      </c>
      <c r="E1163" t="s">
        <v>33</v>
      </c>
      <c r="F1163" t="s">
        <v>38</v>
      </c>
      <c r="G1163" t="s">
        <v>41</v>
      </c>
      <c r="H1163" t="s">
        <v>70</v>
      </c>
      <c r="I1163">
        <v>85.1</v>
      </c>
      <c r="J1163" t="s">
        <v>46</v>
      </c>
      <c r="K1163">
        <v>113.6</v>
      </c>
      <c r="L1163" t="s">
        <v>83</v>
      </c>
      <c r="M1163" t="s">
        <v>53</v>
      </c>
      <c r="N1163" t="s">
        <v>48</v>
      </c>
      <c r="O1163" t="s">
        <v>59</v>
      </c>
      <c r="P1163" s="4">
        <v>249</v>
      </c>
      <c r="Q1163" s="4">
        <v>399</v>
      </c>
      <c r="R1163" s="4">
        <v>754</v>
      </c>
      <c r="S1163" s="6">
        <v>251</v>
      </c>
      <c r="T1163">
        <v>36.799999999999997</v>
      </c>
      <c r="U1163" t="s">
        <v>62</v>
      </c>
      <c r="V1163" s="4">
        <f>Table3[[#This Row],[Driver wage/trip]]+Table3[[#This Row],[Driver Salary]]</f>
        <v>1003</v>
      </c>
      <c r="W1163" s="15">
        <f>Table3[[#This Row],[Buddy wage/trip]]*0.3</f>
        <v>119.69999999999999</v>
      </c>
    </row>
    <row r="1164" spans="1:23" x14ac:dyDescent="0.25">
      <c r="A1164">
        <v>3</v>
      </c>
      <c r="B1164" s="22">
        <v>44584</v>
      </c>
      <c r="C1164">
        <v>2022</v>
      </c>
      <c r="D1164" t="s">
        <v>28</v>
      </c>
      <c r="E1164" t="s">
        <v>34</v>
      </c>
      <c r="F1164" t="s">
        <v>39</v>
      </c>
      <c r="G1164" t="s">
        <v>40</v>
      </c>
      <c r="H1164" t="s">
        <v>70</v>
      </c>
      <c r="I1164">
        <v>114.8</v>
      </c>
      <c r="J1164" t="s">
        <v>45</v>
      </c>
      <c r="K1164">
        <v>75.8</v>
      </c>
      <c r="L1164" t="s">
        <v>83</v>
      </c>
      <c r="M1164" t="s">
        <v>51</v>
      </c>
      <c r="N1164" t="s">
        <v>66</v>
      </c>
      <c r="O1164" t="s">
        <v>60</v>
      </c>
      <c r="P1164" s="4">
        <v>585</v>
      </c>
      <c r="Q1164" s="4">
        <v>398</v>
      </c>
      <c r="R1164" s="4">
        <v>659</v>
      </c>
      <c r="S1164" s="6">
        <v>285</v>
      </c>
      <c r="T1164">
        <v>10.3</v>
      </c>
      <c r="U1164" t="s">
        <v>61</v>
      </c>
      <c r="V1164" s="4">
        <f>Table3[[#This Row],[Driver wage/trip]]+Table3[[#This Row],[Driver Salary]]</f>
        <v>1244</v>
      </c>
      <c r="W1164" s="15">
        <f>Table3[[#This Row],[Buddy wage/trip]]*0.3</f>
        <v>119.39999999999999</v>
      </c>
    </row>
    <row r="1165" spans="1:23" x14ac:dyDescent="0.25">
      <c r="A1165">
        <v>1</v>
      </c>
      <c r="B1165" s="22">
        <v>44405</v>
      </c>
      <c r="C1165">
        <v>2021</v>
      </c>
      <c r="D1165" t="s">
        <v>27</v>
      </c>
      <c r="E1165" t="s">
        <v>33</v>
      </c>
      <c r="F1165" t="s">
        <v>39</v>
      </c>
      <c r="G1165" t="s">
        <v>41</v>
      </c>
      <c r="H1165" t="s">
        <v>43</v>
      </c>
      <c r="I1165">
        <v>47.2</v>
      </c>
      <c r="J1165" t="s">
        <v>46</v>
      </c>
      <c r="K1165">
        <v>84.6</v>
      </c>
      <c r="L1165" t="s">
        <v>84</v>
      </c>
      <c r="M1165" t="s">
        <v>50</v>
      </c>
      <c r="N1165" t="s">
        <v>57</v>
      </c>
      <c r="O1165" t="s">
        <v>59</v>
      </c>
      <c r="P1165" s="4">
        <v>682</v>
      </c>
      <c r="Q1165" s="4">
        <v>402</v>
      </c>
      <c r="R1165" s="4">
        <v>645</v>
      </c>
      <c r="S1165" s="6">
        <v>508</v>
      </c>
      <c r="T1165">
        <v>27.2</v>
      </c>
      <c r="U1165" t="s">
        <v>62</v>
      </c>
      <c r="V1165" s="4">
        <f>Table3[[#This Row],[Driver wage/trip]]+Table3[[#This Row],[Driver Salary]]</f>
        <v>1327</v>
      </c>
      <c r="W1165" s="15">
        <f>Table3[[#This Row],[Buddy wage/trip]]*0.3</f>
        <v>120.6</v>
      </c>
    </row>
    <row r="1166" spans="1:23" x14ac:dyDescent="0.25">
      <c r="A1166">
        <v>20</v>
      </c>
      <c r="B1166" s="22">
        <v>45095</v>
      </c>
      <c r="C1166">
        <v>2023</v>
      </c>
      <c r="D1166" t="s">
        <v>29</v>
      </c>
      <c r="E1166" t="s">
        <v>34</v>
      </c>
      <c r="F1166" t="s">
        <v>39</v>
      </c>
      <c r="G1166" t="s">
        <v>41</v>
      </c>
      <c r="H1166" t="s">
        <v>43</v>
      </c>
      <c r="I1166">
        <v>24.9</v>
      </c>
      <c r="J1166" t="s">
        <v>44</v>
      </c>
      <c r="K1166">
        <v>15.8</v>
      </c>
      <c r="L1166" t="s">
        <v>83</v>
      </c>
      <c r="M1166" t="s">
        <v>52</v>
      </c>
      <c r="N1166" t="s">
        <v>56</v>
      </c>
      <c r="O1166" t="s">
        <v>59</v>
      </c>
      <c r="P1166" s="4">
        <v>370</v>
      </c>
      <c r="Q1166" s="4">
        <v>402</v>
      </c>
      <c r="R1166" s="4">
        <v>209</v>
      </c>
      <c r="S1166" s="6">
        <v>404</v>
      </c>
      <c r="T1166">
        <v>22.3</v>
      </c>
      <c r="U1166" t="s">
        <v>62</v>
      </c>
      <c r="V1166" s="4">
        <f>Table3[[#This Row],[Driver wage/trip]]+Table3[[#This Row],[Driver Salary]]</f>
        <v>579</v>
      </c>
      <c r="W1166" s="15">
        <f>Table3[[#This Row],[Buddy wage/trip]]*0.3</f>
        <v>120.6</v>
      </c>
    </row>
    <row r="1167" spans="1:23" x14ac:dyDescent="0.25">
      <c r="A1167">
        <v>30</v>
      </c>
      <c r="B1167" s="22">
        <v>44787</v>
      </c>
      <c r="C1167">
        <v>2022</v>
      </c>
      <c r="D1167" t="s">
        <v>26</v>
      </c>
      <c r="E1167" t="s">
        <v>34</v>
      </c>
      <c r="F1167" t="s">
        <v>39</v>
      </c>
      <c r="G1167" t="s">
        <v>41</v>
      </c>
      <c r="H1167" t="s">
        <v>42</v>
      </c>
      <c r="I1167">
        <v>26.3</v>
      </c>
      <c r="J1167" t="s">
        <v>46</v>
      </c>
      <c r="K1167">
        <v>92.8</v>
      </c>
      <c r="L1167" t="s">
        <v>84</v>
      </c>
      <c r="M1167" t="s">
        <v>52</v>
      </c>
      <c r="N1167" t="s">
        <v>52</v>
      </c>
      <c r="O1167" t="s">
        <v>59</v>
      </c>
      <c r="P1167" s="4">
        <v>469</v>
      </c>
      <c r="Q1167" s="4">
        <v>400</v>
      </c>
      <c r="R1167" s="4">
        <v>752</v>
      </c>
      <c r="S1167" s="6">
        <v>479</v>
      </c>
      <c r="T1167">
        <v>29.3</v>
      </c>
      <c r="U1167" t="s">
        <v>61</v>
      </c>
      <c r="V1167" s="4">
        <f>Table3[[#This Row],[Driver wage/trip]]+Table3[[#This Row],[Driver Salary]]</f>
        <v>1221</v>
      </c>
      <c r="W1167" s="15">
        <f>Table3[[#This Row],[Buddy wage/trip]]*0.3</f>
        <v>120</v>
      </c>
    </row>
    <row r="1168" spans="1:23" x14ac:dyDescent="0.25">
      <c r="A1168">
        <v>22</v>
      </c>
      <c r="B1168" s="22">
        <v>44847</v>
      </c>
      <c r="C1168">
        <v>2022</v>
      </c>
      <c r="D1168" t="s">
        <v>22</v>
      </c>
      <c r="E1168" t="s">
        <v>35</v>
      </c>
      <c r="F1168" t="s">
        <v>39</v>
      </c>
      <c r="G1168" t="s">
        <v>40</v>
      </c>
      <c r="H1168" t="s">
        <v>43</v>
      </c>
      <c r="I1168">
        <v>7.3</v>
      </c>
      <c r="J1168" t="s">
        <v>46</v>
      </c>
      <c r="K1168">
        <v>28.2</v>
      </c>
      <c r="L1168" t="s">
        <v>84</v>
      </c>
      <c r="M1168" t="s">
        <v>48</v>
      </c>
      <c r="N1168" t="s">
        <v>52</v>
      </c>
      <c r="O1168" t="s">
        <v>60</v>
      </c>
      <c r="P1168" s="4">
        <v>209</v>
      </c>
      <c r="Q1168" s="4">
        <v>399</v>
      </c>
      <c r="R1168" s="4">
        <v>411</v>
      </c>
      <c r="S1168" s="6">
        <v>581</v>
      </c>
      <c r="T1168">
        <v>20</v>
      </c>
      <c r="U1168" t="s">
        <v>61</v>
      </c>
      <c r="V1168" s="4">
        <f>Table3[[#This Row],[Driver wage/trip]]+Table3[[#This Row],[Driver Salary]]</f>
        <v>620</v>
      </c>
      <c r="W1168" s="15">
        <f>Table3[[#This Row],[Buddy wage/trip]]*0.3</f>
        <v>119.69999999999999</v>
      </c>
    </row>
    <row r="1169" spans="1:23" x14ac:dyDescent="0.25">
      <c r="A1169">
        <v>16</v>
      </c>
      <c r="B1169" s="22">
        <v>44601</v>
      </c>
      <c r="C1169">
        <v>2022</v>
      </c>
      <c r="D1169" t="s">
        <v>25</v>
      </c>
      <c r="E1169" t="s">
        <v>33</v>
      </c>
      <c r="F1169" t="s">
        <v>38</v>
      </c>
      <c r="G1169" t="s">
        <v>41</v>
      </c>
      <c r="H1169" t="s">
        <v>43</v>
      </c>
      <c r="I1169">
        <v>68.900000000000006</v>
      </c>
      <c r="J1169" t="s">
        <v>46</v>
      </c>
      <c r="K1169">
        <v>101.6</v>
      </c>
      <c r="L1169" t="s">
        <v>83</v>
      </c>
      <c r="M1169" t="s">
        <v>48</v>
      </c>
      <c r="N1169" t="s">
        <v>48</v>
      </c>
      <c r="O1169" t="s">
        <v>59</v>
      </c>
      <c r="P1169" s="4">
        <v>682</v>
      </c>
      <c r="Q1169" s="4">
        <v>401</v>
      </c>
      <c r="R1169" s="4">
        <v>225</v>
      </c>
      <c r="S1169" s="6">
        <v>296</v>
      </c>
      <c r="T1169">
        <v>19.3</v>
      </c>
      <c r="U1169" t="s">
        <v>61</v>
      </c>
      <c r="V1169" s="4">
        <f>Table3[[#This Row],[Driver wage/trip]]+Table3[[#This Row],[Driver Salary]]</f>
        <v>907</v>
      </c>
      <c r="W1169" s="15">
        <f>Table3[[#This Row],[Buddy wage/trip]]*0.3</f>
        <v>120.3</v>
      </c>
    </row>
    <row r="1170" spans="1:23" x14ac:dyDescent="0.25">
      <c r="A1170">
        <v>17</v>
      </c>
      <c r="B1170" s="22">
        <v>44053</v>
      </c>
      <c r="C1170">
        <v>2020</v>
      </c>
      <c r="D1170" t="s">
        <v>26</v>
      </c>
      <c r="E1170" t="s">
        <v>32</v>
      </c>
      <c r="F1170" t="s">
        <v>39</v>
      </c>
      <c r="G1170" t="s">
        <v>40</v>
      </c>
      <c r="H1170" t="s">
        <v>70</v>
      </c>
      <c r="I1170">
        <v>111.8</v>
      </c>
      <c r="J1170" t="s">
        <v>45</v>
      </c>
      <c r="K1170">
        <v>115.6</v>
      </c>
      <c r="L1170" t="s">
        <v>84</v>
      </c>
      <c r="M1170" t="s">
        <v>47</v>
      </c>
      <c r="N1170" t="s">
        <v>48</v>
      </c>
      <c r="O1170" t="s">
        <v>59</v>
      </c>
      <c r="P1170" s="4">
        <v>622</v>
      </c>
      <c r="Q1170" s="4">
        <v>400</v>
      </c>
      <c r="R1170" s="4">
        <v>448</v>
      </c>
      <c r="S1170" s="6">
        <v>736</v>
      </c>
      <c r="T1170">
        <v>35.4</v>
      </c>
      <c r="U1170" t="s">
        <v>61</v>
      </c>
      <c r="V1170" s="4">
        <f>Table3[[#This Row],[Driver wage/trip]]+Table3[[#This Row],[Driver Salary]]</f>
        <v>1070</v>
      </c>
      <c r="W1170" s="15">
        <f>Table3[[#This Row],[Buddy wage/trip]]*0.3</f>
        <v>120</v>
      </c>
    </row>
    <row r="1171" spans="1:23" x14ac:dyDescent="0.25">
      <c r="A1171">
        <v>19</v>
      </c>
      <c r="B1171" s="22">
        <v>44953</v>
      </c>
      <c r="C1171">
        <v>2023</v>
      </c>
      <c r="D1171" t="s">
        <v>28</v>
      </c>
      <c r="E1171" t="s">
        <v>31</v>
      </c>
      <c r="F1171" t="s">
        <v>38</v>
      </c>
      <c r="G1171" t="s">
        <v>41</v>
      </c>
      <c r="H1171" t="s">
        <v>43</v>
      </c>
      <c r="I1171">
        <v>87</v>
      </c>
      <c r="J1171" t="s">
        <v>45</v>
      </c>
      <c r="K1171">
        <v>29.4</v>
      </c>
      <c r="L1171" t="s">
        <v>83</v>
      </c>
      <c r="M1171" t="s">
        <v>55</v>
      </c>
      <c r="N1171" t="s">
        <v>66</v>
      </c>
      <c r="O1171" t="s">
        <v>59</v>
      </c>
      <c r="P1171" s="4">
        <v>339</v>
      </c>
      <c r="Q1171" s="4">
        <v>400</v>
      </c>
      <c r="R1171" s="4">
        <v>640</v>
      </c>
      <c r="S1171" s="6">
        <v>536</v>
      </c>
      <c r="T1171">
        <v>35</v>
      </c>
      <c r="U1171" t="s">
        <v>62</v>
      </c>
      <c r="V1171" s="4">
        <f>Table3[[#This Row],[Driver wage/trip]]+Table3[[#This Row],[Driver Salary]]</f>
        <v>979</v>
      </c>
      <c r="W1171" s="15">
        <f>Table3[[#This Row],[Buddy wage/trip]]*0.3</f>
        <v>120</v>
      </c>
    </row>
    <row r="1172" spans="1:23" x14ac:dyDescent="0.25">
      <c r="A1172">
        <v>18</v>
      </c>
      <c r="B1172" s="22">
        <v>44387</v>
      </c>
      <c r="C1172">
        <v>2021</v>
      </c>
      <c r="D1172" t="s">
        <v>27</v>
      </c>
      <c r="E1172" t="s">
        <v>36</v>
      </c>
      <c r="F1172" t="s">
        <v>38</v>
      </c>
      <c r="G1172" t="s">
        <v>41</v>
      </c>
      <c r="H1172" t="s">
        <v>70</v>
      </c>
      <c r="I1172">
        <v>119.2</v>
      </c>
      <c r="J1172" t="s">
        <v>45</v>
      </c>
      <c r="K1172">
        <v>14</v>
      </c>
      <c r="L1172" t="s">
        <v>84</v>
      </c>
      <c r="M1172" t="s">
        <v>51</v>
      </c>
      <c r="N1172" t="s">
        <v>66</v>
      </c>
      <c r="O1172" t="s">
        <v>59</v>
      </c>
      <c r="P1172" s="4">
        <v>434</v>
      </c>
      <c r="Q1172" s="4">
        <v>401</v>
      </c>
      <c r="R1172" s="4">
        <v>465</v>
      </c>
      <c r="S1172" s="6">
        <v>213</v>
      </c>
      <c r="T1172">
        <v>31.7</v>
      </c>
      <c r="U1172" t="s">
        <v>61</v>
      </c>
      <c r="V1172" s="4">
        <f>Table3[[#This Row],[Driver wage/trip]]+Table3[[#This Row],[Driver Salary]]</f>
        <v>899</v>
      </c>
      <c r="W1172" s="15">
        <f>Table3[[#This Row],[Buddy wage/trip]]*0.3</f>
        <v>120.3</v>
      </c>
    </row>
    <row r="1173" spans="1:23" x14ac:dyDescent="0.25">
      <c r="A1173">
        <v>14</v>
      </c>
      <c r="B1173" s="22">
        <v>44741</v>
      </c>
      <c r="C1173">
        <v>2022</v>
      </c>
      <c r="D1173" t="s">
        <v>29</v>
      </c>
      <c r="E1173" t="s">
        <v>33</v>
      </c>
      <c r="F1173" t="s">
        <v>38</v>
      </c>
      <c r="G1173" t="s">
        <v>40</v>
      </c>
      <c r="H1173" t="s">
        <v>43</v>
      </c>
      <c r="I1173">
        <v>109.6</v>
      </c>
      <c r="J1173" t="s">
        <v>45</v>
      </c>
      <c r="K1173">
        <v>60.6</v>
      </c>
      <c r="L1173" t="s">
        <v>84</v>
      </c>
      <c r="M1173" t="s">
        <v>55</v>
      </c>
      <c r="N1173" t="s">
        <v>57</v>
      </c>
      <c r="O1173" t="s">
        <v>60</v>
      </c>
      <c r="P1173" s="4">
        <v>617</v>
      </c>
      <c r="Q1173" s="4">
        <v>400</v>
      </c>
      <c r="R1173" s="4">
        <v>655</v>
      </c>
      <c r="S1173" s="6">
        <v>577</v>
      </c>
      <c r="T1173">
        <v>28.5</v>
      </c>
      <c r="U1173" t="s">
        <v>61</v>
      </c>
      <c r="V1173" s="4">
        <f>Table3[[#This Row],[Driver wage/trip]]+Table3[[#This Row],[Driver Salary]]</f>
        <v>1272</v>
      </c>
      <c r="W1173" s="15">
        <f>Table3[[#This Row],[Buddy wage/trip]]*0.3</f>
        <v>120</v>
      </c>
    </row>
    <row r="1174" spans="1:23" x14ac:dyDescent="0.25">
      <c r="A1174">
        <v>13</v>
      </c>
      <c r="B1174" s="22">
        <v>44103</v>
      </c>
      <c r="C1174">
        <v>2020</v>
      </c>
      <c r="D1174" t="s">
        <v>21</v>
      </c>
      <c r="E1174" t="s">
        <v>37</v>
      </c>
      <c r="F1174" t="s">
        <v>39</v>
      </c>
      <c r="G1174" t="s">
        <v>41</v>
      </c>
      <c r="H1174" t="s">
        <v>43</v>
      </c>
      <c r="I1174">
        <v>61.6</v>
      </c>
      <c r="J1174" t="s">
        <v>46</v>
      </c>
      <c r="K1174">
        <v>96</v>
      </c>
      <c r="L1174" t="s">
        <v>83</v>
      </c>
      <c r="M1174" t="s">
        <v>53</v>
      </c>
      <c r="N1174" t="s">
        <v>57</v>
      </c>
      <c r="O1174" t="s">
        <v>60</v>
      </c>
      <c r="P1174" s="4">
        <v>415</v>
      </c>
      <c r="Q1174" s="4">
        <v>399</v>
      </c>
      <c r="R1174" s="4">
        <v>506</v>
      </c>
      <c r="S1174" s="6">
        <v>478</v>
      </c>
      <c r="T1174">
        <v>27.5</v>
      </c>
      <c r="U1174" t="s">
        <v>62</v>
      </c>
      <c r="V1174" s="4">
        <f>Table3[[#This Row],[Driver wage/trip]]+Table3[[#This Row],[Driver Salary]]</f>
        <v>921</v>
      </c>
      <c r="W1174" s="15">
        <f>Table3[[#This Row],[Buddy wage/trip]]*0.3</f>
        <v>119.69999999999999</v>
      </c>
    </row>
    <row r="1175" spans="1:23" x14ac:dyDescent="0.25">
      <c r="A1175">
        <v>12</v>
      </c>
      <c r="B1175" s="22">
        <v>45253</v>
      </c>
      <c r="C1175">
        <v>2023</v>
      </c>
      <c r="D1175" t="s">
        <v>30</v>
      </c>
      <c r="E1175" t="s">
        <v>35</v>
      </c>
      <c r="F1175" t="s">
        <v>39</v>
      </c>
      <c r="G1175" t="s">
        <v>40</v>
      </c>
      <c r="H1175" t="s">
        <v>70</v>
      </c>
      <c r="I1175">
        <v>61</v>
      </c>
      <c r="J1175" t="s">
        <v>46</v>
      </c>
      <c r="K1175">
        <v>93.6</v>
      </c>
      <c r="L1175" t="s">
        <v>83</v>
      </c>
      <c r="M1175" t="s">
        <v>49</v>
      </c>
      <c r="N1175" t="s">
        <v>56</v>
      </c>
      <c r="O1175" t="s">
        <v>60</v>
      </c>
      <c r="P1175" s="4">
        <v>297</v>
      </c>
      <c r="Q1175" s="4">
        <v>400</v>
      </c>
      <c r="R1175" s="4">
        <v>380</v>
      </c>
      <c r="S1175" s="6">
        <v>621</v>
      </c>
      <c r="T1175">
        <v>3.2</v>
      </c>
      <c r="U1175" t="s">
        <v>61</v>
      </c>
      <c r="V1175" s="4">
        <f>Table3[[#This Row],[Driver wage/trip]]+Table3[[#This Row],[Driver Salary]]</f>
        <v>677</v>
      </c>
      <c r="W1175" s="15">
        <f>Table3[[#This Row],[Buddy wage/trip]]*0.3</f>
        <v>120</v>
      </c>
    </row>
    <row r="1176" spans="1:23" x14ac:dyDescent="0.25">
      <c r="A1176">
        <v>7</v>
      </c>
      <c r="B1176" s="22">
        <v>44260</v>
      </c>
      <c r="C1176">
        <v>2021</v>
      </c>
      <c r="D1176" t="s">
        <v>24</v>
      </c>
      <c r="E1176" t="s">
        <v>31</v>
      </c>
      <c r="F1176" t="s">
        <v>39</v>
      </c>
      <c r="G1176" t="s">
        <v>40</v>
      </c>
      <c r="H1176" t="s">
        <v>70</v>
      </c>
      <c r="I1176">
        <v>77.3</v>
      </c>
      <c r="J1176" t="s">
        <v>44</v>
      </c>
      <c r="K1176">
        <v>85.1</v>
      </c>
      <c r="L1176" t="s">
        <v>84</v>
      </c>
      <c r="M1176" t="s">
        <v>52</v>
      </c>
      <c r="N1176" t="s">
        <v>66</v>
      </c>
      <c r="O1176" t="s">
        <v>60</v>
      </c>
      <c r="P1176" s="4">
        <v>511</v>
      </c>
      <c r="Q1176" s="4">
        <v>401</v>
      </c>
      <c r="R1176" s="4">
        <v>322</v>
      </c>
      <c r="S1176" s="6">
        <v>670</v>
      </c>
      <c r="T1176">
        <v>30.2</v>
      </c>
      <c r="U1176" t="s">
        <v>61</v>
      </c>
      <c r="V1176" s="4">
        <f>Table3[[#This Row],[Driver wage/trip]]+Table3[[#This Row],[Driver Salary]]</f>
        <v>833</v>
      </c>
      <c r="W1176" s="15">
        <f>Table3[[#This Row],[Buddy wage/trip]]*0.3</f>
        <v>120.3</v>
      </c>
    </row>
    <row r="1177" spans="1:23" x14ac:dyDescent="0.25">
      <c r="A1177">
        <v>11</v>
      </c>
      <c r="B1177" s="22">
        <v>44353</v>
      </c>
      <c r="C1177">
        <v>2021</v>
      </c>
      <c r="D1177" t="s">
        <v>29</v>
      </c>
      <c r="E1177" t="s">
        <v>34</v>
      </c>
      <c r="F1177" t="s">
        <v>39</v>
      </c>
      <c r="G1177" t="s">
        <v>40</v>
      </c>
      <c r="H1177" t="s">
        <v>43</v>
      </c>
      <c r="I1177">
        <v>17.8</v>
      </c>
      <c r="J1177" t="s">
        <v>44</v>
      </c>
      <c r="K1177">
        <v>99.4</v>
      </c>
      <c r="L1177" t="s">
        <v>83</v>
      </c>
      <c r="M1177" t="s">
        <v>49</v>
      </c>
      <c r="N1177" t="s">
        <v>52</v>
      </c>
      <c r="O1177" t="s">
        <v>59</v>
      </c>
      <c r="P1177" s="4">
        <v>634</v>
      </c>
      <c r="Q1177" s="4">
        <v>401</v>
      </c>
      <c r="R1177" s="4">
        <v>453</v>
      </c>
      <c r="S1177" s="6">
        <v>763</v>
      </c>
      <c r="T1177">
        <v>25.9</v>
      </c>
      <c r="U1177" t="s">
        <v>62</v>
      </c>
      <c r="V1177" s="4">
        <f>Table3[[#This Row],[Driver wage/trip]]+Table3[[#This Row],[Driver Salary]]</f>
        <v>1087</v>
      </c>
      <c r="W1177" s="15">
        <f>Table3[[#This Row],[Buddy wage/trip]]*0.3</f>
        <v>120.3</v>
      </c>
    </row>
    <row r="1178" spans="1:23" x14ac:dyDescent="0.25">
      <c r="A1178">
        <v>1</v>
      </c>
      <c r="B1178" s="22">
        <v>44790</v>
      </c>
      <c r="C1178">
        <v>2022</v>
      </c>
      <c r="D1178" t="s">
        <v>26</v>
      </c>
      <c r="E1178" t="s">
        <v>33</v>
      </c>
      <c r="F1178" t="s">
        <v>38</v>
      </c>
      <c r="G1178" t="s">
        <v>40</v>
      </c>
      <c r="H1178" t="s">
        <v>42</v>
      </c>
      <c r="I1178">
        <v>74.900000000000006</v>
      </c>
      <c r="J1178" t="s">
        <v>44</v>
      </c>
      <c r="K1178">
        <v>25.1</v>
      </c>
      <c r="L1178" t="s">
        <v>83</v>
      </c>
      <c r="M1178" t="s">
        <v>53</v>
      </c>
      <c r="N1178" t="s">
        <v>65</v>
      </c>
      <c r="O1178" t="s">
        <v>59</v>
      </c>
      <c r="P1178" s="4">
        <v>392</v>
      </c>
      <c r="Q1178" s="4">
        <v>400</v>
      </c>
      <c r="R1178" s="4">
        <v>221</v>
      </c>
      <c r="S1178" s="6">
        <v>799</v>
      </c>
      <c r="T1178">
        <v>12.8</v>
      </c>
      <c r="U1178" t="s">
        <v>62</v>
      </c>
      <c r="V1178" s="4">
        <f>Table3[[#This Row],[Driver wage/trip]]+Table3[[#This Row],[Driver Salary]]</f>
        <v>613</v>
      </c>
      <c r="W1178" s="15">
        <f>Table3[[#This Row],[Buddy wage/trip]]*0.3</f>
        <v>120</v>
      </c>
    </row>
    <row r="1179" spans="1:23" x14ac:dyDescent="0.25">
      <c r="A1179">
        <v>12</v>
      </c>
      <c r="B1179" s="22">
        <v>45202</v>
      </c>
      <c r="C1179">
        <v>2023</v>
      </c>
      <c r="D1179" t="s">
        <v>22</v>
      </c>
      <c r="E1179" t="s">
        <v>37</v>
      </c>
      <c r="F1179" t="s">
        <v>38</v>
      </c>
      <c r="G1179" t="s">
        <v>40</v>
      </c>
      <c r="H1179" t="s">
        <v>43</v>
      </c>
      <c r="I1179">
        <v>58.4</v>
      </c>
      <c r="J1179" t="s">
        <v>46</v>
      </c>
      <c r="K1179">
        <v>80</v>
      </c>
      <c r="L1179" t="s">
        <v>83</v>
      </c>
      <c r="M1179" t="s">
        <v>52</v>
      </c>
      <c r="N1179" t="s">
        <v>57</v>
      </c>
      <c r="O1179" t="s">
        <v>59</v>
      </c>
      <c r="P1179" s="4">
        <v>273</v>
      </c>
      <c r="Q1179" s="4">
        <v>401</v>
      </c>
      <c r="R1179" s="4">
        <v>454</v>
      </c>
      <c r="S1179" s="6">
        <v>530</v>
      </c>
      <c r="T1179">
        <v>33</v>
      </c>
      <c r="U1179" t="s">
        <v>62</v>
      </c>
      <c r="V1179" s="4">
        <f>Table3[[#This Row],[Driver wage/trip]]+Table3[[#This Row],[Driver Salary]]</f>
        <v>727</v>
      </c>
      <c r="W1179" s="15">
        <f>Table3[[#This Row],[Buddy wage/trip]]*0.3</f>
        <v>120.3</v>
      </c>
    </row>
    <row r="1180" spans="1:23" x14ac:dyDescent="0.25">
      <c r="A1180">
        <v>6</v>
      </c>
      <c r="B1180" s="22">
        <v>44740</v>
      </c>
      <c r="C1180">
        <v>2022</v>
      </c>
      <c r="D1180" t="s">
        <v>29</v>
      </c>
      <c r="E1180" t="s">
        <v>37</v>
      </c>
      <c r="F1180" t="s">
        <v>39</v>
      </c>
      <c r="G1180" t="s">
        <v>41</v>
      </c>
      <c r="H1180" t="s">
        <v>43</v>
      </c>
      <c r="I1180">
        <v>78.900000000000006</v>
      </c>
      <c r="J1180" t="s">
        <v>45</v>
      </c>
      <c r="K1180">
        <v>74.7</v>
      </c>
      <c r="L1180" t="s">
        <v>83</v>
      </c>
      <c r="M1180" t="s">
        <v>54</v>
      </c>
      <c r="N1180" t="s">
        <v>58</v>
      </c>
      <c r="O1180" t="s">
        <v>60</v>
      </c>
      <c r="P1180" s="4">
        <v>698</v>
      </c>
      <c r="Q1180" s="4">
        <v>400</v>
      </c>
      <c r="R1180" s="4">
        <v>241</v>
      </c>
      <c r="S1180" s="6">
        <v>537</v>
      </c>
      <c r="T1180">
        <v>33.5</v>
      </c>
      <c r="U1180" t="s">
        <v>61</v>
      </c>
      <c r="V1180" s="4">
        <f>Table3[[#This Row],[Driver wage/trip]]+Table3[[#This Row],[Driver Salary]]</f>
        <v>939</v>
      </c>
      <c r="W1180" s="15">
        <f>Table3[[#This Row],[Buddy wage/trip]]*0.3</f>
        <v>120</v>
      </c>
    </row>
    <row r="1181" spans="1:23" x14ac:dyDescent="0.25">
      <c r="A1181">
        <v>5</v>
      </c>
      <c r="B1181" s="22">
        <v>44281</v>
      </c>
      <c r="C1181">
        <v>2021</v>
      </c>
      <c r="D1181" t="s">
        <v>24</v>
      </c>
      <c r="E1181" t="s">
        <v>31</v>
      </c>
      <c r="F1181" t="s">
        <v>38</v>
      </c>
      <c r="G1181" t="s">
        <v>41</v>
      </c>
      <c r="H1181" t="s">
        <v>43</v>
      </c>
      <c r="I1181">
        <v>70</v>
      </c>
      <c r="J1181" t="s">
        <v>45</v>
      </c>
      <c r="K1181">
        <v>22.6</v>
      </c>
      <c r="L1181" t="s">
        <v>83</v>
      </c>
      <c r="M1181" t="s">
        <v>55</v>
      </c>
      <c r="N1181" t="s">
        <v>65</v>
      </c>
      <c r="O1181" t="s">
        <v>60</v>
      </c>
      <c r="P1181" s="4">
        <v>352</v>
      </c>
      <c r="Q1181" s="4">
        <v>400</v>
      </c>
      <c r="R1181" s="4">
        <v>726</v>
      </c>
      <c r="S1181" s="6">
        <v>213</v>
      </c>
      <c r="T1181">
        <v>37.4</v>
      </c>
      <c r="U1181" t="s">
        <v>61</v>
      </c>
      <c r="V1181" s="4">
        <f>Table3[[#This Row],[Driver wage/trip]]+Table3[[#This Row],[Driver Salary]]</f>
        <v>1078</v>
      </c>
      <c r="W1181" s="15">
        <f>Table3[[#This Row],[Buddy wage/trip]]*0.3</f>
        <v>120</v>
      </c>
    </row>
    <row r="1182" spans="1:23" x14ac:dyDescent="0.25">
      <c r="A1182">
        <v>14</v>
      </c>
      <c r="B1182" s="22">
        <v>44842</v>
      </c>
      <c r="C1182">
        <v>2022</v>
      </c>
      <c r="D1182" t="s">
        <v>22</v>
      </c>
      <c r="E1182" t="s">
        <v>36</v>
      </c>
      <c r="F1182" t="s">
        <v>39</v>
      </c>
      <c r="G1182" t="s">
        <v>40</v>
      </c>
      <c r="H1182" t="s">
        <v>70</v>
      </c>
      <c r="I1182">
        <v>40.700000000000003</v>
      </c>
      <c r="J1182" t="s">
        <v>44</v>
      </c>
      <c r="K1182">
        <v>52.7</v>
      </c>
      <c r="L1182" t="s">
        <v>83</v>
      </c>
      <c r="M1182" t="s">
        <v>55</v>
      </c>
      <c r="N1182" t="s">
        <v>66</v>
      </c>
      <c r="O1182" t="s">
        <v>60</v>
      </c>
      <c r="P1182" s="4">
        <v>508</v>
      </c>
      <c r="Q1182" s="4">
        <v>397</v>
      </c>
      <c r="R1182" s="4">
        <v>545</v>
      </c>
      <c r="S1182" s="6">
        <v>719</v>
      </c>
      <c r="T1182">
        <v>17.3</v>
      </c>
      <c r="U1182" t="s">
        <v>62</v>
      </c>
      <c r="V1182" s="4">
        <f>Table3[[#This Row],[Driver wage/trip]]+Table3[[#This Row],[Driver Salary]]</f>
        <v>1053</v>
      </c>
      <c r="W1182" s="15">
        <f>Table3[[#This Row],[Buddy wage/trip]]*0.3</f>
        <v>119.1</v>
      </c>
    </row>
    <row r="1183" spans="1:23" x14ac:dyDescent="0.25">
      <c r="A1183">
        <v>22</v>
      </c>
      <c r="B1183" s="22">
        <v>43872</v>
      </c>
      <c r="C1183">
        <v>2020</v>
      </c>
      <c r="D1183" t="s">
        <v>25</v>
      </c>
      <c r="E1183" t="s">
        <v>37</v>
      </c>
      <c r="F1183" t="s">
        <v>38</v>
      </c>
      <c r="G1183" t="s">
        <v>40</v>
      </c>
      <c r="H1183" t="s">
        <v>70</v>
      </c>
      <c r="I1183">
        <v>74.900000000000006</v>
      </c>
      <c r="J1183" t="s">
        <v>45</v>
      </c>
      <c r="K1183">
        <v>103</v>
      </c>
      <c r="L1183" t="s">
        <v>83</v>
      </c>
      <c r="M1183" t="s">
        <v>55</v>
      </c>
      <c r="N1183" t="s">
        <v>52</v>
      </c>
      <c r="O1183" t="s">
        <v>60</v>
      </c>
      <c r="P1183" s="4">
        <v>615</v>
      </c>
      <c r="Q1183" s="4">
        <v>400</v>
      </c>
      <c r="R1183" s="4">
        <v>588</v>
      </c>
      <c r="S1183" s="6">
        <v>217</v>
      </c>
      <c r="T1183">
        <v>22.5</v>
      </c>
      <c r="U1183" t="s">
        <v>62</v>
      </c>
      <c r="V1183" s="4">
        <f>Table3[[#This Row],[Driver wage/trip]]+Table3[[#This Row],[Driver Salary]]</f>
        <v>1203</v>
      </c>
      <c r="W1183" s="15">
        <f>Table3[[#This Row],[Buddy wage/trip]]*0.3</f>
        <v>120</v>
      </c>
    </row>
    <row r="1184" spans="1:23" x14ac:dyDescent="0.25">
      <c r="A1184">
        <v>19</v>
      </c>
      <c r="B1184" s="22">
        <v>43924</v>
      </c>
      <c r="C1184">
        <v>2020</v>
      </c>
      <c r="D1184" t="s">
        <v>19</v>
      </c>
      <c r="E1184" t="s">
        <v>31</v>
      </c>
      <c r="F1184" t="s">
        <v>39</v>
      </c>
      <c r="G1184" t="s">
        <v>40</v>
      </c>
      <c r="H1184" t="s">
        <v>43</v>
      </c>
      <c r="I1184">
        <v>47.1</v>
      </c>
      <c r="J1184" t="s">
        <v>45</v>
      </c>
      <c r="K1184">
        <v>116.8</v>
      </c>
      <c r="L1184" t="s">
        <v>83</v>
      </c>
      <c r="M1184" t="s">
        <v>53</v>
      </c>
      <c r="N1184" t="s">
        <v>55</v>
      </c>
      <c r="O1184" t="s">
        <v>60</v>
      </c>
      <c r="P1184" s="4">
        <v>390</v>
      </c>
      <c r="Q1184" s="4">
        <v>401</v>
      </c>
      <c r="R1184" s="4">
        <v>373</v>
      </c>
      <c r="S1184" s="6">
        <v>580</v>
      </c>
      <c r="T1184">
        <v>36.299999999999997</v>
      </c>
      <c r="U1184" t="s">
        <v>61</v>
      </c>
      <c r="V1184" s="4">
        <f>Table3[[#This Row],[Driver wage/trip]]+Table3[[#This Row],[Driver Salary]]</f>
        <v>763</v>
      </c>
      <c r="W1184" s="15">
        <f>Table3[[#This Row],[Buddy wage/trip]]*0.3</f>
        <v>120.3</v>
      </c>
    </row>
    <row r="1185" spans="1:23" x14ac:dyDescent="0.25">
      <c r="A1185">
        <v>1</v>
      </c>
      <c r="B1185" s="22">
        <v>44316</v>
      </c>
      <c r="C1185">
        <v>2021</v>
      </c>
      <c r="D1185" t="s">
        <v>19</v>
      </c>
      <c r="E1185" t="s">
        <v>31</v>
      </c>
      <c r="F1185" t="s">
        <v>38</v>
      </c>
      <c r="G1185" t="s">
        <v>40</v>
      </c>
      <c r="H1185" t="s">
        <v>70</v>
      </c>
      <c r="I1185">
        <v>27.4</v>
      </c>
      <c r="J1185" t="s">
        <v>44</v>
      </c>
      <c r="K1185">
        <v>81.5</v>
      </c>
      <c r="L1185" t="s">
        <v>83</v>
      </c>
      <c r="M1185" t="s">
        <v>51</v>
      </c>
      <c r="N1185" t="s">
        <v>48</v>
      </c>
      <c r="O1185" t="s">
        <v>59</v>
      </c>
      <c r="P1185" s="4">
        <v>589</v>
      </c>
      <c r="Q1185" s="4">
        <v>400</v>
      </c>
      <c r="R1185" s="4">
        <v>335</v>
      </c>
      <c r="S1185" s="6">
        <v>259</v>
      </c>
      <c r="T1185">
        <v>13.4</v>
      </c>
      <c r="U1185" t="s">
        <v>61</v>
      </c>
      <c r="V1185" s="4">
        <f>Table3[[#This Row],[Driver wage/trip]]+Table3[[#This Row],[Driver Salary]]</f>
        <v>924</v>
      </c>
      <c r="W1185" s="15">
        <f>Table3[[#This Row],[Buddy wage/trip]]*0.3</f>
        <v>120</v>
      </c>
    </row>
    <row r="1186" spans="1:23" x14ac:dyDescent="0.25">
      <c r="A1186">
        <v>6</v>
      </c>
      <c r="B1186" s="22">
        <v>44347</v>
      </c>
      <c r="C1186">
        <v>2021</v>
      </c>
      <c r="D1186" t="s">
        <v>20</v>
      </c>
      <c r="E1186" t="s">
        <v>32</v>
      </c>
      <c r="F1186" t="s">
        <v>38</v>
      </c>
      <c r="G1186" t="s">
        <v>41</v>
      </c>
      <c r="H1186" t="s">
        <v>70</v>
      </c>
      <c r="I1186">
        <v>82.6</v>
      </c>
      <c r="J1186" t="s">
        <v>46</v>
      </c>
      <c r="K1186">
        <v>111</v>
      </c>
      <c r="L1186" t="s">
        <v>83</v>
      </c>
      <c r="M1186" t="s">
        <v>48</v>
      </c>
      <c r="N1186" t="s">
        <v>66</v>
      </c>
      <c r="O1186" t="s">
        <v>59</v>
      </c>
      <c r="P1186" s="4">
        <v>476</v>
      </c>
      <c r="Q1186" s="4">
        <v>400</v>
      </c>
      <c r="R1186" s="4">
        <v>625</v>
      </c>
      <c r="S1186" s="6">
        <v>372</v>
      </c>
      <c r="T1186">
        <v>32.1</v>
      </c>
      <c r="U1186" t="s">
        <v>61</v>
      </c>
      <c r="V1186" s="4">
        <f>Table3[[#This Row],[Driver wage/trip]]+Table3[[#This Row],[Driver Salary]]</f>
        <v>1101</v>
      </c>
      <c r="W1186" s="15">
        <f>Table3[[#This Row],[Buddy wage/trip]]*0.3</f>
        <v>120</v>
      </c>
    </row>
    <row r="1187" spans="1:23" x14ac:dyDescent="0.25">
      <c r="A1187">
        <v>19</v>
      </c>
      <c r="B1187" s="22">
        <v>45004</v>
      </c>
      <c r="C1187">
        <v>2023</v>
      </c>
      <c r="D1187" t="s">
        <v>24</v>
      </c>
      <c r="E1187" t="s">
        <v>34</v>
      </c>
      <c r="F1187" t="s">
        <v>38</v>
      </c>
      <c r="G1187" t="s">
        <v>41</v>
      </c>
      <c r="H1187" t="s">
        <v>42</v>
      </c>
      <c r="I1187">
        <v>40.200000000000003</v>
      </c>
      <c r="J1187" t="s">
        <v>44</v>
      </c>
      <c r="K1187">
        <v>20.2</v>
      </c>
      <c r="L1187" t="s">
        <v>84</v>
      </c>
      <c r="M1187" t="s">
        <v>53</v>
      </c>
      <c r="N1187" t="s">
        <v>48</v>
      </c>
      <c r="O1187" t="s">
        <v>60</v>
      </c>
      <c r="P1187" s="4">
        <v>542</v>
      </c>
      <c r="Q1187" s="4">
        <v>399</v>
      </c>
      <c r="R1187" s="4">
        <v>603</v>
      </c>
      <c r="S1187" s="6">
        <v>284</v>
      </c>
      <c r="T1187">
        <v>39.700000000000003</v>
      </c>
      <c r="U1187" t="s">
        <v>62</v>
      </c>
      <c r="V1187" s="4">
        <f>Table3[[#This Row],[Driver wage/trip]]+Table3[[#This Row],[Driver Salary]]</f>
        <v>1145</v>
      </c>
      <c r="W1187" s="15">
        <f>Table3[[#This Row],[Buddy wage/trip]]*0.3</f>
        <v>119.69999999999999</v>
      </c>
    </row>
    <row r="1188" spans="1:23" x14ac:dyDescent="0.25">
      <c r="A1188">
        <v>6</v>
      </c>
      <c r="B1188" s="22">
        <v>44547</v>
      </c>
      <c r="C1188">
        <v>2021</v>
      </c>
      <c r="D1188" t="s">
        <v>23</v>
      </c>
      <c r="E1188" t="s">
        <v>31</v>
      </c>
      <c r="F1188" t="s">
        <v>39</v>
      </c>
      <c r="G1188" t="s">
        <v>40</v>
      </c>
      <c r="H1188" t="s">
        <v>43</v>
      </c>
      <c r="I1188">
        <v>107.2</v>
      </c>
      <c r="J1188" t="s">
        <v>44</v>
      </c>
      <c r="K1188">
        <v>117.1</v>
      </c>
      <c r="L1188" t="s">
        <v>84</v>
      </c>
      <c r="M1188" t="s">
        <v>55</v>
      </c>
      <c r="N1188" t="s">
        <v>57</v>
      </c>
      <c r="O1188" t="s">
        <v>60</v>
      </c>
      <c r="P1188" s="4">
        <v>554</v>
      </c>
      <c r="Q1188" s="4">
        <v>401</v>
      </c>
      <c r="R1188" s="4">
        <v>274</v>
      </c>
      <c r="S1188" s="6">
        <v>282</v>
      </c>
      <c r="T1188">
        <v>26.4</v>
      </c>
      <c r="U1188" t="s">
        <v>62</v>
      </c>
      <c r="V1188" s="4">
        <f>Table3[[#This Row],[Driver wage/trip]]+Table3[[#This Row],[Driver Salary]]</f>
        <v>828</v>
      </c>
      <c r="W1188" s="15">
        <f>Table3[[#This Row],[Buddy wage/trip]]*0.3</f>
        <v>120.3</v>
      </c>
    </row>
    <row r="1189" spans="1:23" x14ac:dyDescent="0.25">
      <c r="A1189">
        <v>11</v>
      </c>
      <c r="B1189" s="22">
        <v>44329</v>
      </c>
      <c r="C1189">
        <v>2021</v>
      </c>
      <c r="D1189" t="s">
        <v>20</v>
      </c>
      <c r="E1189" t="s">
        <v>35</v>
      </c>
      <c r="F1189" t="s">
        <v>39</v>
      </c>
      <c r="G1189" t="s">
        <v>40</v>
      </c>
      <c r="H1189" t="s">
        <v>70</v>
      </c>
      <c r="I1189">
        <v>27.9</v>
      </c>
      <c r="J1189" t="s">
        <v>45</v>
      </c>
      <c r="K1189">
        <v>8.9</v>
      </c>
      <c r="L1189" t="s">
        <v>84</v>
      </c>
      <c r="M1189" t="s">
        <v>51</v>
      </c>
      <c r="N1189" t="s">
        <v>66</v>
      </c>
      <c r="O1189" t="s">
        <v>59</v>
      </c>
      <c r="P1189" s="4">
        <v>694</v>
      </c>
      <c r="Q1189" s="4">
        <v>401</v>
      </c>
      <c r="R1189" s="4">
        <v>343</v>
      </c>
      <c r="S1189" s="6">
        <v>245</v>
      </c>
      <c r="T1189">
        <v>39.4</v>
      </c>
      <c r="U1189" t="s">
        <v>62</v>
      </c>
      <c r="V1189" s="4">
        <f>Table3[[#This Row],[Driver wage/trip]]+Table3[[#This Row],[Driver Salary]]</f>
        <v>1037</v>
      </c>
      <c r="W1189" s="15">
        <f>Table3[[#This Row],[Buddy wage/trip]]*0.3</f>
        <v>120.3</v>
      </c>
    </row>
    <row r="1190" spans="1:23" x14ac:dyDescent="0.25">
      <c r="A1190">
        <v>16</v>
      </c>
      <c r="B1190" s="22">
        <v>44201</v>
      </c>
      <c r="C1190">
        <v>2021</v>
      </c>
      <c r="D1190" t="s">
        <v>28</v>
      </c>
      <c r="E1190" t="s">
        <v>37</v>
      </c>
      <c r="F1190" t="s">
        <v>38</v>
      </c>
      <c r="G1190" t="s">
        <v>40</v>
      </c>
      <c r="H1190" t="s">
        <v>70</v>
      </c>
      <c r="I1190">
        <v>74</v>
      </c>
      <c r="J1190" t="s">
        <v>46</v>
      </c>
      <c r="K1190">
        <v>65.599999999999994</v>
      </c>
      <c r="L1190" t="s">
        <v>84</v>
      </c>
      <c r="M1190" t="s">
        <v>48</v>
      </c>
      <c r="N1190" t="s">
        <v>48</v>
      </c>
      <c r="O1190" t="s">
        <v>60</v>
      </c>
      <c r="P1190" s="4">
        <v>594</v>
      </c>
      <c r="Q1190" s="4">
        <v>401</v>
      </c>
      <c r="R1190" s="4">
        <v>768</v>
      </c>
      <c r="S1190" s="6">
        <v>391</v>
      </c>
      <c r="T1190">
        <v>21.1</v>
      </c>
      <c r="U1190" t="s">
        <v>62</v>
      </c>
      <c r="V1190" s="4">
        <f>Table3[[#This Row],[Driver wage/trip]]+Table3[[#This Row],[Driver Salary]]</f>
        <v>1362</v>
      </c>
      <c r="W1190" s="15">
        <f>Table3[[#This Row],[Buddy wage/trip]]*0.3</f>
        <v>120.3</v>
      </c>
    </row>
    <row r="1191" spans="1:23" x14ac:dyDescent="0.25">
      <c r="A1191">
        <v>6</v>
      </c>
      <c r="B1191" s="22">
        <v>44811</v>
      </c>
      <c r="C1191">
        <v>2022</v>
      </c>
      <c r="D1191" t="s">
        <v>21</v>
      </c>
      <c r="E1191" t="s">
        <v>33</v>
      </c>
      <c r="F1191" t="s">
        <v>38</v>
      </c>
      <c r="G1191" t="s">
        <v>40</v>
      </c>
      <c r="H1191" t="s">
        <v>70</v>
      </c>
      <c r="I1191">
        <v>70.7</v>
      </c>
      <c r="J1191" t="s">
        <v>45</v>
      </c>
      <c r="K1191">
        <v>38.5</v>
      </c>
      <c r="L1191" t="s">
        <v>83</v>
      </c>
      <c r="M1191" t="s">
        <v>51</v>
      </c>
      <c r="N1191" t="s">
        <v>52</v>
      </c>
      <c r="O1191" t="s">
        <v>59</v>
      </c>
      <c r="P1191" s="4">
        <v>359</v>
      </c>
      <c r="Q1191" s="4">
        <v>398</v>
      </c>
      <c r="R1191" s="4">
        <v>383</v>
      </c>
      <c r="S1191" s="6">
        <v>454</v>
      </c>
      <c r="T1191">
        <v>7</v>
      </c>
      <c r="U1191" t="s">
        <v>62</v>
      </c>
      <c r="V1191" s="4">
        <f>Table3[[#This Row],[Driver wage/trip]]+Table3[[#This Row],[Driver Salary]]</f>
        <v>742</v>
      </c>
      <c r="W1191" s="15">
        <f>Table3[[#This Row],[Buddy wage/trip]]*0.3</f>
        <v>119.39999999999999</v>
      </c>
    </row>
    <row r="1192" spans="1:23" x14ac:dyDescent="0.25">
      <c r="A1192">
        <v>13</v>
      </c>
      <c r="B1192" s="22">
        <v>44529</v>
      </c>
      <c r="C1192">
        <v>2021</v>
      </c>
      <c r="D1192" t="s">
        <v>30</v>
      </c>
      <c r="E1192" t="s">
        <v>32</v>
      </c>
      <c r="F1192" t="s">
        <v>39</v>
      </c>
      <c r="G1192" t="s">
        <v>41</v>
      </c>
      <c r="H1192" t="s">
        <v>42</v>
      </c>
      <c r="I1192">
        <v>27.7</v>
      </c>
      <c r="J1192" t="s">
        <v>46</v>
      </c>
      <c r="K1192">
        <v>98.6</v>
      </c>
      <c r="L1192" t="s">
        <v>83</v>
      </c>
      <c r="M1192" t="s">
        <v>49</v>
      </c>
      <c r="N1192" t="s">
        <v>56</v>
      </c>
      <c r="O1192" t="s">
        <v>60</v>
      </c>
      <c r="P1192" s="4">
        <v>236</v>
      </c>
      <c r="Q1192" s="4">
        <v>400</v>
      </c>
      <c r="R1192" s="4">
        <v>215</v>
      </c>
      <c r="S1192" s="6">
        <v>479</v>
      </c>
      <c r="T1192">
        <v>7.8</v>
      </c>
      <c r="U1192" t="s">
        <v>62</v>
      </c>
      <c r="V1192" s="4">
        <f>Table3[[#This Row],[Driver wage/trip]]+Table3[[#This Row],[Driver Salary]]</f>
        <v>451</v>
      </c>
      <c r="W1192" s="15">
        <f>Table3[[#This Row],[Buddy wage/trip]]*0.3</f>
        <v>120</v>
      </c>
    </row>
    <row r="1193" spans="1:23" x14ac:dyDescent="0.25">
      <c r="A1193">
        <v>3</v>
      </c>
      <c r="B1193" s="22">
        <v>44315</v>
      </c>
      <c r="C1193">
        <v>2021</v>
      </c>
      <c r="D1193" t="s">
        <v>19</v>
      </c>
      <c r="E1193" t="s">
        <v>35</v>
      </c>
      <c r="F1193" t="s">
        <v>39</v>
      </c>
      <c r="G1193" t="s">
        <v>41</v>
      </c>
      <c r="H1193" t="s">
        <v>70</v>
      </c>
      <c r="I1193">
        <v>55.6</v>
      </c>
      <c r="J1193" t="s">
        <v>44</v>
      </c>
      <c r="K1193">
        <v>30</v>
      </c>
      <c r="L1193" t="s">
        <v>83</v>
      </c>
      <c r="M1193" t="s">
        <v>48</v>
      </c>
      <c r="N1193" t="s">
        <v>65</v>
      </c>
      <c r="O1193" t="s">
        <v>59</v>
      </c>
      <c r="P1193" s="4">
        <v>201</v>
      </c>
      <c r="Q1193" s="4">
        <v>400</v>
      </c>
      <c r="R1193" s="4">
        <v>238</v>
      </c>
      <c r="S1193" s="6">
        <v>464</v>
      </c>
      <c r="T1193">
        <v>29.5</v>
      </c>
      <c r="U1193" t="s">
        <v>61</v>
      </c>
      <c r="V1193" s="4">
        <f>Table3[[#This Row],[Driver wage/trip]]+Table3[[#This Row],[Driver Salary]]</f>
        <v>439</v>
      </c>
      <c r="W1193" s="15">
        <f>Table3[[#This Row],[Buddy wage/trip]]*0.3</f>
        <v>120</v>
      </c>
    </row>
    <row r="1194" spans="1:23" x14ac:dyDescent="0.25">
      <c r="A1194">
        <v>8</v>
      </c>
      <c r="B1194" s="22">
        <v>44495</v>
      </c>
      <c r="C1194">
        <v>2021</v>
      </c>
      <c r="D1194" t="s">
        <v>22</v>
      </c>
      <c r="E1194" t="s">
        <v>37</v>
      </c>
      <c r="F1194" t="s">
        <v>38</v>
      </c>
      <c r="G1194" t="s">
        <v>40</v>
      </c>
      <c r="H1194" t="s">
        <v>43</v>
      </c>
      <c r="I1194">
        <v>82.7</v>
      </c>
      <c r="J1194" t="s">
        <v>46</v>
      </c>
      <c r="K1194">
        <v>6.3</v>
      </c>
      <c r="L1194" t="s">
        <v>83</v>
      </c>
      <c r="M1194" t="s">
        <v>53</v>
      </c>
      <c r="N1194" t="s">
        <v>52</v>
      </c>
      <c r="O1194" t="s">
        <v>60</v>
      </c>
      <c r="P1194" s="4">
        <v>743</v>
      </c>
      <c r="Q1194" s="4">
        <v>400</v>
      </c>
      <c r="R1194" s="4">
        <v>665</v>
      </c>
      <c r="S1194" s="6">
        <v>514</v>
      </c>
      <c r="T1194">
        <v>1</v>
      </c>
      <c r="U1194" t="s">
        <v>61</v>
      </c>
      <c r="V1194" s="4">
        <f>Table3[[#This Row],[Driver wage/trip]]+Table3[[#This Row],[Driver Salary]]</f>
        <v>1408</v>
      </c>
      <c r="W1194" s="15">
        <f>Table3[[#This Row],[Buddy wage/trip]]*0.3</f>
        <v>120</v>
      </c>
    </row>
    <row r="1195" spans="1:23" x14ac:dyDescent="0.25">
      <c r="A1195">
        <v>15</v>
      </c>
      <c r="B1195" s="22">
        <v>45237</v>
      </c>
      <c r="C1195">
        <v>2023</v>
      </c>
      <c r="D1195" t="s">
        <v>30</v>
      </c>
      <c r="E1195" t="s">
        <v>37</v>
      </c>
      <c r="F1195" t="s">
        <v>39</v>
      </c>
      <c r="G1195" t="s">
        <v>41</v>
      </c>
      <c r="H1195" t="s">
        <v>42</v>
      </c>
      <c r="I1195">
        <v>41.6</v>
      </c>
      <c r="J1195" t="s">
        <v>45</v>
      </c>
      <c r="K1195">
        <v>52.7</v>
      </c>
      <c r="L1195" t="s">
        <v>83</v>
      </c>
      <c r="M1195" t="s">
        <v>55</v>
      </c>
      <c r="N1195" t="s">
        <v>57</v>
      </c>
      <c r="O1195" t="s">
        <v>60</v>
      </c>
      <c r="P1195" s="4">
        <v>765</v>
      </c>
      <c r="Q1195" s="4">
        <v>399</v>
      </c>
      <c r="R1195" s="4">
        <v>654</v>
      </c>
      <c r="S1195" s="6">
        <v>716</v>
      </c>
      <c r="T1195">
        <v>26.8</v>
      </c>
      <c r="U1195" t="s">
        <v>62</v>
      </c>
      <c r="V1195" s="4">
        <f>Table3[[#This Row],[Driver wage/trip]]+Table3[[#This Row],[Driver Salary]]</f>
        <v>1419</v>
      </c>
      <c r="W1195" s="15">
        <f>Table3[[#This Row],[Buddy wage/trip]]*0.3</f>
        <v>119.69999999999999</v>
      </c>
    </row>
    <row r="1196" spans="1:23" x14ac:dyDescent="0.25">
      <c r="A1196">
        <v>1</v>
      </c>
      <c r="B1196" s="22">
        <v>44458</v>
      </c>
      <c r="C1196">
        <v>2021</v>
      </c>
      <c r="D1196" t="s">
        <v>21</v>
      </c>
      <c r="E1196" t="s">
        <v>34</v>
      </c>
      <c r="F1196" t="s">
        <v>38</v>
      </c>
      <c r="G1196" t="s">
        <v>41</v>
      </c>
      <c r="H1196" t="s">
        <v>70</v>
      </c>
      <c r="I1196">
        <v>18.100000000000001</v>
      </c>
      <c r="J1196" t="s">
        <v>44</v>
      </c>
      <c r="K1196">
        <v>12.4</v>
      </c>
      <c r="L1196" t="s">
        <v>83</v>
      </c>
      <c r="M1196" t="s">
        <v>54</v>
      </c>
      <c r="N1196" t="s">
        <v>57</v>
      </c>
      <c r="O1196" t="s">
        <v>59</v>
      </c>
      <c r="P1196" s="4">
        <v>256</v>
      </c>
      <c r="Q1196" s="4">
        <v>400</v>
      </c>
      <c r="R1196" s="4">
        <v>429</v>
      </c>
      <c r="S1196" s="6">
        <v>579</v>
      </c>
      <c r="T1196">
        <v>6.9</v>
      </c>
      <c r="U1196" t="s">
        <v>62</v>
      </c>
      <c r="V1196" s="4">
        <f>Table3[[#This Row],[Driver wage/trip]]+Table3[[#This Row],[Driver Salary]]</f>
        <v>685</v>
      </c>
      <c r="W1196" s="15">
        <f>Table3[[#This Row],[Buddy wage/trip]]*0.3</f>
        <v>120</v>
      </c>
    </row>
    <row r="1197" spans="1:23" x14ac:dyDescent="0.25">
      <c r="A1197">
        <v>16</v>
      </c>
      <c r="B1197" s="22">
        <v>44562</v>
      </c>
      <c r="C1197">
        <v>2022</v>
      </c>
      <c r="D1197" t="s">
        <v>28</v>
      </c>
      <c r="E1197" t="s">
        <v>36</v>
      </c>
      <c r="F1197" t="s">
        <v>38</v>
      </c>
      <c r="G1197" t="s">
        <v>40</v>
      </c>
      <c r="H1197" t="s">
        <v>70</v>
      </c>
      <c r="I1197">
        <v>75.8</v>
      </c>
      <c r="J1197" t="s">
        <v>45</v>
      </c>
      <c r="K1197">
        <v>38.4</v>
      </c>
      <c r="L1197" t="s">
        <v>83</v>
      </c>
      <c r="M1197" t="s">
        <v>49</v>
      </c>
      <c r="N1197" t="s">
        <v>55</v>
      </c>
      <c r="O1197" t="s">
        <v>59</v>
      </c>
      <c r="P1197" s="4">
        <v>492</v>
      </c>
      <c r="Q1197" s="4">
        <v>401</v>
      </c>
      <c r="R1197" s="4">
        <v>292</v>
      </c>
      <c r="S1197" s="6">
        <v>210</v>
      </c>
      <c r="T1197">
        <v>39.4</v>
      </c>
      <c r="U1197" t="s">
        <v>61</v>
      </c>
      <c r="V1197" s="4">
        <f>Table3[[#This Row],[Driver wage/trip]]+Table3[[#This Row],[Driver Salary]]</f>
        <v>784</v>
      </c>
      <c r="W1197" s="15">
        <f>Table3[[#This Row],[Buddy wage/trip]]*0.3</f>
        <v>120.3</v>
      </c>
    </row>
    <row r="1198" spans="1:23" x14ac:dyDescent="0.25">
      <c r="A1198">
        <v>12</v>
      </c>
      <c r="B1198" s="22">
        <v>44022</v>
      </c>
      <c r="C1198">
        <v>2020</v>
      </c>
      <c r="D1198" t="s">
        <v>27</v>
      </c>
      <c r="E1198" t="s">
        <v>31</v>
      </c>
      <c r="F1198" t="s">
        <v>38</v>
      </c>
      <c r="G1198" t="s">
        <v>40</v>
      </c>
      <c r="H1198" t="s">
        <v>43</v>
      </c>
      <c r="I1198">
        <v>30.8</v>
      </c>
      <c r="J1198" t="s">
        <v>46</v>
      </c>
      <c r="K1198">
        <v>79</v>
      </c>
      <c r="L1198" t="s">
        <v>83</v>
      </c>
      <c r="M1198" t="s">
        <v>53</v>
      </c>
      <c r="N1198" t="s">
        <v>52</v>
      </c>
      <c r="O1198" t="s">
        <v>59</v>
      </c>
      <c r="P1198" s="4">
        <v>291</v>
      </c>
      <c r="Q1198" s="4">
        <v>398</v>
      </c>
      <c r="R1198" s="4">
        <v>499</v>
      </c>
      <c r="S1198" s="6">
        <v>304</v>
      </c>
      <c r="T1198">
        <v>7.4</v>
      </c>
      <c r="U1198" t="s">
        <v>61</v>
      </c>
      <c r="V1198" s="4">
        <f>Table3[[#This Row],[Driver wage/trip]]+Table3[[#This Row],[Driver Salary]]</f>
        <v>790</v>
      </c>
      <c r="W1198" s="15">
        <f>Table3[[#This Row],[Buddy wage/trip]]*0.3</f>
        <v>119.39999999999999</v>
      </c>
    </row>
    <row r="1199" spans="1:23" x14ac:dyDescent="0.25">
      <c r="A1199">
        <v>16</v>
      </c>
      <c r="B1199" s="22">
        <v>44666</v>
      </c>
      <c r="C1199">
        <v>2022</v>
      </c>
      <c r="D1199" t="s">
        <v>19</v>
      </c>
      <c r="E1199" t="s">
        <v>31</v>
      </c>
      <c r="F1199" t="s">
        <v>38</v>
      </c>
      <c r="G1199" t="s">
        <v>40</v>
      </c>
      <c r="H1199" t="s">
        <v>43</v>
      </c>
      <c r="I1199">
        <v>83.4</v>
      </c>
      <c r="J1199" t="s">
        <v>44</v>
      </c>
      <c r="K1199">
        <v>38.9</v>
      </c>
      <c r="L1199" t="s">
        <v>83</v>
      </c>
      <c r="M1199" t="s">
        <v>53</v>
      </c>
      <c r="N1199" t="s">
        <v>65</v>
      </c>
      <c r="O1199" t="s">
        <v>60</v>
      </c>
      <c r="P1199" s="4">
        <v>769</v>
      </c>
      <c r="Q1199" s="4">
        <v>402</v>
      </c>
      <c r="R1199" s="4">
        <v>399</v>
      </c>
      <c r="S1199" s="6">
        <v>409</v>
      </c>
      <c r="T1199">
        <v>22.5</v>
      </c>
      <c r="U1199" t="s">
        <v>62</v>
      </c>
      <c r="V1199" s="4">
        <f>Table3[[#This Row],[Driver wage/trip]]+Table3[[#This Row],[Driver Salary]]</f>
        <v>1168</v>
      </c>
      <c r="W1199" s="15">
        <f>Table3[[#This Row],[Buddy wage/trip]]*0.3</f>
        <v>120.6</v>
      </c>
    </row>
    <row r="1200" spans="1:23" x14ac:dyDescent="0.25">
      <c r="A1200">
        <v>14</v>
      </c>
      <c r="B1200" s="22">
        <v>45075</v>
      </c>
      <c r="C1200">
        <v>2023</v>
      </c>
      <c r="D1200" t="s">
        <v>20</v>
      </c>
      <c r="E1200" t="s">
        <v>32</v>
      </c>
      <c r="F1200" t="s">
        <v>39</v>
      </c>
      <c r="G1200" t="s">
        <v>41</v>
      </c>
      <c r="H1200" t="s">
        <v>70</v>
      </c>
      <c r="I1200">
        <v>101.5</v>
      </c>
      <c r="J1200" t="s">
        <v>46</v>
      </c>
      <c r="K1200">
        <v>33.299999999999997</v>
      </c>
      <c r="L1200" t="s">
        <v>84</v>
      </c>
      <c r="M1200" t="s">
        <v>48</v>
      </c>
      <c r="N1200" t="s">
        <v>65</v>
      </c>
      <c r="O1200" t="s">
        <v>60</v>
      </c>
      <c r="P1200" s="4">
        <v>348</v>
      </c>
      <c r="Q1200" s="4">
        <v>400</v>
      </c>
      <c r="R1200" s="4">
        <v>424</v>
      </c>
      <c r="S1200" s="6">
        <v>769</v>
      </c>
      <c r="T1200">
        <v>27.1</v>
      </c>
      <c r="U1200" t="s">
        <v>62</v>
      </c>
      <c r="V1200" s="4">
        <f>Table3[[#This Row],[Driver wage/trip]]+Table3[[#This Row],[Driver Salary]]</f>
        <v>772</v>
      </c>
      <c r="W1200" s="15">
        <f>Table3[[#This Row],[Buddy wage/trip]]*0.3</f>
        <v>120</v>
      </c>
    </row>
    <row r="1201" spans="1:23" x14ac:dyDescent="0.25">
      <c r="A1201">
        <v>22</v>
      </c>
      <c r="B1201" s="22">
        <v>44901</v>
      </c>
      <c r="C1201">
        <v>2022</v>
      </c>
      <c r="D1201" t="s">
        <v>23</v>
      </c>
      <c r="E1201" t="s">
        <v>37</v>
      </c>
      <c r="F1201" t="s">
        <v>38</v>
      </c>
      <c r="G1201" t="s">
        <v>40</v>
      </c>
      <c r="H1201" t="s">
        <v>70</v>
      </c>
      <c r="I1201">
        <v>19.2</v>
      </c>
      <c r="J1201" t="s">
        <v>44</v>
      </c>
      <c r="K1201">
        <v>22.9</v>
      </c>
      <c r="L1201" t="s">
        <v>83</v>
      </c>
      <c r="M1201" t="s">
        <v>49</v>
      </c>
      <c r="N1201" t="s">
        <v>55</v>
      </c>
      <c r="O1201" t="s">
        <v>59</v>
      </c>
      <c r="P1201" s="4">
        <v>501</v>
      </c>
      <c r="Q1201" s="4">
        <v>400</v>
      </c>
      <c r="R1201" s="4">
        <v>357</v>
      </c>
      <c r="S1201" s="6">
        <v>247</v>
      </c>
      <c r="T1201">
        <v>33</v>
      </c>
      <c r="U1201" t="s">
        <v>61</v>
      </c>
      <c r="V1201" s="4">
        <f>Table3[[#This Row],[Driver wage/trip]]+Table3[[#This Row],[Driver Salary]]</f>
        <v>858</v>
      </c>
      <c r="W1201" s="15">
        <f>Table3[[#This Row],[Buddy wage/trip]]*0.3</f>
        <v>120</v>
      </c>
    </row>
    <row r="1202" spans="1:23" x14ac:dyDescent="0.25">
      <c r="A1202">
        <v>13</v>
      </c>
      <c r="B1202" s="22">
        <v>43957</v>
      </c>
      <c r="C1202">
        <v>2020</v>
      </c>
      <c r="D1202" t="s">
        <v>20</v>
      </c>
      <c r="E1202" t="s">
        <v>33</v>
      </c>
      <c r="F1202" t="s">
        <v>38</v>
      </c>
      <c r="G1202" t="s">
        <v>40</v>
      </c>
      <c r="H1202" t="s">
        <v>70</v>
      </c>
      <c r="I1202">
        <v>55.3</v>
      </c>
      <c r="J1202" t="s">
        <v>44</v>
      </c>
      <c r="K1202">
        <v>20.5</v>
      </c>
      <c r="L1202" t="s">
        <v>83</v>
      </c>
      <c r="M1202" t="s">
        <v>50</v>
      </c>
      <c r="N1202" t="s">
        <v>65</v>
      </c>
      <c r="O1202" t="s">
        <v>60</v>
      </c>
      <c r="P1202" s="4">
        <v>299</v>
      </c>
      <c r="Q1202" s="4">
        <v>401</v>
      </c>
      <c r="R1202" s="4">
        <v>238</v>
      </c>
      <c r="S1202" s="6">
        <v>626</v>
      </c>
      <c r="T1202">
        <v>18.899999999999999</v>
      </c>
      <c r="U1202" t="s">
        <v>61</v>
      </c>
      <c r="V1202" s="4">
        <f>Table3[[#This Row],[Driver wage/trip]]+Table3[[#This Row],[Driver Salary]]</f>
        <v>537</v>
      </c>
      <c r="W1202" s="15">
        <f>Table3[[#This Row],[Buddy wage/trip]]*0.3</f>
        <v>120.3</v>
      </c>
    </row>
    <row r="1203" spans="1:23" x14ac:dyDescent="0.25">
      <c r="A1203">
        <v>9</v>
      </c>
      <c r="B1203" s="22">
        <v>44557</v>
      </c>
      <c r="C1203">
        <v>2021</v>
      </c>
      <c r="D1203" t="s">
        <v>23</v>
      </c>
      <c r="E1203" t="s">
        <v>32</v>
      </c>
      <c r="F1203" t="s">
        <v>39</v>
      </c>
      <c r="G1203" t="s">
        <v>40</v>
      </c>
      <c r="H1203" t="s">
        <v>43</v>
      </c>
      <c r="I1203">
        <v>56.2</v>
      </c>
      <c r="J1203" t="s">
        <v>46</v>
      </c>
      <c r="K1203">
        <v>65.5</v>
      </c>
      <c r="L1203" t="s">
        <v>83</v>
      </c>
      <c r="M1203" t="s">
        <v>54</v>
      </c>
      <c r="N1203" t="s">
        <v>66</v>
      </c>
      <c r="O1203" t="s">
        <v>60</v>
      </c>
      <c r="P1203" s="4">
        <v>400</v>
      </c>
      <c r="Q1203" s="4">
        <v>399</v>
      </c>
      <c r="R1203" s="4">
        <v>675</v>
      </c>
      <c r="S1203" s="6">
        <v>220</v>
      </c>
      <c r="T1203">
        <v>37.4</v>
      </c>
      <c r="U1203" t="s">
        <v>62</v>
      </c>
      <c r="V1203" s="4">
        <f>Table3[[#This Row],[Driver wage/trip]]+Table3[[#This Row],[Driver Salary]]</f>
        <v>1075</v>
      </c>
      <c r="W1203" s="15">
        <f>Table3[[#This Row],[Buddy wage/trip]]*0.3</f>
        <v>119.69999999999999</v>
      </c>
    </row>
    <row r="1204" spans="1:23" x14ac:dyDescent="0.25">
      <c r="A1204">
        <v>13</v>
      </c>
      <c r="B1204" s="22">
        <v>44861</v>
      </c>
      <c r="C1204">
        <v>2022</v>
      </c>
      <c r="D1204" t="s">
        <v>22</v>
      </c>
      <c r="E1204" t="s">
        <v>35</v>
      </c>
      <c r="F1204" t="s">
        <v>38</v>
      </c>
      <c r="G1204" t="s">
        <v>41</v>
      </c>
      <c r="H1204" t="s">
        <v>70</v>
      </c>
      <c r="I1204">
        <v>77.7</v>
      </c>
      <c r="J1204" t="s">
        <v>44</v>
      </c>
      <c r="K1204">
        <v>83.4</v>
      </c>
      <c r="L1204" t="s">
        <v>84</v>
      </c>
      <c r="M1204" t="s">
        <v>48</v>
      </c>
      <c r="N1204" t="s">
        <v>58</v>
      </c>
      <c r="O1204" t="s">
        <v>59</v>
      </c>
      <c r="P1204" s="4">
        <v>360</v>
      </c>
      <c r="Q1204" s="4">
        <v>399</v>
      </c>
      <c r="R1204" s="4">
        <v>571</v>
      </c>
      <c r="S1204" s="6">
        <v>418</v>
      </c>
      <c r="T1204">
        <v>19.7</v>
      </c>
      <c r="U1204" t="s">
        <v>61</v>
      </c>
      <c r="V1204" s="4">
        <f>Table3[[#This Row],[Driver wage/trip]]+Table3[[#This Row],[Driver Salary]]</f>
        <v>931</v>
      </c>
      <c r="W1204" s="15">
        <f>Table3[[#This Row],[Buddy wage/trip]]*0.3</f>
        <v>119.69999999999999</v>
      </c>
    </row>
    <row r="1205" spans="1:23" x14ac:dyDescent="0.25">
      <c r="A1205">
        <v>16</v>
      </c>
      <c r="B1205" s="22">
        <v>44526</v>
      </c>
      <c r="C1205">
        <v>2021</v>
      </c>
      <c r="D1205" t="s">
        <v>30</v>
      </c>
      <c r="E1205" t="s">
        <v>31</v>
      </c>
      <c r="F1205" t="s">
        <v>38</v>
      </c>
      <c r="G1205" t="s">
        <v>40</v>
      </c>
      <c r="H1205" t="s">
        <v>70</v>
      </c>
      <c r="I1205">
        <v>43.5</v>
      </c>
      <c r="J1205" t="s">
        <v>46</v>
      </c>
      <c r="K1205">
        <v>57.1</v>
      </c>
      <c r="L1205" t="s">
        <v>83</v>
      </c>
      <c r="M1205" t="s">
        <v>48</v>
      </c>
      <c r="N1205" t="s">
        <v>48</v>
      </c>
      <c r="O1205" t="s">
        <v>59</v>
      </c>
      <c r="P1205" s="4">
        <v>485</v>
      </c>
      <c r="Q1205" s="4">
        <v>400</v>
      </c>
      <c r="R1205" s="4">
        <v>701</v>
      </c>
      <c r="S1205" s="6">
        <v>662</v>
      </c>
      <c r="T1205">
        <v>10.8</v>
      </c>
      <c r="U1205" t="s">
        <v>61</v>
      </c>
      <c r="V1205" s="4">
        <f>Table3[[#This Row],[Driver wage/trip]]+Table3[[#This Row],[Driver Salary]]</f>
        <v>1186</v>
      </c>
      <c r="W1205" s="15">
        <f>Table3[[#This Row],[Buddy wage/trip]]*0.3</f>
        <v>120</v>
      </c>
    </row>
    <row r="1206" spans="1:23" x14ac:dyDescent="0.25">
      <c r="A1206">
        <v>13</v>
      </c>
      <c r="B1206" s="22">
        <v>44970</v>
      </c>
      <c r="C1206">
        <v>2023</v>
      </c>
      <c r="D1206" t="s">
        <v>25</v>
      </c>
      <c r="E1206" t="s">
        <v>32</v>
      </c>
      <c r="F1206" t="s">
        <v>39</v>
      </c>
      <c r="G1206" t="s">
        <v>40</v>
      </c>
      <c r="H1206" t="s">
        <v>70</v>
      </c>
      <c r="I1206">
        <v>53.1</v>
      </c>
      <c r="J1206" t="s">
        <v>46</v>
      </c>
      <c r="K1206">
        <v>19.2</v>
      </c>
      <c r="L1206" t="s">
        <v>83</v>
      </c>
      <c r="M1206" t="s">
        <v>50</v>
      </c>
      <c r="N1206" t="s">
        <v>55</v>
      </c>
      <c r="O1206" t="s">
        <v>60</v>
      </c>
      <c r="P1206" s="4">
        <v>452</v>
      </c>
      <c r="Q1206" s="4">
        <v>401</v>
      </c>
      <c r="R1206" s="4">
        <v>502</v>
      </c>
      <c r="S1206" s="6">
        <v>406</v>
      </c>
      <c r="T1206">
        <v>24.1</v>
      </c>
      <c r="U1206" t="s">
        <v>61</v>
      </c>
      <c r="V1206" s="4">
        <f>Table3[[#This Row],[Driver wage/trip]]+Table3[[#This Row],[Driver Salary]]</f>
        <v>954</v>
      </c>
      <c r="W1206" s="15">
        <f>Table3[[#This Row],[Buddy wage/trip]]*0.3</f>
        <v>120.3</v>
      </c>
    </row>
    <row r="1207" spans="1:23" x14ac:dyDescent="0.25">
      <c r="A1207">
        <v>13</v>
      </c>
      <c r="B1207" s="22">
        <v>44394</v>
      </c>
      <c r="C1207">
        <v>2021</v>
      </c>
      <c r="D1207" t="s">
        <v>27</v>
      </c>
      <c r="E1207" t="s">
        <v>36</v>
      </c>
      <c r="F1207" t="s">
        <v>39</v>
      </c>
      <c r="G1207" t="s">
        <v>40</v>
      </c>
      <c r="H1207" t="s">
        <v>43</v>
      </c>
      <c r="I1207">
        <v>6.4</v>
      </c>
      <c r="J1207" t="s">
        <v>46</v>
      </c>
      <c r="K1207">
        <v>79.5</v>
      </c>
      <c r="L1207" t="s">
        <v>83</v>
      </c>
      <c r="M1207" t="s">
        <v>55</v>
      </c>
      <c r="N1207" t="s">
        <v>65</v>
      </c>
      <c r="O1207" t="s">
        <v>60</v>
      </c>
      <c r="P1207" s="4">
        <v>398</v>
      </c>
      <c r="Q1207" s="4">
        <v>400</v>
      </c>
      <c r="R1207" s="4">
        <v>791</v>
      </c>
      <c r="S1207" s="6">
        <v>458</v>
      </c>
      <c r="T1207">
        <v>26.7</v>
      </c>
      <c r="U1207" t="s">
        <v>62</v>
      </c>
      <c r="V1207" s="4">
        <f>Table3[[#This Row],[Driver wage/trip]]+Table3[[#This Row],[Driver Salary]]</f>
        <v>1189</v>
      </c>
      <c r="W1207" s="15">
        <f>Table3[[#This Row],[Buddy wage/trip]]*0.3</f>
        <v>120</v>
      </c>
    </row>
    <row r="1208" spans="1:23" x14ac:dyDescent="0.25">
      <c r="A1208">
        <v>8</v>
      </c>
      <c r="B1208" s="22">
        <v>44196</v>
      </c>
      <c r="C1208">
        <v>2020</v>
      </c>
      <c r="D1208" t="s">
        <v>23</v>
      </c>
      <c r="E1208" t="s">
        <v>35</v>
      </c>
      <c r="F1208" t="s">
        <v>39</v>
      </c>
      <c r="G1208" t="s">
        <v>41</v>
      </c>
      <c r="H1208" t="s">
        <v>70</v>
      </c>
      <c r="I1208">
        <v>19.100000000000001</v>
      </c>
      <c r="J1208" t="s">
        <v>45</v>
      </c>
      <c r="K1208">
        <v>69.099999999999994</v>
      </c>
      <c r="L1208" t="s">
        <v>83</v>
      </c>
      <c r="M1208" t="s">
        <v>55</v>
      </c>
      <c r="N1208" t="s">
        <v>57</v>
      </c>
      <c r="O1208" t="s">
        <v>59</v>
      </c>
      <c r="P1208" s="4">
        <v>264</v>
      </c>
      <c r="Q1208" s="4">
        <v>400</v>
      </c>
      <c r="R1208" s="4">
        <v>778</v>
      </c>
      <c r="S1208" s="6">
        <v>743</v>
      </c>
      <c r="T1208">
        <v>20.8</v>
      </c>
      <c r="U1208" t="s">
        <v>61</v>
      </c>
      <c r="V1208" s="4">
        <f>Table3[[#This Row],[Driver wage/trip]]+Table3[[#This Row],[Driver Salary]]</f>
        <v>1042</v>
      </c>
      <c r="W1208" s="15">
        <f>Table3[[#This Row],[Buddy wage/trip]]*0.3</f>
        <v>120</v>
      </c>
    </row>
    <row r="1209" spans="1:23" x14ac:dyDescent="0.25">
      <c r="A1209">
        <v>8</v>
      </c>
      <c r="B1209" s="22">
        <v>44900</v>
      </c>
      <c r="C1209">
        <v>2022</v>
      </c>
      <c r="D1209" t="s">
        <v>23</v>
      </c>
      <c r="E1209" t="s">
        <v>32</v>
      </c>
      <c r="F1209" t="s">
        <v>38</v>
      </c>
      <c r="G1209" t="s">
        <v>41</v>
      </c>
      <c r="H1209" t="s">
        <v>42</v>
      </c>
      <c r="I1209">
        <v>70.5</v>
      </c>
      <c r="J1209" t="s">
        <v>46</v>
      </c>
      <c r="K1209">
        <v>48.8</v>
      </c>
      <c r="L1209" t="s">
        <v>83</v>
      </c>
      <c r="M1209" t="s">
        <v>51</v>
      </c>
      <c r="N1209" t="s">
        <v>48</v>
      </c>
      <c r="O1209" t="s">
        <v>59</v>
      </c>
      <c r="P1209" s="4">
        <v>491</v>
      </c>
      <c r="Q1209" s="4">
        <v>399</v>
      </c>
      <c r="R1209" s="4">
        <v>363</v>
      </c>
      <c r="S1209" s="6">
        <v>240</v>
      </c>
      <c r="T1209">
        <v>29.6</v>
      </c>
      <c r="U1209" t="s">
        <v>61</v>
      </c>
      <c r="V1209" s="4">
        <f>Table3[[#This Row],[Driver wage/trip]]+Table3[[#This Row],[Driver Salary]]</f>
        <v>854</v>
      </c>
      <c r="W1209" s="15">
        <f>Table3[[#This Row],[Buddy wage/trip]]*0.3</f>
        <v>119.69999999999999</v>
      </c>
    </row>
    <row r="1210" spans="1:23" x14ac:dyDescent="0.25">
      <c r="A1210">
        <v>3</v>
      </c>
      <c r="B1210" s="22">
        <v>44223</v>
      </c>
      <c r="C1210">
        <v>2021</v>
      </c>
      <c r="D1210" t="s">
        <v>28</v>
      </c>
      <c r="E1210" t="s">
        <v>33</v>
      </c>
      <c r="F1210" t="s">
        <v>38</v>
      </c>
      <c r="G1210" t="s">
        <v>40</v>
      </c>
      <c r="H1210" t="s">
        <v>43</v>
      </c>
      <c r="I1210">
        <v>29.8</v>
      </c>
      <c r="J1210" t="s">
        <v>45</v>
      </c>
      <c r="K1210">
        <v>43</v>
      </c>
      <c r="L1210" t="s">
        <v>84</v>
      </c>
      <c r="M1210" t="s">
        <v>53</v>
      </c>
      <c r="N1210" t="s">
        <v>48</v>
      </c>
      <c r="O1210" t="s">
        <v>60</v>
      </c>
      <c r="P1210" s="4">
        <v>710</v>
      </c>
      <c r="Q1210" s="4">
        <v>400</v>
      </c>
      <c r="R1210" s="4">
        <v>432</v>
      </c>
      <c r="S1210" s="6">
        <v>517</v>
      </c>
      <c r="T1210">
        <v>17.399999999999999</v>
      </c>
      <c r="U1210" t="s">
        <v>61</v>
      </c>
      <c r="V1210" s="4">
        <f>Table3[[#This Row],[Driver wage/trip]]+Table3[[#This Row],[Driver Salary]]</f>
        <v>1142</v>
      </c>
      <c r="W1210" s="15">
        <f>Table3[[#This Row],[Buddy wage/trip]]*0.3</f>
        <v>120</v>
      </c>
    </row>
    <row r="1211" spans="1:23" x14ac:dyDescent="0.25">
      <c r="A1211">
        <v>25</v>
      </c>
      <c r="B1211" s="22">
        <v>44784</v>
      </c>
      <c r="C1211">
        <v>2022</v>
      </c>
      <c r="D1211" t="s">
        <v>26</v>
      </c>
      <c r="E1211" t="s">
        <v>35</v>
      </c>
      <c r="F1211" t="s">
        <v>38</v>
      </c>
      <c r="G1211" t="s">
        <v>40</v>
      </c>
      <c r="H1211" t="s">
        <v>43</v>
      </c>
      <c r="I1211">
        <v>21.6</v>
      </c>
      <c r="J1211" t="s">
        <v>45</v>
      </c>
      <c r="K1211">
        <v>26.1</v>
      </c>
      <c r="L1211" t="s">
        <v>83</v>
      </c>
      <c r="M1211" t="s">
        <v>52</v>
      </c>
      <c r="N1211" t="s">
        <v>65</v>
      </c>
      <c r="O1211" t="s">
        <v>59</v>
      </c>
      <c r="P1211" s="4">
        <v>638</v>
      </c>
      <c r="Q1211" s="4">
        <v>402</v>
      </c>
      <c r="R1211" s="4">
        <v>652</v>
      </c>
      <c r="S1211" s="6">
        <v>420</v>
      </c>
      <c r="T1211">
        <v>1.2</v>
      </c>
      <c r="U1211" t="s">
        <v>61</v>
      </c>
      <c r="V1211" s="4">
        <f>Table3[[#This Row],[Driver wage/trip]]+Table3[[#This Row],[Driver Salary]]</f>
        <v>1290</v>
      </c>
      <c r="W1211" s="15">
        <f>Table3[[#This Row],[Buddy wage/trip]]*0.3</f>
        <v>120.6</v>
      </c>
    </row>
    <row r="1212" spans="1:23" x14ac:dyDescent="0.25">
      <c r="A1212">
        <v>4</v>
      </c>
      <c r="B1212" s="22">
        <v>43853</v>
      </c>
      <c r="C1212">
        <v>2020</v>
      </c>
      <c r="D1212" t="s">
        <v>28</v>
      </c>
      <c r="E1212" t="s">
        <v>35</v>
      </c>
      <c r="F1212" t="s">
        <v>39</v>
      </c>
      <c r="G1212" t="s">
        <v>40</v>
      </c>
      <c r="H1212" t="s">
        <v>42</v>
      </c>
      <c r="I1212">
        <v>42.3</v>
      </c>
      <c r="J1212" t="s">
        <v>44</v>
      </c>
      <c r="K1212">
        <v>21.8</v>
      </c>
      <c r="L1212" t="s">
        <v>83</v>
      </c>
      <c r="M1212" t="s">
        <v>49</v>
      </c>
      <c r="N1212" t="s">
        <v>48</v>
      </c>
      <c r="O1212" t="s">
        <v>59</v>
      </c>
      <c r="P1212" s="4">
        <v>632</v>
      </c>
      <c r="Q1212" s="4">
        <v>401</v>
      </c>
      <c r="R1212" s="4">
        <v>666</v>
      </c>
      <c r="S1212" s="6">
        <v>778</v>
      </c>
      <c r="T1212">
        <v>11.3</v>
      </c>
      <c r="U1212" t="s">
        <v>61</v>
      </c>
      <c r="V1212" s="4">
        <f>Table3[[#This Row],[Driver wage/trip]]+Table3[[#This Row],[Driver Salary]]</f>
        <v>1298</v>
      </c>
      <c r="W1212" s="15">
        <f>Table3[[#This Row],[Buddy wage/trip]]*0.3</f>
        <v>120.3</v>
      </c>
    </row>
    <row r="1213" spans="1:23" x14ac:dyDescent="0.25">
      <c r="A1213">
        <v>8</v>
      </c>
      <c r="B1213" s="22">
        <v>44985</v>
      </c>
      <c r="C1213">
        <v>2023</v>
      </c>
      <c r="D1213" t="s">
        <v>25</v>
      </c>
      <c r="E1213" t="s">
        <v>37</v>
      </c>
      <c r="F1213" t="s">
        <v>39</v>
      </c>
      <c r="G1213" t="s">
        <v>40</v>
      </c>
      <c r="H1213" t="s">
        <v>42</v>
      </c>
      <c r="I1213">
        <v>23.8</v>
      </c>
      <c r="J1213" t="s">
        <v>45</v>
      </c>
      <c r="K1213">
        <v>44</v>
      </c>
      <c r="L1213" t="s">
        <v>83</v>
      </c>
      <c r="M1213" t="s">
        <v>51</v>
      </c>
      <c r="N1213" t="s">
        <v>65</v>
      </c>
      <c r="O1213" t="s">
        <v>59</v>
      </c>
      <c r="P1213" s="4">
        <v>420</v>
      </c>
      <c r="Q1213" s="4">
        <v>400</v>
      </c>
      <c r="R1213" s="4">
        <v>746</v>
      </c>
      <c r="S1213" s="6">
        <v>676</v>
      </c>
      <c r="T1213">
        <v>37.9</v>
      </c>
      <c r="U1213" t="s">
        <v>61</v>
      </c>
      <c r="V1213" s="4">
        <f>Table3[[#This Row],[Driver wage/trip]]+Table3[[#This Row],[Driver Salary]]</f>
        <v>1166</v>
      </c>
      <c r="W1213" s="15">
        <f>Table3[[#This Row],[Buddy wage/trip]]*0.3</f>
        <v>120</v>
      </c>
    </row>
    <row r="1214" spans="1:23" x14ac:dyDescent="0.25">
      <c r="A1214">
        <v>7</v>
      </c>
      <c r="B1214" s="22">
        <v>44981</v>
      </c>
      <c r="C1214">
        <v>2023</v>
      </c>
      <c r="D1214" t="s">
        <v>25</v>
      </c>
      <c r="E1214" t="s">
        <v>31</v>
      </c>
      <c r="F1214" t="s">
        <v>39</v>
      </c>
      <c r="G1214" t="s">
        <v>41</v>
      </c>
      <c r="H1214" t="s">
        <v>42</v>
      </c>
      <c r="I1214">
        <v>11.9</v>
      </c>
      <c r="J1214" t="s">
        <v>46</v>
      </c>
      <c r="K1214">
        <v>9.8000000000000007</v>
      </c>
      <c r="L1214" t="s">
        <v>84</v>
      </c>
      <c r="M1214" t="s">
        <v>52</v>
      </c>
      <c r="N1214" t="s">
        <v>66</v>
      </c>
      <c r="O1214" t="s">
        <v>59</v>
      </c>
      <c r="P1214" s="4">
        <v>625</v>
      </c>
      <c r="Q1214" s="4">
        <v>401</v>
      </c>
      <c r="R1214" s="4">
        <v>592</v>
      </c>
      <c r="S1214" s="6">
        <v>273</v>
      </c>
      <c r="T1214">
        <v>30.8</v>
      </c>
      <c r="U1214" t="s">
        <v>62</v>
      </c>
      <c r="V1214" s="4">
        <f>Table3[[#This Row],[Driver wage/trip]]+Table3[[#This Row],[Driver Salary]]</f>
        <v>1217</v>
      </c>
      <c r="W1214" s="15">
        <f>Table3[[#This Row],[Buddy wage/trip]]*0.3</f>
        <v>120.3</v>
      </c>
    </row>
    <row r="1215" spans="1:23" x14ac:dyDescent="0.25">
      <c r="A1215">
        <v>19</v>
      </c>
      <c r="B1215" s="22">
        <v>44275</v>
      </c>
      <c r="C1215">
        <v>2021</v>
      </c>
      <c r="D1215" t="s">
        <v>24</v>
      </c>
      <c r="E1215" t="s">
        <v>36</v>
      </c>
      <c r="F1215" t="s">
        <v>39</v>
      </c>
      <c r="G1215" t="s">
        <v>40</v>
      </c>
      <c r="H1215" t="s">
        <v>70</v>
      </c>
      <c r="I1215">
        <v>37.6</v>
      </c>
      <c r="J1215" t="s">
        <v>44</v>
      </c>
      <c r="K1215">
        <v>55.2</v>
      </c>
      <c r="L1215" t="s">
        <v>84</v>
      </c>
      <c r="M1215" t="s">
        <v>52</v>
      </c>
      <c r="N1215" t="s">
        <v>52</v>
      </c>
      <c r="O1215" t="s">
        <v>59</v>
      </c>
      <c r="P1215" s="4">
        <v>479</v>
      </c>
      <c r="Q1215" s="4">
        <v>401</v>
      </c>
      <c r="R1215" s="4">
        <v>485</v>
      </c>
      <c r="S1215" s="6">
        <v>756</v>
      </c>
      <c r="T1215">
        <v>8.4</v>
      </c>
      <c r="U1215" t="s">
        <v>62</v>
      </c>
      <c r="V1215" s="4">
        <f>Table3[[#This Row],[Driver wage/trip]]+Table3[[#This Row],[Driver Salary]]</f>
        <v>964</v>
      </c>
      <c r="W1215" s="15">
        <f>Table3[[#This Row],[Buddy wage/trip]]*0.3</f>
        <v>120.3</v>
      </c>
    </row>
    <row r="1216" spans="1:23" x14ac:dyDescent="0.25">
      <c r="A1216">
        <v>10</v>
      </c>
      <c r="B1216" s="22">
        <v>44607</v>
      </c>
      <c r="C1216">
        <v>2022</v>
      </c>
      <c r="D1216" t="s">
        <v>25</v>
      </c>
      <c r="E1216" t="s">
        <v>37</v>
      </c>
      <c r="F1216" t="s">
        <v>38</v>
      </c>
      <c r="G1216" t="s">
        <v>41</v>
      </c>
      <c r="H1216" t="s">
        <v>70</v>
      </c>
      <c r="I1216">
        <v>23.9</v>
      </c>
      <c r="J1216" t="s">
        <v>46</v>
      </c>
      <c r="K1216">
        <v>74.2</v>
      </c>
      <c r="L1216" t="s">
        <v>84</v>
      </c>
      <c r="M1216" t="s">
        <v>55</v>
      </c>
      <c r="N1216" t="s">
        <v>65</v>
      </c>
      <c r="O1216" t="s">
        <v>59</v>
      </c>
      <c r="P1216" s="4">
        <v>290</v>
      </c>
      <c r="Q1216" s="4">
        <v>401</v>
      </c>
      <c r="R1216" s="4">
        <v>427</v>
      </c>
      <c r="S1216" s="6">
        <v>327</v>
      </c>
      <c r="T1216">
        <v>3.6</v>
      </c>
      <c r="U1216" t="s">
        <v>61</v>
      </c>
      <c r="V1216" s="4">
        <f>Table3[[#This Row],[Driver wage/trip]]+Table3[[#This Row],[Driver Salary]]</f>
        <v>717</v>
      </c>
      <c r="W1216" s="15">
        <f>Table3[[#This Row],[Buddy wage/trip]]*0.3</f>
        <v>120.3</v>
      </c>
    </row>
    <row r="1217" spans="1:23" x14ac:dyDescent="0.25">
      <c r="A1217">
        <v>21</v>
      </c>
      <c r="B1217" s="22">
        <v>45163</v>
      </c>
      <c r="C1217">
        <v>2023</v>
      </c>
      <c r="D1217" t="s">
        <v>26</v>
      </c>
      <c r="E1217" t="s">
        <v>31</v>
      </c>
      <c r="F1217" t="s">
        <v>38</v>
      </c>
      <c r="G1217" t="s">
        <v>41</v>
      </c>
      <c r="H1217" t="s">
        <v>43</v>
      </c>
      <c r="I1217">
        <v>96.9</v>
      </c>
      <c r="J1217" t="s">
        <v>46</v>
      </c>
      <c r="K1217">
        <v>113.3</v>
      </c>
      <c r="L1217" t="s">
        <v>83</v>
      </c>
      <c r="M1217" t="s">
        <v>51</v>
      </c>
      <c r="N1217" t="s">
        <v>65</v>
      </c>
      <c r="O1217" t="s">
        <v>60</v>
      </c>
      <c r="P1217" s="4">
        <v>451</v>
      </c>
      <c r="Q1217" s="4">
        <v>401</v>
      </c>
      <c r="R1217" s="4">
        <v>452</v>
      </c>
      <c r="S1217" s="6">
        <v>251</v>
      </c>
      <c r="T1217">
        <v>14.7</v>
      </c>
      <c r="U1217" t="s">
        <v>61</v>
      </c>
      <c r="V1217" s="4">
        <f>Table3[[#This Row],[Driver wage/trip]]+Table3[[#This Row],[Driver Salary]]</f>
        <v>903</v>
      </c>
      <c r="W1217" s="15">
        <f>Table3[[#This Row],[Buddy wage/trip]]*0.3</f>
        <v>120.3</v>
      </c>
    </row>
    <row r="1218" spans="1:23" x14ac:dyDescent="0.25">
      <c r="A1218">
        <v>8</v>
      </c>
      <c r="B1218" s="22">
        <v>44538</v>
      </c>
      <c r="C1218">
        <v>2021</v>
      </c>
      <c r="D1218" t="s">
        <v>23</v>
      </c>
      <c r="E1218" t="s">
        <v>33</v>
      </c>
      <c r="F1218" t="s">
        <v>38</v>
      </c>
      <c r="G1218" t="s">
        <v>41</v>
      </c>
      <c r="H1218" t="s">
        <v>43</v>
      </c>
      <c r="I1218">
        <v>12.2</v>
      </c>
      <c r="J1218" t="s">
        <v>44</v>
      </c>
      <c r="K1218">
        <v>77</v>
      </c>
      <c r="L1218" t="s">
        <v>83</v>
      </c>
      <c r="M1218" t="s">
        <v>54</v>
      </c>
      <c r="N1218" t="s">
        <v>48</v>
      </c>
      <c r="O1218" t="s">
        <v>60</v>
      </c>
      <c r="P1218" s="4">
        <v>280</v>
      </c>
      <c r="Q1218" s="4">
        <v>401</v>
      </c>
      <c r="R1218" s="4">
        <v>710</v>
      </c>
      <c r="S1218" s="6">
        <v>525</v>
      </c>
      <c r="T1218">
        <v>33.6</v>
      </c>
      <c r="U1218" t="s">
        <v>62</v>
      </c>
      <c r="V1218" s="4">
        <f>Table3[[#This Row],[Driver wage/trip]]+Table3[[#This Row],[Driver Salary]]</f>
        <v>990</v>
      </c>
      <c r="W1218" s="15">
        <f>Table3[[#This Row],[Buddy wage/trip]]*0.3</f>
        <v>120.3</v>
      </c>
    </row>
    <row r="1219" spans="1:23" x14ac:dyDescent="0.25">
      <c r="A1219">
        <v>14</v>
      </c>
      <c r="B1219" s="22">
        <v>44263</v>
      </c>
      <c r="C1219">
        <v>2021</v>
      </c>
      <c r="D1219" t="s">
        <v>24</v>
      </c>
      <c r="E1219" t="s">
        <v>32</v>
      </c>
      <c r="F1219" t="s">
        <v>39</v>
      </c>
      <c r="G1219" t="s">
        <v>41</v>
      </c>
      <c r="H1219" t="s">
        <v>43</v>
      </c>
      <c r="I1219">
        <v>91</v>
      </c>
      <c r="J1219" t="s">
        <v>46</v>
      </c>
      <c r="K1219">
        <v>76.8</v>
      </c>
      <c r="L1219" t="s">
        <v>83</v>
      </c>
      <c r="M1219" t="s">
        <v>52</v>
      </c>
      <c r="N1219" t="s">
        <v>55</v>
      </c>
      <c r="O1219" t="s">
        <v>60</v>
      </c>
      <c r="P1219" s="4">
        <v>269</v>
      </c>
      <c r="Q1219" s="4">
        <v>400</v>
      </c>
      <c r="R1219" s="4">
        <v>788</v>
      </c>
      <c r="S1219" s="6">
        <v>642</v>
      </c>
      <c r="T1219">
        <v>5.0999999999999996</v>
      </c>
      <c r="U1219" t="s">
        <v>62</v>
      </c>
      <c r="V1219" s="4">
        <f>Table3[[#This Row],[Driver wage/trip]]+Table3[[#This Row],[Driver Salary]]</f>
        <v>1057</v>
      </c>
      <c r="W1219" s="15">
        <f>Table3[[#This Row],[Buddy wage/trip]]*0.3</f>
        <v>120</v>
      </c>
    </row>
    <row r="1220" spans="1:23" x14ac:dyDescent="0.25">
      <c r="A1220">
        <v>7</v>
      </c>
      <c r="B1220" s="22">
        <v>44303</v>
      </c>
      <c r="C1220">
        <v>2021</v>
      </c>
      <c r="D1220" t="s">
        <v>19</v>
      </c>
      <c r="E1220" t="s">
        <v>36</v>
      </c>
      <c r="F1220" t="s">
        <v>38</v>
      </c>
      <c r="G1220" t="s">
        <v>40</v>
      </c>
      <c r="H1220" t="s">
        <v>43</v>
      </c>
      <c r="I1220">
        <v>49</v>
      </c>
      <c r="J1220" t="s">
        <v>45</v>
      </c>
      <c r="K1220">
        <v>48.1</v>
      </c>
      <c r="L1220" t="s">
        <v>83</v>
      </c>
      <c r="M1220" t="s">
        <v>51</v>
      </c>
      <c r="N1220" t="s">
        <v>65</v>
      </c>
      <c r="O1220" t="s">
        <v>60</v>
      </c>
      <c r="P1220" s="4">
        <v>214</v>
      </c>
      <c r="Q1220" s="4">
        <v>401</v>
      </c>
      <c r="R1220" s="4">
        <v>231</v>
      </c>
      <c r="S1220" s="6">
        <v>630</v>
      </c>
      <c r="T1220">
        <v>22.2</v>
      </c>
      <c r="U1220" t="s">
        <v>62</v>
      </c>
      <c r="V1220" s="4">
        <f>Table3[[#This Row],[Driver wage/trip]]+Table3[[#This Row],[Driver Salary]]</f>
        <v>445</v>
      </c>
      <c r="W1220" s="15">
        <f>Table3[[#This Row],[Buddy wage/trip]]*0.3</f>
        <v>120.3</v>
      </c>
    </row>
    <row r="1221" spans="1:23" x14ac:dyDescent="0.25">
      <c r="A1221">
        <v>28</v>
      </c>
      <c r="B1221" s="22">
        <v>43878</v>
      </c>
      <c r="C1221">
        <v>2020</v>
      </c>
      <c r="D1221" t="s">
        <v>25</v>
      </c>
      <c r="E1221" t="s">
        <v>32</v>
      </c>
      <c r="F1221" t="s">
        <v>38</v>
      </c>
      <c r="G1221" t="s">
        <v>41</v>
      </c>
      <c r="H1221" t="s">
        <v>43</v>
      </c>
      <c r="I1221">
        <v>82.7</v>
      </c>
      <c r="J1221" t="s">
        <v>44</v>
      </c>
      <c r="K1221">
        <v>20.3</v>
      </c>
      <c r="L1221" t="s">
        <v>83</v>
      </c>
      <c r="M1221" t="s">
        <v>48</v>
      </c>
      <c r="N1221" t="s">
        <v>48</v>
      </c>
      <c r="O1221" t="s">
        <v>60</v>
      </c>
      <c r="P1221" s="4">
        <v>370</v>
      </c>
      <c r="Q1221" s="4">
        <v>400</v>
      </c>
      <c r="R1221" s="4">
        <v>548</v>
      </c>
      <c r="S1221" s="6">
        <v>520</v>
      </c>
      <c r="T1221">
        <v>11.7</v>
      </c>
      <c r="U1221" t="s">
        <v>61</v>
      </c>
      <c r="V1221" s="4">
        <f>Table3[[#This Row],[Driver wage/trip]]+Table3[[#This Row],[Driver Salary]]</f>
        <v>918</v>
      </c>
      <c r="W1221" s="15">
        <f>Table3[[#This Row],[Buddy wage/trip]]*0.3</f>
        <v>120</v>
      </c>
    </row>
    <row r="1222" spans="1:23" x14ac:dyDescent="0.25">
      <c r="A1222">
        <v>4</v>
      </c>
      <c r="B1222" s="22">
        <v>44936</v>
      </c>
      <c r="C1222">
        <v>2023</v>
      </c>
      <c r="D1222" t="s">
        <v>28</v>
      </c>
      <c r="E1222" t="s">
        <v>37</v>
      </c>
      <c r="F1222" t="s">
        <v>39</v>
      </c>
      <c r="G1222" t="s">
        <v>40</v>
      </c>
      <c r="H1222" t="s">
        <v>70</v>
      </c>
      <c r="I1222">
        <v>11.1</v>
      </c>
      <c r="J1222" t="s">
        <v>46</v>
      </c>
      <c r="K1222">
        <v>56.4</v>
      </c>
      <c r="L1222" t="s">
        <v>83</v>
      </c>
      <c r="M1222" t="s">
        <v>50</v>
      </c>
      <c r="N1222" t="s">
        <v>48</v>
      </c>
      <c r="O1222" t="s">
        <v>59</v>
      </c>
      <c r="P1222" s="4">
        <v>399</v>
      </c>
      <c r="Q1222" s="4">
        <v>399</v>
      </c>
      <c r="R1222" s="4">
        <v>512</v>
      </c>
      <c r="S1222" s="6">
        <v>496</v>
      </c>
      <c r="T1222">
        <v>29.3</v>
      </c>
      <c r="U1222" t="s">
        <v>61</v>
      </c>
      <c r="V1222" s="4">
        <f>Table3[[#This Row],[Driver wage/trip]]+Table3[[#This Row],[Driver Salary]]</f>
        <v>911</v>
      </c>
      <c r="W1222" s="15">
        <f>Table3[[#This Row],[Buddy wage/trip]]*0.3</f>
        <v>119.69999999999999</v>
      </c>
    </row>
    <row r="1223" spans="1:23" x14ac:dyDescent="0.25">
      <c r="A1223">
        <v>15</v>
      </c>
      <c r="B1223" s="22">
        <v>44963</v>
      </c>
      <c r="C1223">
        <v>2023</v>
      </c>
      <c r="D1223" t="s">
        <v>25</v>
      </c>
      <c r="E1223" t="s">
        <v>32</v>
      </c>
      <c r="F1223" t="s">
        <v>39</v>
      </c>
      <c r="G1223" t="s">
        <v>40</v>
      </c>
      <c r="H1223" t="s">
        <v>42</v>
      </c>
      <c r="I1223">
        <v>110.9</v>
      </c>
      <c r="J1223" t="s">
        <v>46</v>
      </c>
      <c r="K1223">
        <v>73.8</v>
      </c>
      <c r="L1223" t="s">
        <v>84</v>
      </c>
      <c r="M1223" t="s">
        <v>52</v>
      </c>
      <c r="N1223" t="s">
        <v>48</v>
      </c>
      <c r="O1223" t="s">
        <v>60</v>
      </c>
      <c r="P1223" s="4">
        <v>620</v>
      </c>
      <c r="Q1223" s="4">
        <v>400</v>
      </c>
      <c r="R1223" s="4">
        <v>426</v>
      </c>
      <c r="S1223" s="6">
        <v>782</v>
      </c>
      <c r="T1223">
        <v>1</v>
      </c>
      <c r="U1223" t="s">
        <v>62</v>
      </c>
      <c r="V1223" s="4">
        <f>Table3[[#This Row],[Driver wage/trip]]+Table3[[#This Row],[Driver Salary]]</f>
        <v>1046</v>
      </c>
      <c r="W1223" s="15">
        <f>Table3[[#This Row],[Buddy wage/trip]]*0.3</f>
        <v>120</v>
      </c>
    </row>
    <row r="1224" spans="1:23" x14ac:dyDescent="0.25">
      <c r="A1224">
        <v>17</v>
      </c>
      <c r="B1224" s="22">
        <v>44093</v>
      </c>
      <c r="C1224">
        <v>2020</v>
      </c>
      <c r="D1224" t="s">
        <v>21</v>
      </c>
      <c r="E1224" t="s">
        <v>36</v>
      </c>
      <c r="F1224" t="s">
        <v>38</v>
      </c>
      <c r="G1224" t="s">
        <v>40</v>
      </c>
      <c r="H1224" t="s">
        <v>43</v>
      </c>
      <c r="I1224">
        <v>93.2</v>
      </c>
      <c r="J1224" t="s">
        <v>46</v>
      </c>
      <c r="K1224">
        <v>88.3</v>
      </c>
      <c r="L1224" t="s">
        <v>83</v>
      </c>
      <c r="M1224" t="s">
        <v>51</v>
      </c>
      <c r="N1224" t="s">
        <v>66</v>
      </c>
      <c r="O1224" t="s">
        <v>60</v>
      </c>
      <c r="P1224" s="4">
        <v>523</v>
      </c>
      <c r="Q1224" s="4">
        <v>400</v>
      </c>
      <c r="R1224" s="4">
        <v>711</v>
      </c>
      <c r="S1224" s="6">
        <v>692</v>
      </c>
      <c r="T1224">
        <v>11.8</v>
      </c>
      <c r="U1224" t="s">
        <v>61</v>
      </c>
      <c r="V1224" s="4">
        <f>Table3[[#This Row],[Driver wage/trip]]+Table3[[#This Row],[Driver Salary]]</f>
        <v>1234</v>
      </c>
      <c r="W1224" s="15">
        <f>Table3[[#This Row],[Buddy wage/trip]]*0.3</f>
        <v>120</v>
      </c>
    </row>
    <row r="1225" spans="1:23" x14ac:dyDescent="0.25">
      <c r="A1225">
        <v>15</v>
      </c>
      <c r="B1225" s="22">
        <v>44885</v>
      </c>
      <c r="C1225">
        <v>2022</v>
      </c>
      <c r="D1225" t="s">
        <v>30</v>
      </c>
      <c r="E1225" t="s">
        <v>34</v>
      </c>
      <c r="F1225" t="s">
        <v>39</v>
      </c>
      <c r="G1225" t="s">
        <v>41</v>
      </c>
      <c r="H1225" t="s">
        <v>43</v>
      </c>
      <c r="I1225">
        <v>21.1</v>
      </c>
      <c r="J1225" t="s">
        <v>45</v>
      </c>
      <c r="K1225">
        <v>100</v>
      </c>
      <c r="L1225" t="s">
        <v>84</v>
      </c>
      <c r="M1225" t="s">
        <v>55</v>
      </c>
      <c r="N1225" t="s">
        <v>66</v>
      </c>
      <c r="O1225" t="s">
        <v>60</v>
      </c>
      <c r="P1225" s="4">
        <v>715</v>
      </c>
      <c r="Q1225" s="4">
        <v>398</v>
      </c>
      <c r="R1225" s="4">
        <v>545</v>
      </c>
      <c r="S1225" s="6">
        <v>619</v>
      </c>
      <c r="T1225">
        <v>27.5</v>
      </c>
      <c r="U1225" t="s">
        <v>61</v>
      </c>
      <c r="V1225" s="4">
        <f>Table3[[#This Row],[Driver wage/trip]]+Table3[[#This Row],[Driver Salary]]</f>
        <v>1260</v>
      </c>
      <c r="W1225" s="15">
        <f>Table3[[#This Row],[Buddy wage/trip]]*0.3</f>
        <v>119.39999999999999</v>
      </c>
    </row>
    <row r="1226" spans="1:23" x14ac:dyDescent="0.25">
      <c r="A1226">
        <v>11</v>
      </c>
      <c r="B1226" s="22">
        <v>44188</v>
      </c>
      <c r="C1226">
        <v>2020</v>
      </c>
      <c r="D1226" t="s">
        <v>23</v>
      </c>
      <c r="E1226" t="s">
        <v>33</v>
      </c>
      <c r="F1226" t="s">
        <v>39</v>
      </c>
      <c r="G1226" t="s">
        <v>41</v>
      </c>
      <c r="H1226" t="s">
        <v>43</v>
      </c>
      <c r="I1226">
        <v>30.2</v>
      </c>
      <c r="J1226" t="s">
        <v>44</v>
      </c>
      <c r="K1226">
        <v>34.4</v>
      </c>
      <c r="L1226" t="s">
        <v>84</v>
      </c>
      <c r="M1226" t="s">
        <v>53</v>
      </c>
      <c r="N1226" t="s">
        <v>48</v>
      </c>
      <c r="O1226" t="s">
        <v>59</v>
      </c>
      <c r="P1226" s="4">
        <v>306</v>
      </c>
      <c r="Q1226" s="4">
        <v>401</v>
      </c>
      <c r="R1226" s="4">
        <v>388</v>
      </c>
      <c r="S1226" s="6">
        <v>317</v>
      </c>
      <c r="T1226">
        <v>22.3</v>
      </c>
      <c r="U1226" t="s">
        <v>62</v>
      </c>
      <c r="V1226" s="4">
        <f>Table3[[#This Row],[Driver wage/trip]]+Table3[[#This Row],[Driver Salary]]</f>
        <v>694</v>
      </c>
      <c r="W1226" s="15">
        <f>Table3[[#This Row],[Buddy wage/trip]]*0.3</f>
        <v>120.3</v>
      </c>
    </row>
    <row r="1227" spans="1:23" x14ac:dyDescent="0.25">
      <c r="A1227">
        <v>12</v>
      </c>
      <c r="B1227" s="22">
        <v>44398</v>
      </c>
      <c r="C1227">
        <v>2021</v>
      </c>
      <c r="D1227" t="s">
        <v>27</v>
      </c>
      <c r="E1227" t="s">
        <v>33</v>
      </c>
      <c r="F1227" t="s">
        <v>38</v>
      </c>
      <c r="G1227" t="s">
        <v>41</v>
      </c>
      <c r="H1227" t="s">
        <v>70</v>
      </c>
      <c r="I1227">
        <v>79.099999999999994</v>
      </c>
      <c r="J1227" t="s">
        <v>44</v>
      </c>
      <c r="K1227">
        <v>32.700000000000003</v>
      </c>
      <c r="L1227" t="s">
        <v>83</v>
      </c>
      <c r="M1227" t="s">
        <v>55</v>
      </c>
      <c r="N1227" t="s">
        <v>65</v>
      </c>
      <c r="O1227" t="s">
        <v>59</v>
      </c>
      <c r="P1227" s="4">
        <v>360</v>
      </c>
      <c r="Q1227" s="4">
        <v>397</v>
      </c>
      <c r="R1227" s="4">
        <v>466</v>
      </c>
      <c r="S1227" s="6">
        <v>692</v>
      </c>
      <c r="T1227">
        <v>31.4</v>
      </c>
      <c r="U1227" t="s">
        <v>61</v>
      </c>
      <c r="V1227" s="4">
        <f>Table3[[#This Row],[Driver wage/trip]]+Table3[[#This Row],[Driver Salary]]</f>
        <v>826</v>
      </c>
      <c r="W1227" s="15">
        <f>Table3[[#This Row],[Buddy wage/trip]]*0.3</f>
        <v>119.1</v>
      </c>
    </row>
    <row r="1228" spans="1:23" x14ac:dyDescent="0.25">
      <c r="A1228">
        <v>13</v>
      </c>
      <c r="B1228" s="22">
        <v>44310</v>
      </c>
      <c r="C1228">
        <v>2021</v>
      </c>
      <c r="D1228" t="s">
        <v>19</v>
      </c>
      <c r="E1228" t="s">
        <v>36</v>
      </c>
      <c r="F1228" t="s">
        <v>38</v>
      </c>
      <c r="G1228" t="s">
        <v>41</v>
      </c>
      <c r="H1228" t="s">
        <v>42</v>
      </c>
      <c r="I1228">
        <v>111</v>
      </c>
      <c r="J1228" t="s">
        <v>46</v>
      </c>
      <c r="K1228">
        <v>70</v>
      </c>
      <c r="L1228" t="s">
        <v>84</v>
      </c>
      <c r="M1228" t="s">
        <v>51</v>
      </c>
      <c r="N1228" t="s">
        <v>57</v>
      </c>
      <c r="O1228" t="s">
        <v>60</v>
      </c>
      <c r="P1228" s="4">
        <v>765</v>
      </c>
      <c r="Q1228" s="4">
        <v>403</v>
      </c>
      <c r="R1228" s="4">
        <v>414</v>
      </c>
      <c r="S1228" s="6">
        <v>650</v>
      </c>
      <c r="T1228">
        <v>7.1</v>
      </c>
      <c r="U1228" t="s">
        <v>61</v>
      </c>
      <c r="V1228" s="4">
        <f>Table3[[#This Row],[Driver wage/trip]]+Table3[[#This Row],[Driver Salary]]</f>
        <v>1179</v>
      </c>
      <c r="W1228" s="15">
        <f>Table3[[#This Row],[Buddy wage/trip]]*0.3</f>
        <v>120.89999999999999</v>
      </c>
    </row>
    <row r="1229" spans="1:23" x14ac:dyDescent="0.25">
      <c r="A1229">
        <v>11</v>
      </c>
      <c r="B1229" s="22">
        <v>44697</v>
      </c>
      <c r="C1229">
        <v>2022</v>
      </c>
      <c r="D1229" t="s">
        <v>20</v>
      </c>
      <c r="E1229" t="s">
        <v>32</v>
      </c>
      <c r="F1229" t="s">
        <v>38</v>
      </c>
      <c r="G1229" t="s">
        <v>41</v>
      </c>
      <c r="H1229" t="s">
        <v>43</v>
      </c>
      <c r="I1229">
        <v>56.3</v>
      </c>
      <c r="J1229" t="s">
        <v>45</v>
      </c>
      <c r="K1229">
        <v>70.099999999999994</v>
      </c>
      <c r="L1229" t="s">
        <v>84</v>
      </c>
      <c r="M1229" t="s">
        <v>53</v>
      </c>
      <c r="N1229" t="s">
        <v>57</v>
      </c>
      <c r="O1229" t="s">
        <v>59</v>
      </c>
      <c r="P1229" s="4">
        <v>466</v>
      </c>
      <c r="Q1229" s="4">
        <v>402</v>
      </c>
      <c r="R1229" s="4">
        <v>458</v>
      </c>
      <c r="S1229" s="6">
        <v>795</v>
      </c>
      <c r="T1229">
        <v>21.7</v>
      </c>
      <c r="U1229" t="s">
        <v>62</v>
      </c>
      <c r="V1229" s="4">
        <f>Table3[[#This Row],[Driver wage/trip]]+Table3[[#This Row],[Driver Salary]]</f>
        <v>924</v>
      </c>
      <c r="W1229" s="15">
        <f>Table3[[#This Row],[Buddy wage/trip]]*0.3</f>
        <v>120.6</v>
      </c>
    </row>
    <row r="1230" spans="1:23" x14ac:dyDescent="0.25">
      <c r="A1230">
        <v>19</v>
      </c>
      <c r="B1230" s="22">
        <v>45043</v>
      </c>
      <c r="C1230">
        <v>2023</v>
      </c>
      <c r="D1230" t="s">
        <v>19</v>
      </c>
      <c r="E1230" t="s">
        <v>35</v>
      </c>
      <c r="F1230" t="s">
        <v>38</v>
      </c>
      <c r="G1230" t="s">
        <v>40</v>
      </c>
      <c r="H1230" t="s">
        <v>70</v>
      </c>
      <c r="I1230">
        <v>60.8</v>
      </c>
      <c r="J1230" t="s">
        <v>46</v>
      </c>
      <c r="K1230">
        <v>30.1</v>
      </c>
      <c r="L1230" t="s">
        <v>83</v>
      </c>
      <c r="M1230" t="s">
        <v>53</v>
      </c>
      <c r="N1230" t="s">
        <v>55</v>
      </c>
      <c r="O1230" t="s">
        <v>60</v>
      </c>
      <c r="P1230" s="4">
        <v>673</v>
      </c>
      <c r="Q1230" s="4">
        <v>400</v>
      </c>
      <c r="R1230" s="4">
        <v>243</v>
      </c>
      <c r="S1230" s="6">
        <v>280</v>
      </c>
      <c r="T1230">
        <v>8.6</v>
      </c>
      <c r="U1230" t="s">
        <v>61</v>
      </c>
      <c r="V1230" s="4">
        <f>Table3[[#This Row],[Driver wage/trip]]+Table3[[#This Row],[Driver Salary]]</f>
        <v>916</v>
      </c>
      <c r="W1230" s="15">
        <f>Table3[[#This Row],[Buddy wage/trip]]*0.3</f>
        <v>120</v>
      </c>
    </row>
    <row r="1231" spans="1:23" x14ac:dyDescent="0.25">
      <c r="A1231">
        <v>28</v>
      </c>
      <c r="B1231" s="22">
        <v>44859</v>
      </c>
      <c r="C1231">
        <v>2022</v>
      </c>
      <c r="D1231" t="s">
        <v>22</v>
      </c>
      <c r="E1231" t="s">
        <v>37</v>
      </c>
      <c r="F1231" t="s">
        <v>38</v>
      </c>
      <c r="G1231" t="s">
        <v>40</v>
      </c>
      <c r="H1231" t="s">
        <v>70</v>
      </c>
      <c r="I1231">
        <v>32.299999999999997</v>
      </c>
      <c r="J1231" t="s">
        <v>46</v>
      </c>
      <c r="K1231">
        <v>72.599999999999994</v>
      </c>
      <c r="L1231" t="s">
        <v>83</v>
      </c>
      <c r="M1231" t="s">
        <v>48</v>
      </c>
      <c r="N1231" t="s">
        <v>65</v>
      </c>
      <c r="O1231" t="s">
        <v>60</v>
      </c>
      <c r="P1231" s="4">
        <v>495</v>
      </c>
      <c r="Q1231" s="4">
        <v>400</v>
      </c>
      <c r="R1231" s="4">
        <v>267</v>
      </c>
      <c r="S1231" s="6">
        <v>629</v>
      </c>
      <c r="T1231">
        <v>25.9</v>
      </c>
      <c r="U1231" t="s">
        <v>62</v>
      </c>
      <c r="V1231" s="4">
        <f>Table3[[#This Row],[Driver wage/trip]]+Table3[[#This Row],[Driver Salary]]</f>
        <v>762</v>
      </c>
      <c r="W1231" s="15">
        <f>Table3[[#This Row],[Buddy wage/trip]]*0.3</f>
        <v>120</v>
      </c>
    </row>
    <row r="1232" spans="1:23" x14ac:dyDescent="0.25">
      <c r="A1232">
        <v>9</v>
      </c>
      <c r="B1232" s="22">
        <v>45140</v>
      </c>
      <c r="C1232">
        <v>2023</v>
      </c>
      <c r="D1232" t="s">
        <v>26</v>
      </c>
      <c r="E1232" t="s">
        <v>33</v>
      </c>
      <c r="F1232" t="s">
        <v>39</v>
      </c>
      <c r="G1232" t="s">
        <v>40</v>
      </c>
      <c r="H1232" t="s">
        <v>42</v>
      </c>
      <c r="I1232">
        <v>49</v>
      </c>
      <c r="J1232" t="s">
        <v>44</v>
      </c>
      <c r="K1232">
        <v>44.8</v>
      </c>
      <c r="L1232" t="s">
        <v>84</v>
      </c>
      <c r="M1232" t="s">
        <v>51</v>
      </c>
      <c r="N1232" t="s">
        <v>58</v>
      </c>
      <c r="O1232" t="s">
        <v>59</v>
      </c>
      <c r="P1232" s="4">
        <v>483</v>
      </c>
      <c r="Q1232" s="4">
        <v>400</v>
      </c>
      <c r="R1232" s="4">
        <v>574</v>
      </c>
      <c r="S1232" s="6">
        <v>787</v>
      </c>
      <c r="T1232">
        <v>6.1</v>
      </c>
      <c r="U1232" t="s">
        <v>61</v>
      </c>
      <c r="V1232" s="4">
        <f>Table3[[#This Row],[Driver wage/trip]]+Table3[[#This Row],[Driver Salary]]</f>
        <v>1057</v>
      </c>
      <c r="W1232" s="15">
        <f>Table3[[#This Row],[Buddy wage/trip]]*0.3</f>
        <v>120</v>
      </c>
    </row>
    <row r="1233" spans="1:23" x14ac:dyDescent="0.25">
      <c r="A1233">
        <v>3</v>
      </c>
      <c r="B1233" s="22">
        <v>45248</v>
      </c>
      <c r="C1233">
        <v>2023</v>
      </c>
      <c r="D1233" t="s">
        <v>30</v>
      </c>
      <c r="E1233" t="s">
        <v>36</v>
      </c>
      <c r="F1233" t="s">
        <v>38</v>
      </c>
      <c r="G1233" t="s">
        <v>41</v>
      </c>
      <c r="H1233" t="s">
        <v>43</v>
      </c>
      <c r="I1233">
        <v>37.9</v>
      </c>
      <c r="J1233" t="s">
        <v>44</v>
      </c>
      <c r="K1233">
        <v>78.5</v>
      </c>
      <c r="L1233" t="s">
        <v>83</v>
      </c>
      <c r="M1233" t="s">
        <v>55</v>
      </c>
      <c r="N1233" t="s">
        <v>66</v>
      </c>
      <c r="O1233" t="s">
        <v>59</v>
      </c>
      <c r="P1233" s="4">
        <v>289</v>
      </c>
      <c r="Q1233" s="4">
        <v>399</v>
      </c>
      <c r="R1233" s="4">
        <v>610</v>
      </c>
      <c r="S1233" s="6">
        <v>478</v>
      </c>
      <c r="T1233">
        <v>6.8</v>
      </c>
      <c r="U1233" t="s">
        <v>62</v>
      </c>
      <c r="V1233" s="4">
        <f>Table3[[#This Row],[Driver wage/trip]]+Table3[[#This Row],[Driver Salary]]</f>
        <v>899</v>
      </c>
      <c r="W1233" s="15">
        <f>Table3[[#This Row],[Buddy wage/trip]]*0.3</f>
        <v>119.69999999999999</v>
      </c>
    </row>
    <row r="1234" spans="1:23" x14ac:dyDescent="0.25">
      <c r="A1234">
        <v>12</v>
      </c>
      <c r="B1234" s="22">
        <v>44538</v>
      </c>
      <c r="C1234">
        <v>2021</v>
      </c>
      <c r="D1234" t="s">
        <v>23</v>
      </c>
      <c r="E1234" t="s">
        <v>33</v>
      </c>
      <c r="F1234" t="s">
        <v>39</v>
      </c>
      <c r="G1234" t="s">
        <v>40</v>
      </c>
      <c r="H1234" t="s">
        <v>42</v>
      </c>
      <c r="I1234">
        <v>45.3</v>
      </c>
      <c r="J1234" t="s">
        <v>46</v>
      </c>
      <c r="K1234">
        <v>38.5</v>
      </c>
      <c r="L1234" t="s">
        <v>83</v>
      </c>
      <c r="M1234" t="s">
        <v>48</v>
      </c>
      <c r="N1234" t="s">
        <v>55</v>
      </c>
      <c r="O1234" t="s">
        <v>60</v>
      </c>
      <c r="P1234" s="4">
        <v>711</v>
      </c>
      <c r="Q1234" s="4">
        <v>400</v>
      </c>
      <c r="R1234" s="4">
        <v>582</v>
      </c>
      <c r="S1234" s="6">
        <v>640</v>
      </c>
      <c r="T1234">
        <v>13.8</v>
      </c>
      <c r="U1234" t="s">
        <v>61</v>
      </c>
      <c r="V1234" s="4">
        <f>Table3[[#This Row],[Driver wage/trip]]+Table3[[#This Row],[Driver Salary]]</f>
        <v>1293</v>
      </c>
      <c r="W1234" s="15">
        <f>Table3[[#This Row],[Buddy wage/trip]]*0.3</f>
        <v>120</v>
      </c>
    </row>
    <row r="1235" spans="1:23" x14ac:dyDescent="0.25">
      <c r="A1235">
        <v>31</v>
      </c>
      <c r="B1235" s="22">
        <v>44256</v>
      </c>
      <c r="C1235">
        <v>2021</v>
      </c>
      <c r="D1235" t="s">
        <v>24</v>
      </c>
      <c r="E1235" t="s">
        <v>32</v>
      </c>
      <c r="F1235" t="s">
        <v>39</v>
      </c>
      <c r="G1235" t="s">
        <v>40</v>
      </c>
      <c r="H1235" t="s">
        <v>43</v>
      </c>
      <c r="I1235">
        <v>7.4</v>
      </c>
      <c r="J1235" t="s">
        <v>45</v>
      </c>
      <c r="K1235">
        <v>73.099999999999994</v>
      </c>
      <c r="L1235" t="s">
        <v>84</v>
      </c>
      <c r="M1235" t="s">
        <v>51</v>
      </c>
      <c r="N1235" t="s">
        <v>52</v>
      </c>
      <c r="O1235" t="s">
        <v>60</v>
      </c>
      <c r="P1235" s="4">
        <v>247</v>
      </c>
      <c r="Q1235" s="4">
        <v>400</v>
      </c>
      <c r="R1235" s="4">
        <v>658</v>
      </c>
      <c r="S1235" s="6">
        <v>785</v>
      </c>
      <c r="T1235">
        <v>16.7</v>
      </c>
      <c r="U1235" t="s">
        <v>62</v>
      </c>
      <c r="V1235" s="4">
        <f>Table3[[#This Row],[Driver wage/trip]]+Table3[[#This Row],[Driver Salary]]</f>
        <v>905</v>
      </c>
      <c r="W1235" s="15">
        <f>Table3[[#This Row],[Buddy wage/trip]]*0.3</f>
        <v>120</v>
      </c>
    </row>
    <row r="1236" spans="1:23" x14ac:dyDescent="0.25">
      <c r="A1236">
        <v>7</v>
      </c>
      <c r="B1236" s="22">
        <v>44881</v>
      </c>
      <c r="C1236">
        <v>2022</v>
      </c>
      <c r="D1236" t="s">
        <v>30</v>
      </c>
      <c r="E1236" t="s">
        <v>33</v>
      </c>
      <c r="F1236" t="s">
        <v>39</v>
      </c>
      <c r="G1236" t="s">
        <v>40</v>
      </c>
      <c r="H1236" t="s">
        <v>42</v>
      </c>
      <c r="I1236">
        <v>9.6999999999999993</v>
      </c>
      <c r="J1236" t="s">
        <v>46</v>
      </c>
      <c r="K1236">
        <v>93.4</v>
      </c>
      <c r="L1236" t="s">
        <v>84</v>
      </c>
      <c r="M1236" t="s">
        <v>52</v>
      </c>
      <c r="N1236" t="s">
        <v>58</v>
      </c>
      <c r="O1236" t="s">
        <v>60</v>
      </c>
      <c r="P1236" s="4">
        <v>386</v>
      </c>
      <c r="Q1236" s="4">
        <v>400</v>
      </c>
      <c r="R1236" s="4">
        <v>766</v>
      </c>
      <c r="S1236" s="6">
        <v>528</v>
      </c>
      <c r="T1236">
        <v>20.399999999999999</v>
      </c>
      <c r="U1236" t="s">
        <v>62</v>
      </c>
      <c r="V1236" s="4">
        <f>Table3[[#This Row],[Driver wage/trip]]+Table3[[#This Row],[Driver Salary]]</f>
        <v>1152</v>
      </c>
      <c r="W1236" s="15">
        <f>Table3[[#This Row],[Buddy wage/trip]]*0.3</f>
        <v>120</v>
      </c>
    </row>
    <row r="1237" spans="1:23" x14ac:dyDescent="0.25">
      <c r="A1237">
        <v>24</v>
      </c>
      <c r="B1237" s="22">
        <v>43957</v>
      </c>
      <c r="C1237">
        <v>2020</v>
      </c>
      <c r="D1237" t="s">
        <v>20</v>
      </c>
      <c r="E1237" t="s">
        <v>33</v>
      </c>
      <c r="F1237" t="s">
        <v>39</v>
      </c>
      <c r="G1237" t="s">
        <v>41</v>
      </c>
      <c r="H1237" t="s">
        <v>42</v>
      </c>
      <c r="I1237">
        <v>83.3</v>
      </c>
      <c r="J1237" t="s">
        <v>44</v>
      </c>
      <c r="K1237">
        <v>117.7</v>
      </c>
      <c r="L1237" t="s">
        <v>84</v>
      </c>
      <c r="M1237" t="s">
        <v>55</v>
      </c>
      <c r="N1237" t="s">
        <v>55</v>
      </c>
      <c r="O1237" t="s">
        <v>59</v>
      </c>
      <c r="P1237" s="4">
        <v>604</v>
      </c>
      <c r="Q1237" s="4">
        <v>400</v>
      </c>
      <c r="R1237" s="4">
        <v>716</v>
      </c>
      <c r="S1237" s="6">
        <v>619</v>
      </c>
      <c r="T1237">
        <v>23.6</v>
      </c>
      <c r="U1237" t="s">
        <v>62</v>
      </c>
      <c r="V1237" s="4">
        <f>Table3[[#This Row],[Driver wage/trip]]+Table3[[#This Row],[Driver Salary]]</f>
        <v>1320</v>
      </c>
      <c r="W1237" s="15">
        <f>Table3[[#This Row],[Buddy wage/trip]]*0.3</f>
        <v>120</v>
      </c>
    </row>
    <row r="1238" spans="1:23" x14ac:dyDescent="0.25">
      <c r="A1238">
        <v>24</v>
      </c>
      <c r="B1238" s="22">
        <v>43965</v>
      </c>
      <c r="C1238">
        <v>2020</v>
      </c>
      <c r="D1238" t="s">
        <v>20</v>
      </c>
      <c r="E1238" t="s">
        <v>35</v>
      </c>
      <c r="F1238" t="s">
        <v>39</v>
      </c>
      <c r="G1238" t="s">
        <v>41</v>
      </c>
      <c r="H1238" t="s">
        <v>43</v>
      </c>
      <c r="I1238">
        <v>83.4</v>
      </c>
      <c r="J1238" t="s">
        <v>45</v>
      </c>
      <c r="K1238">
        <v>109.8</v>
      </c>
      <c r="L1238" t="s">
        <v>83</v>
      </c>
      <c r="M1238" t="s">
        <v>53</v>
      </c>
      <c r="N1238" t="s">
        <v>57</v>
      </c>
      <c r="O1238" t="s">
        <v>59</v>
      </c>
      <c r="P1238" s="4">
        <v>504</v>
      </c>
      <c r="Q1238" s="4">
        <v>399</v>
      </c>
      <c r="R1238" s="4">
        <v>451</v>
      </c>
      <c r="S1238" s="6">
        <v>212</v>
      </c>
      <c r="T1238">
        <v>19.3</v>
      </c>
      <c r="U1238" t="s">
        <v>62</v>
      </c>
      <c r="V1238" s="4">
        <f>Table3[[#This Row],[Driver wage/trip]]+Table3[[#This Row],[Driver Salary]]</f>
        <v>955</v>
      </c>
      <c r="W1238" s="15">
        <f>Table3[[#This Row],[Buddy wage/trip]]*0.3</f>
        <v>119.69999999999999</v>
      </c>
    </row>
    <row r="1239" spans="1:23" x14ac:dyDescent="0.25">
      <c r="A1239">
        <v>9</v>
      </c>
      <c r="B1239" s="22">
        <v>44161</v>
      </c>
      <c r="C1239">
        <v>2020</v>
      </c>
      <c r="D1239" t="s">
        <v>30</v>
      </c>
      <c r="E1239" t="s">
        <v>35</v>
      </c>
      <c r="F1239" t="s">
        <v>38</v>
      </c>
      <c r="G1239" t="s">
        <v>41</v>
      </c>
      <c r="H1239" t="s">
        <v>42</v>
      </c>
      <c r="I1239">
        <v>43</v>
      </c>
      <c r="J1239" t="s">
        <v>45</v>
      </c>
      <c r="K1239">
        <v>62.9</v>
      </c>
      <c r="L1239" t="s">
        <v>83</v>
      </c>
      <c r="M1239" t="s">
        <v>50</v>
      </c>
      <c r="N1239" t="s">
        <v>48</v>
      </c>
      <c r="O1239" t="s">
        <v>59</v>
      </c>
      <c r="P1239" s="4">
        <v>729</v>
      </c>
      <c r="Q1239" s="4">
        <v>400</v>
      </c>
      <c r="R1239" s="4">
        <v>331</v>
      </c>
      <c r="S1239" s="6">
        <v>512</v>
      </c>
      <c r="T1239">
        <v>2.8</v>
      </c>
      <c r="U1239" t="s">
        <v>61</v>
      </c>
      <c r="V1239" s="4">
        <f>Table3[[#This Row],[Driver wage/trip]]+Table3[[#This Row],[Driver Salary]]</f>
        <v>1060</v>
      </c>
      <c r="W1239" s="15">
        <f>Table3[[#This Row],[Buddy wage/trip]]*0.3</f>
        <v>120</v>
      </c>
    </row>
    <row r="1240" spans="1:23" x14ac:dyDescent="0.25">
      <c r="A1240">
        <v>17</v>
      </c>
      <c r="B1240" s="22">
        <v>44222</v>
      </c>
      <c r="C1240">
        <v>2021</v>
      </c>
      <c r="D1240" t="s">
        <v>28</v>
      </c>
      <c r="E1240" t="s">
        <v>37</v>
      </c>
      <c r="F1240" t="s">
        <v>38</v>
      </c>
      <c r="G1240" t="s">
        <v>41</v>
      </c>
      <c r="H1240" t="s">
        <v>43</v>
      </c>
      <c r="I1240">
        <v>106.8</v>
      </c>
      <c r="J1240" t="s">
        <v>46</v>
      </c>
      <c r="K1240">
        <v>61.2</v>
      </c>
      <c r="L1240" t="s">
        <v>83</v>
      </c>
      <c r="M1240" t="s">
        <v>49</v>
      </c>
      <c r="N1240" t="s">
        <v>52</v>
      </c>
      <c r="O1240" t="s">
        <v>59</v>
      </c>
      <c r="P1240" s="4">
        <v>224</v>
      </c>
      <c r="Q1240" s="4">
        <v>400</v>
      </c>
      <c r="R1240" s="4">
        <v>387</v>
      </c>
      <c r="S1240" s="6">
        <v>353</v>
      </c>
      <c r="T1240">
        <v>14.4</v>
      </c>
      <c r="U1240" t="s">
        <v>61</v>
      </c>
      <c r="V1240" s="4">
        <f>Table3[[#This Row],[Driver wage/trip]]+Table3[[#This Row],[Driver Salary]]</f>
        <v>611</v>
      </c>
      <c r="W1240" s="15">
        <f>Table3[[#This Row],[Buddy wage/trip]]*0.3</f>
        <v>120</v>
      </c>
    </row>
    <row r="1241" spans="1:23" x14ac:dyDescent="0.25">
      <c r="A1241">
        <v>24</v>
      </c>
      <c r="B1241" s="22">
        <v>43838</v>
      </c>
      <c r="C1241">
        <v>2020</v>
      </c>
      <c r="D1241" t="s">
        <v>28</v>
      </c>
      <c r="E1241" t="s">
        <v>33</v>
      </c>
      <c r="F1241" t="s">
        <v>39</v>
      </c>
      <c r="G1241" t="s">
        <v>41</v>
      </c>
      <c r="H1241" t="s">
        <v>43</v>
      </c>
      <c r="I1241">
        <v>35.6</v>
      </c>
      <c r="J1241" t="s">
        <v>44</v>
      </c>
      <c r="K1241">
        <v>55.3</v>
      </c>
      <c r="L1241" t="s">
        <v>83</v>
      </c>
      <c r="M1241" t="s">
        <v>50</v>
      </c>
      <c r="N1241" t="s">
        <v>55</v>
      </c>
      <c r="O1241" t="s">
        <v>59</v>
      </c>
      <c r="P1241" s="4">
        <v>590</v>
      </c>
      <c r="Q1241" s="4">
        <v>400</v>
      </c>
      <c r="R1241" s="4">
        <v>553</v>
      </c>
      <c r="S1241" s="6">
        <v>279</v>
      </c>
      <c r="T1241">
        <v>3.4</v>
      </c>
      <c r="U1241" t="s">
        <v>62</v>
      </c>
      <c r="V1241" s="4">
        <f>Table3[[#This Row],[Driver wage/trip]]+Table3[[#This Row],[Driver Salary]]</f>
        <v>1143</v>
      </c>
      <c r="W1241" s="15">
        <f>Table3[[#This Row],[Buddy wage/trip]]*0.3</f>
        <v>120</v>
      </c>
    </row>
    <row r="1242" spans="1:23" x14ac:dyDescent="0.25">
      <c r="A1242">
        <v>10</v>
      </c>
      <c r="B1242" s="22">
        <v>44443</v>
      </c>
      <c r="C1242">
        <v>2021</v>
      </c>
      <c r="D1242" t="s">
        <v>21</v>
      </c>
      <c r="E1242" t="s">
        <v>36</v>
      </c>
      <c r="F1242" t="s">
        <v>39</v>
      </c>
      <c r="G1242" t="s">
        <v>40</v>
      </c>
      <c r="H1242" t="s">
        <v>43</v>
      </c>
      <c r="I1242">
        <v>50.5</v>
      </c>
      <c r="J1242" t="s">
        <v>46</v>
      </c>
      <c r="K1242">
        <v>8.1999999999999993</v>
      </c>
      <c r="L1242" t="s">
        <v>83</v>
      </c>
      <c r="M1242" t="s">
        <v>51</v>
      </c>
      <c r="N1242" t="s">
        <v>65</v>
      </c>
      <c r="O1242" t="s">
        <v>60</v>
      </c>
      <c r="P1242" s="4">
        <v>486</v>
      </c>
      <c r="Q1242" s="4">
        <v>400</v>
      </c>
      <c r="R1242" s="4">
        <v>714</v>
      </c>
      <c r="S1242" s="6">
        <v>625</v>
      </c>
      <c r="T1242">
        <v>5.6</v>
      </c>
      <c r="U1242" t="s">
        <v>61</v>
      </c>
      <c r="V1242" s="4">
        <f>Table3[[#This Row],[Driver wage/trip]]+Table3[[#This Row],[Driver Salary]]</f>
        <v>1200</v>
      </c>
      <c r="W1242" s="15">
        <f>Table3[[#This Row],[Buddy wage/trip]]*0.3</f>
        <v>120</v>
      </c>
    </row>
    <row r="1243" spans="1:23" x14ac:dyDescent="0.25">
      <c r="A1243">
        <v>11</v>
      </c>
      <c r="B1243" s="22">
        <v>45115</v>
      </c>
      <c r="C1243">
        <v>2023</v>
      </c>
      <c r="D1243" t="s">
        <v>27</v>
      </c>
      <c r="E1243" t="s">
        <v>36</v>
      </c>
      <c r="F1243" t="s">
        <v>38</v>
      </c>
      <c r="G1243" t="s">
        <v>40</v>
      </c>
      <c r="H1243" t="s">
        <v>70</v>
      </c>
      <c r="I1243">
        <v>89.1</v>
      </c>
      <c r="J1243" t="s">
        <v>46</v>
      </c>
      <c r="K1243">
        <v>24.1</v>
      </c>
      <c r="L1243" t="s">
        <v>84</v>
      </c>
      <c r="M1243" t="s">
        <v>51</v>
      </c>
      <c r="N1243" t="s">
        <v>52</v>
      </c>
      <c r="O1243" t="s">
        <v>60</v>
      </c>
      <c r="P1243" s="4">
        <v>293</v>
      </c>
      <c r="Q1243" s="4">
        <v>401</v>
      </c>
      <c r="R1243" s="4">
        <v>621</v>
      </c>
      <c r="S1243" s="6">
        <v>223</v>
      </c>
      <c r="T1243">
        <v>4.5999999999999996</v>
      </c>
      <c r="U1243" t="s">
        <v>61</v>
      </c>
      <c r="V1243" s="4">
        <f>Table3[[#This Row],[Driver wage/trip]]+Table3[[#This Row],[Driver Salary]]</f>
        <v>914</v>
      </c>
      <c r="W1243" s="15">
        <f>Table3[[#This Row],[Buddy wage/trip]]*0.3</f>
        <v>120.3</v>
      </c>
    </row>
    <row r="1244" spans="1:23" x14ac:dyDescent="0.25">
      <c r="A1244">
        <v>8</v>
      </c>
      <c r="B1244" s="22">
        <v>45053</v>
      </c>
      <c r="C1244">
        <v>2023</v>
      </c>
      <c r="D1244" t="s">
        <v>20</v>
      </c>
      <c r="E1244" t="s">
        <v>34</v>
      </c>
      <c r="F1244" t="s">
        <v>39</v>
      </c>
      <c r="G1244" t="s">
        <v>41</v>
      </c>
      <c r="H1244" t="s">
        <v>43</v>
      </c>
      <c r="I1244">
        <v>90.5</v>
      </c>
      <c r="J1244" t="s">
        <v>44</v>
      </c>
      <c r="K1244">
        <v>11.8</v>
      </c>
      <c r="L1244" t="s">
        <v>84</v>
      </c>
      <c r="M1244" t="s">
        <v>53</v>
      </c>
      <c r="N1244" t="s">
        <v>66</v>
      </c>
      <c r="O1244" t="s">
        <v>59</v>
      </c>
      <c r="P1244" s="4">
        <v>646</v>
      </c>
      <c r="Q1244" s="4">
        <v>400</v>
      </c>
      <c r="R1244" s="4">
        <v>526</v>
      </c>
      <c r="S1244" s="6">
        <v>743</v>
      </c>
      <c r="T1244">
        <v>7.2</v>
      </c>
      <c r="U1244" t="s">
        <v>61</v>
      </c>
      <c r="V1244" s="4">
        <f>Table3[[#This Row],[Driver wage/trip]]+Table3[[#This Row],[Driver Salary]]</f>
        <v>1172</v>
      </c>
      <c r="W1244" s="15">
        <f>Table3[[#This Row],[Buddy wage/trip]]*0.3</f>
        <v>120</v>
      </c>
    </row>
    <row r="1245" spans="1:23" x14ac:dyDescent="0.25">
      <c r="A1245">
        <v>5</v>
      </c>
      <c r="B1245" s="22">
        <v>44428</v>
      </c>
      <c r="C1245">
        <v>2021</v>
      </c>
      <c r="D1245" t="s">
        <v>26</v>
      </c>
      <c r="E1245" t="s">
        <v>31</v>
      </c>
      <c r="F1245" t="s">
        <v>38</v>
      </c>
      <c r="G1245" t="s">
        <v>41</v>
      </c>
      <c r="H1245" t="s">
        <v>43</v>
      </c>
      <c r="I1245">
        <v>104</v>
      </c>
      <c r="J1245" t="s">
        <v>46</v>
      </c>
      <c r="K1245">
        <v>85.1</v>
      </c>
      <c r="L1245" t="s">
        <v>83</v>
      </c>
      <c r="M1245" t="s">
        <v>52</v>
      </c>
      <c r="N1245" t="s">
        <v>48</v>
      </c>
      <c r="O1245" t="s">
        <v>60</v>
      </c>
      <c r="P1245" s="4">
        <v>447</v>
      </c>
      <c r="Q1245" s="4">
        <v>400</v>
      </c>
      <c r="R1245" s="4">
        <v>561</v>
      </c>
      <c r="S1245" s="6">
        <v>511</v>
      </c>
      <c r="T1245">
        <v>32.700000000000003</v>
      </c>
      <c r="U1245" t="s">
        <v>62</v>
      </c>
      <c r="V1245" s="4">
        <f>Table3[[#This Row],[Driver wage/trip]]+Table3[[#This Row],[Driver Salary]]</f>
        <v>1008</v>
      </c>
      <c r="W1245" s="15">
        <f>Table3[[#This Row],[Buddy wage/trip]]*0.3</f>
        <v>120</v>
      </c>
    </row>
    <row r="1246" spans="1:23" x14ac:dyDescent="0.25">
      <c r="A1246">
        <v>8</v>
      </c>
      <c r="B1246" s="22">
        <v>44216</v>
      </c>
      <c r="C1246">
        <v>2021</v>
      </c>
      <c r="D1246" t="s">
        <v>28</v>
      </c>
      <c r="E1246" t="s">
        <v>33</v>
      </c>
      <c r="F1246" t="s">
        <v>38</v>
      </c>
      <c r="G1246" t="s">
        <v>41</v>
      </c>
      <c r="H1246" t="s">
        <v>70</v>
      </c>
      <c r="I1246">
        <v>8.3000000000000007</v>
      </c>
      <c r="J1246" t="s">
        <v>45</v>
      </c>
      <c r="K1246">
        <v>52.5</v>
      </c>
      <c r="L1246" t="s">
        <v>83</v>
      </c>
      <c r="M1246" t="s">
        <v>53</v>
      </c>
      <c r="N1246" t="s">
        <v>48</v>
      </c>
      <c r="O1246" t="s">
        <v>59</v>
      </c>
      <c r="P1246" s="4">
        <v>519</v>
      </c>
      <c r="Q1246" s="4">
        <v>401</v>
      </c>
      <c r="R1246" s="4">
        <v>517</v>
      </c>
      <c r="S1246" s="6">
        <v>589</v>
      </c>
      <c r="T1246">
        <v>25.5</v>
      </c>
      <c r="U1246" t="s">
        <v>62</v>
      </c>
      <c r="V1246" s="4">
        <f>Table3[[#This Row],[Driver wage/trip]]+Table3[[#This Row],[Driver Salary]]</f>
        <v>1036</v>
      </c>
      <c r="W1246" s="15">
        <f>Table3[[#This Row],[Buddy wage/trip]]*0.3</f>
        <v>120.3</v>
      </c>
    </row>
    <row r="1247" spans="1:23" x14ac:dyDescent="0.25">
      <c r="A1247">
        <v>4</v>
      </c>
      <c r="B1247" s="22">
        <v>44302</v>
      </c>
      <c r="C1247">
        <v>2021</v>
      </c>
      <c r="D1247" t="s">
        <v>19</v>
      </c>
      <c r="E1247" t="s">
        <v>31</v>
      </c>
      <c r="F1247" t="s">
        <v>39</v>
      </c>
      <c r="G1247" t="s">
        <v>40</v>
      </c>
      <c r="H1247" t="s">
        <v>43</v>
      </c>
      <c r="I1247">
        <v>26.1</v>
      </c>
      <c r="J1247" t="s">
        <v>44</v>
      </c>
      <c r="K1247">
        <v>12.3</v>
      </c>
      <c r="L1247" t="s">
        <v>83</v>
      </c>
      <c r="M1247" t="s">
        <v>51</v>
      </c>
      <c r="N1247" t="s">
        <v>48</v>
      </c>
      <c r="O1247" t="s">
        <v>59</v>
      </c>
      <c r="P1247" s="4">
        <v>780</v>
      </c>
      <c r="Q1247" s="4">
        <v>400</v>
      </c>
      <c r="R1247" s="4">
        <v>783</v>
      </c>
      <c r="S1247" s="6">
        <v>352</v>
      </c>
      <c r="T1247">
        <v>20.8</v>
      </c>
      <c r="U1247" t="s">
        <v>61</v>
      </c>
      <c r="V1247" s="4">
        <f>Table3[[#This Row],[Driver wage/trip]]+Table3[[#This Row],[Driver Salary]]</f>
        <v>1563</v>
      </c>
      <c r="W1247" s="15">
        <f>Table3[[#This Row],[Buddy wage/trip]]*0.3</f>
        <v>120</v>
      </c>
    </row>
    <row r="1248" spans="1:23" x14ac:dyDescent="0.25">
      <c r="A1248">
        <v>13</v>
      </c>
      <c r="B1248" s="22">
        <v>44009</v>
      </c>
      <c r="C1248">
        <v>2020</v>
      </c>
      <c r="D1248" t="s">
        <v>29</v>
      </c>
      <c r="E1248" t="s">
        <v>36</v>
      </c>
      <c r="F1248" t="s">
        <v>39</v>
      </c>
      <c r="G1248" t="s">
        <v>41</v>
      </c>
      <c r="H1248" t="s">
        <v>42</v>
      </c>
      <c r="I1248">
        <v>78.7</v>
      </c>
      <c r="J1248" t="s">
        <v>45</v>
      </c>
      <c r="K1248">
        <v>84.4</v>
      </c>
      <c r="L1248" t="s">
        <v>84</v>
      </c>
      <c r="M1248" t="s">
        <v>48</v>
      </c>
      <c r="N1248" t="s">
        <v>65</v>
      </c>
      <c r="O1248" t="s">
        <v>59</v>
      </c>
      <c r="P1248" s="4">
        <v>492</v>
      </c>
      <c r="Q1248" s="4">
        <v>400</v>
      </c>
      <c r="R1248" s="4">
        <v>690</v>
      </c>
      <c r="S1248" s="6">
        <v>309</v>
      </c>
      <c r="T1248">
        <v>29.6</v>
      </c>
      <c r="U1248" t="s">
        <v>61</v>
      </c>
      <c r="V1248" s="4">
        <f>Table3[[#This Row],[Driver wage/trip]]+Table3[[#This Row],[Driver Salary]]</f>
        <v>1182</v>
      </c>
      <c r="W1248" s="15">
        <f>Table3[[#This Row],[Buddy wage/trip]]*0.3</f>
        <v>120</v>
      </c>
    </row>
    <row r="1249" spans="1:23" x14ac:dyDescent="0.25">
      <c r="A1249">
        <v>7</v>
      </c>
      <c r="B1249" s="22">
        <v>44280</v>
      </c>
      <c r="C1249">
        <v>2021</v>
      </c>
      <c r="D1249" t="s">
        <v>24</v>
      </c>
      <c r="E1249" t="s">
        <v>35</v>
      </c>
      <c r="F1249" t="s">
        <v>39</v>
      </c>
      <c r="G1249" t="s">
        <v>41</v>
      </c>
      <c r="H1249" t="s">
        <v>42</v>
      </c>
      <c r="I1249">
        <v>43.9</v>
      </c>
      <c r="J1249" t="s">
        <v>44</v>
      </c>
      <c r="K1249">
        <v>79.099999999999994</v>
      </c>
      <c r="L1249" t="s">
        <v>84</v>
      </c>
      <c r="M1249" t="s">
        <v>50</v>
      </c>
      <c r="N1249" t="s">
        <v>65</v>
      </c>
      <c r="O1249" t="s">
        <v>59</v>
      </c>
      <c r="P1249" s="4">
        <v>694</v>
      </c>
      <c r="Q1249" s="4">
        <v>400</v>
      </c>
      <c r="R1249" s="4">
        <v>669</v>
      </c>
      <c r="S1249" s="6">
        <v>346</v>
      </c>
      <c r="T1249">
        <v>38.5</v>
      </c>
      <c r="U1249" t="s">
        <v>62</v>
      </c>
      <c r="V1249" s="4">
        <f>Table3[[#This Row],[Driver wage/trip]]+Table3[[#This Row],[Driver Salary]]</f>
        <v>1363</v>
      </c>
      <c r="W1249" s="15">
        <f>Table3[[#This Row],[Buddy wage/trip]]*0.3</f>
        <v>120</v>
      </c>
    </row>
    <row r="1250" spans="1:23" x14ac:dyDescent="0.25">
      <c r="A1250">
        <v>14</v>
      </c>
      <c r="B1250" s="22">
        <v>45094</v>
      </c>
      <c r="C1250">
        <v>2023</v>
      </c>
      <c r="D1250" t="s">
        <v>29</v>
      </c>
      <c r="E1250" t="s">
        <v>36</v>
      </c>
      <c r="F1250" t="s">
        <v>39</v>
      </c>
      <c r="G1250" t="s">
        <v>41</v>
      </c>
      <c r="H1250" t="s">
        <v>43</v>
      </c>
      <c r="I1250">
        <v>10</v>
      </c>
      <c r="J1250" t="s">
        <v>46</v>
      </c>
      <c r="K1250">
        <v>87.8</v>
      </c>
      <c r="L1250" t="s">
        <v>84</v>
      </c>
      <c r="M1250" t="s">
        <v>55</v>
      </c>
      <c r="N1250" t="s">
        <v>66</v>
      </c>
      <c r="O1250" t="s">
        <v>59</v>
      </c>
      <c r="P1250" s="4">
        <v>662</v>
      </c>
      <c r="Q1250" s="4">
        <v>401</v>
      </c>
      <c r="R1250" s="4">
        <v>510</v>
      </c>
      <c r="S1250" s="6">
        <v>339</v>
      </c>
      <c r="T1250">
        <v>17.3</v>
      </c>
      <c r="U1250" t="s">
        <v>61</v>
      </c>
      <c r="V1250" s="4">
        <f>Table3[[#This Row],[Driver wage/trip]]+Table3[[#This Row],[Driver Salary]]</f>
        <v>1172</v>
      </c>
      <c r="W1250" s="15">
        <f>Table3[[#This Row],[Buddy wage/trip]]*0.3</f>
        <v>120.3</v>
      </c>
    </row>
    <row r="1251" spans="1:23" x14ac:dyDescent="0.25">
      <c r="A1251">
        <v>1</v>
      </c>
      <c r="B1251" s="22">
        <v>44645</v>
      </c>
      <c r="C1251">
        <v>2022</v>
      </c>
      <c r="D1251" t="s">
        <v>24</v>
      </c>
      <c r="E1251" t="s">
        <v>31</v>
      </c>
      <c r="F1251" t="s">
        <v>38</v>
      </c>
      <c r="G1251" t="s">
        <v>40</v>
      </c>
      <c r="H1251" t="s">
        <v>42</v>
      </c>
      <c r="I1251">
        <v>72.400000000000006</v>
      </c>
      <c r="J1251" t="s">
        <v>45</v>
      </c>
      <c r="K1251">
        <v>74</v>
      </c>
      <c r="L1251" t="s">
        <v>83</v>
      </c>
      <c r="M1251" t="s">
        <v>52</v>
      </c>
      <c r="N1251" t="s">
        <v>55</v>
      </c>
      <c r="O1251" t="s">
        <v>60</v>
      </c>
      <c r="P1251" s="4">
        <v>598</v>
      </c>
      <c r="Q1251" s="4">
        <v>400</v>
      </c>
      <c r="R1251" s="4">
        <v>399</v>
      </c>
      <c r="S1251" s="6">
        <v>719</v>
      </c>
      <c r="T1251">
        <v>15.3</v>
      </c>
      <c r="U1251" t="s">
        <v>61</v>
      </c>
      <c r="V1251" s="4">
        <f>Table3[[#This Row],[Driver wage/trip]]+Table3[[#This Row],[Driver Salary]]</f>
        <v>997</v>
      </c>
      <c r="W1251" s="15">
        <f>Table3[[#This Row],[Buddy wage/trip]]*0.3</f>
        <v>120</v>
      </c>
    </row>
    <row r="1252" spans="1:23" x14ac:dyDescent="0.25">
      <c r="A1252">
        <v>15</v>
      </c>
      <c r="B1252" s="22">
        <v>45037</v>
      </c>
      <c r="C1252">
        <v>2023</v>
      </c>
      <c r="D1252" t="s">
        <v>19</v>
      </c>
      <c r="E1252" t="s">
        <v>31</v>
      </c>
      <c r="F1252" t="s">
        <v>38</v>
      </c>
      <c r="G1252" t="s">
        <v>40</v>
      </c>
      <c r="H1252" t="s">
        <v>43</v>
      </c>
      <c r="I1252">
        <v>50.2</v>
      </c>
      <c r="J1252" t="s">
        <v>46</v>
      </c>
      <c r="K1252">
        <v>23.6</v>
      </c>
      <c r="L1252" t="s">
        <v>83</v>
      </c>
      <c r="M1252" t="s">
        <v>54</v>
      </c>
      <c r="N1252" t="s">
        <v>52</v>
      </c>
      <c r="O1252" t="s">
        <v>60</v>
      </c>
      <c r="P1252" s="4">
        <v>738</v>
      </c>
      <c r="Q1252" s="4">
        <v>401</v>
      </c>
      <c r="R1252" s="4">
        <v>212</v>
      </c>
      <c r="S1252" s="6">
        <v>672</v>
      </c>
      <c r="T1252">
        <v>39.1</v>
      </c>
      <c r="U1252" t="s">
        <v>61</v>
      </c>
      <c r="V1252" s="4">
        <f>Table3[[#This Row],[Driver wage/trip]]+Table3[[#This Row],[Driver Salary]]</f>
        <v>950</v>
      </c>
      <c r="W1252" s="15">
        <f>Table3[[#This Row],[Buddy wage/trip]]*0.3</f>
        <v>120.3</v>
      </c>
    </row>
    <row r="1253" spans="1:23" x14ac:dyDescent="0.25">
      <c r="A1253">
        <v>18</v>
      </c>
      <c r="B1253" s="22">
        <v>44188</v>
      </c>
      <c r="C1253">
        <v>2020</v>
      </c>
      <c r="D1253" t="s">
        <v>23</v>
      </c>
      <c r="E1253" t="s">
        <v>33</v>
      </c>
      <c r="F1253" t="s">
        <v>39</v>
      </c>
      <c r="G1253" t="s">
        <v>40</v>
      </c>
      <c r="H1253" t="s">
        <v>43</v>
      </c>
      <c r="I1253">
        <v>46.9</v>
      </c>
      <c r="J1253" t="s">
        <v>46</v>
      </c>
      <c r="K1253">
        <v>12.1</v>
      </c>
      <c r="L1253" t="s">
        <v>84</v>
      </c>
      <c r="M1253" t="s">
        <v>51</v>
      </c>
      <c r="N1253" t="s">
        <v>65</v>
      </c>
      <c r="O1253" t="s">
        <v>59</v>
      </c>
      <c r="P1253" s="4">
        <v>351</v>
      </c>
      <c r="Q1253" s="4">
        <v>400</v>
      </c>
      <c r="R1253" s="4">
        <v>226</v>
      </c>
      <c r="S1253" s="6">
        <v>712</v>
      </c>
      <c r="T1253">
        <v>31.1</v>
      </c>
      <c r="U1253" t="s">
        <v>62</v>
      </c>
      <c r="V1253" s="4">
        <f>Table3[[#This Row],[Driver wage/trip]]+Table3[[#This Row],[Driver Salary]]</f>
        <v>577</v>
      </c>
      <c r="W1253" s="15">
        <f>Table3[[#This Row],[Buddy wage/trip]]*0.3</f>
        <v>120</v>
      </c>
    </row>
    <row r="1254" spans="1:23" x14ac:dyDescent="0.25">
      <c r="A1254">
        <v>2</v>
      </c>
      <c r="B1254" s="22">
        <v>44206</v>
      </c>
      <c r="C1254">
        <v>2021</v>
      </c>
      <c r="D1254" t="s">
        <v>28</v>
      </c>
      <c r="E1254" t="s">
        <v>34</v>
      </c>
      <c r="F1254" t="s">
        <v>38</v>
      </c>
      <c r="G1254" t="s">
        <v>41</v>
      </c>
      <c r="H1254" t="s">
        <v>43</v>
      </c>
      <c r="I1254">
        <v>35.4</v>
      </c>
      <c r="J1254" t="s">
        <v>45</v>
      </c>
      <c r="K1254">
        <v>99</v>
      </c>
      <c r="L1254" t="s">
        <v>83</v>
      </c>
      <c r="M1254" t="s">
        <v>54</v>
      </c>
      <c r="N1254" t="s">
        <v>66</v>
      </c>
      <c r="O1254" t="s">
        <v>60</v>
      </c>
      <c r="P1254" s="4">
        <v>692</v>
      </c>
      <c r="Q1254" s="4">
        <v>399</v>
      </c>
      <c r="R1254" s="4">
        <v>218</v>
      </c>
      <c r="S1254" s="6">
        <v>641</v>
      </c>
      <c r="T1254">
        <v>31.3</v>
      </c>
      <c r="U1254" t="s">
        <v>62</v>
      </c>
      <c r="V1254" s="4">
        <f>Table3[[#This Row],[Driver wage/trip]]+Table3[[#This Row],[Driver Salary]]</f>
        <v>910</v>
      </c>
      <c r="W1254" s="15">
        <f>Table3[[#This Row],[Buddy wage/trip]]*0.3</f>
        <v>119.69999999999999</v>
      </c>
    </row>
    <row r="1255" spans="1:23" x14ac:dyDescent="0.25">
      <c r="A1255">
        <v>15</v>
      </c>
      <c r="B1255" s="22">
        <v>44532</v>
      </c>
      <c r="C1255">
        <v>2021</v>
      </c>
      <c r="D1255" t="s">
        <v>23</v>
      </c>
      <c r="E1255" t="s">
        <v>35</v>
      </c>
      <c r="F1255" t="s">
        <v>39</v>
      </c>
      <c r="G1255" t="s">
        <v>40</v>
      </c>
      <c r="H1255" t="s">
        <v>70</v>
      </c>
      <c r="I1255">
        <v>5.7</v>
      </c>
      <c r="J1255" t="s">
        <v>44</v>
      </c>
      <c r="K1255">
        <v>29.8</v>
      </c>
      <c r="L1255" t="s">
        <v>83</v>
      </c>
      <c r="M1255" t="s">
        <v>53</v>
      </c>
      <c r="N1255" t="s">
        <v>65</v>
      </c>
      <c r="O1255" t="s">
        <v>60</v>
      </c>
      <c r="P1255" s="4">
        <v>427</v>
      </c>
      <c r="Q1255" s="4">
        <v>401</v>
      </c>
      <c r="R1255" s="4">
        <v>788</v>
      </c>
      <c r="S1255" s="6">
        <v>586</v>
      </c>
      <c r="T1255">
        <v>24.4</v>
      </c>
      <c r="U1255" t="s">
        <v>61</v>
      </c>
      <c r="V1255" s="4">
        <f>Table3[[#This Row],[Driver wage/trip]]+Table3[[#This Row],[Driver Salary]]</f>
        <v>1215</v>
      </c>
      <c r="W1255" s="15">
        <f>Table3[[#This Row],[Buddy wage/trip]]*0.3</f>
        <v>120.3</v>
      </c>
    </row>
    <row r="1256" spans="1:23" x14ac:dyDescent="0.25">
      <c r="A1256">
        <v>21</v>
      </c>
      <c r="B1256" s="22">
        <v>44668</v>
      </c>
      <c r="C1256">
        <v>2022</v>
      </c>
      <c r="D1256" t="s">
        <v>19</v>
      </c>
      <c r="E1256" t="s">
        <v>34</v>
      </c>
      <c r="F1256" t="s">
        <v>39</v>
      </c>
      <c r="G1256" t="s">
        <v>40</v>
      </c>
      <c r="H1256" t="s">
        <v>70</v>
      </c>
      <c r="I1256">
        <v>26</v>
      </c>
      <c r="J1256" t="s">
        <v>44</v>
      </c>
      <c r="K1256">
        <v>67.400000000000006</v>
      </c>
      <c r="L1256" t="s">
        <v>83</v>
      </c>
      <c r="M1256" t="s">
        <v>48</v>
      </c>
      <c r="N1256" t="s">
        <v>48</v>
      </c>
      <c r="O1256" t="s">
        <v>60</v>
      </c>
      <c r="P1256" s="4">
        <v>687</v>
      </c>
      <c r="Q1256" s="4">
        <v>400</v>
      </c>
      <c r="R1256" s="4">
        <v>269</v>
      </c>
      <c r="S1256" s="6">
        <v>517</v>
      </c>
      <c r="T1256">
        <v>20.8</v>
      </c>
      <c r="U1256" t="s">
        <v>62</v>
      </c>
      <c r="V1256" s="4">
        <f>Table3[[#This Row],[Driver wage/trip]]+Table3[[#This Row],[Driver Salary]]</f>
        <v>956</v>
      </c>
      <c r="W1256" s="15">
        <f>Table3[[#This Row],[Buddy wage/trip]]*0.3</f>
        <v>120</v>
      </c>
    </row>
    <row r="1257" spans="1:23" x14ac:dyDescent="0.25">
      <c r="A1257">
        <v>4</v>
      </c>
      <c r="B1257" s="22">
        <v>44368</v>
      </c>
      <c r="C1257">
        <v>2021</v>
      </c>
      <c r="D1257" t="s">
        <v>29</v>
      </c>
      <c r="E1257" t="s">
        <v>32</v>
      </c>
      <c r="F1257" t="s">
        <v>38</v>
      </c>
      <c r="G1257" t="s">
        <v>41</v>
      </c>
      <c r="H1257" t="s">
        <v>42</v>
      </c>
      <c r="I1257">
        <v>59.5</v>
      </c>
      <c r="J1257" t="s">
        <v>45</v>
      </c>
      <c r="K1257">
        <v>60.8</v>
      </c>
      <c r="L1257" t="s">
        <v>83</v>
      </c>
      <c r="M1257" t="s">
        <v>48</v>
      </c>
      <c r="N1257" t="s">
        <v>48</v>
      </c>
      <c r="O1257" t="s">
        <v>60</v>
      </c>
      <c r="P1257" s="4">
        <v>496</v>
      </c>
      <c r="Q1257" s="4">
        <v>401</v>
      </c>
      <c r="R1257" s="4">
        <v>285</v>
      </c>
      <c r="S1257" s="6">
        <v>359</v>
      </c>
      <c r="T1257">
        <v>22.5</v>
      </c>
      <c r="U1257" t="s">
        <v>61</v>
      </c>
      <c r="V1257" s="4">
        <f>Table3[[#This Row],[Driver wage/trip]]+Table3[[#This Row],[Driver Salary]]</f>
        <v>781</v>
      </c>
      <c r="W1257" s="15">
        <f>Table3[[#This Row],[Buddy wage/trip]]*0.3</f>
        <v>120.3</v>
      </c>
    </row>
    <row r="1258" spans="1:23" x14ac:dyDescent="0.25">
      <c r="A1258">
        <v>24</v>
      </c>
      <c r="B1258" s="22">
        <v>44612</v>
      </c>
      <c r="C1258">
        <v>2022</v>
      </c>
      <c r="D1258" t="s">
        <v>25</v>
      </c>
      <c r="E1258" t="s">
        <v>34</v>
      </c>
      <c r="F1258" t="s">
        <v>38</v>
      </c>
      <c r="G1258" t="s">
        <v>41</v>
      </c>
      <c r="H1258" t="s">
        <v>70</v>
      </c>
      <c r="I1258">
        <v>36.700000000000003</v>
      </c>
      <c r="J1258" t="s">
        <v>44</v>
      </c>
      <c r="K1258">
        <v>110.9</v>
      </c>
      <c r="L1258" t="s">
        <v>84</v>
      </c>
      <c r="M1258" t="s">
        <v>53</v>
      </c>
      <c r="N1258" t="s">
        <v>57</v>
      </c>
      <c r="O1258" t="s">
        <v>59</v>
      </c>
      <c r="P1258" s="4">
        <v>715</v>
      </c>
      <c r="Q1258" s="4">
        <v>397</v>
      </c>
      <c r="R1258" s="4">
        <v>490</v>
      </c>
      <c r="S1258" s="6">
        <v>623</v>
      </c>
      <c r="T1258">
        <v>26.4</v>
      </c>
      <c r="U1258" t="s">
        <v>61</v>
      </c>
      <c r="V1258" s="4">
        <f>Table3[[#This Row],[Driver wage/trip]]+Table3[[#This Row],[Driver Salary]]</f>
        <v>1205</v>
      </c>
      <c r="W1258" s="15">
        <f>Table3[[#This Row],[Buddy wage/trip]]*0.3</f>
        <v>119.1</v>
      </c>
    </row>
    <row r="1259" spans="1:23" x14ac:dyDescent="0.25">
      <c r="A1259">
        <v>15</v>
      </c>
      <c r="B1259" s="22">
        <v>43912</v>
      </c>
      <c r="C1259">
        <v>2020</v>
      </c>
      <c r="D1259" t="s">
        <v>24</v>
      </c>
      <c r="E1259" t="s">
        <v>34</v>
      </c>
      <c r="F1259" t="s">
        <v>38</v>
      </c>
      <c r="G1259" t="s">
        <v>40</v>
      </c>
      <c r="H1259" t="s">
        <v>43</v>
      </c>
      <c r="I1259">
        <v>105.6</v>
      </c>
      <c r="J1259" t="s">
        <v>45</v>
      </c>
      <c r="K1259">
        <v>68.5</v>
      </c>
      <c r="L1259" t="s">
        <v>84</v>
      </c>
      <c r="M1259" t="s">
        <v>51</v>
      </c>
      <c r="N1259" t="s">
        <v>52</v>
      </c>
      <c r="O1259" t="s">
        <v>59</v>
      </c>
      <c r="P1259" s="4">
        <v>737</v>
      </c>
      <c r="Q1259" s="4">
        <v>400</v>
      </c>
      <c r="R1259" s="4">
        <v>489</v>
      </c>
      <c r="S1259" s="6">
        <v>282</v>
      </c>
      <c r="T1259">
        <v>15.7</v>
      </c>
      <c r="U1259" t="s">
        <v>61</v>
      </c>
      <c r="V1259" s="4">
        <f>Table3[[#This Row],[Driver wage/trip]]+Table3[[#This Row],[Driver Salary]]</f>
        <v>1226</v>
      </c>
      <c r="W1259" s="15">
        <f>Table3[[#This Row],[Buddy wage/trip]]*0.3</f>
        <v>120</v>
      </c>
    </row>
    <row r="1260" spans="1:23" x14ac:dyDescent="0.25">
      <c r="A1260">
        <v>8</v>
      </c>
      <c r="B1260" s="22">
        <v>45212</v>
      </c>
      <c r="C1260">
        <v>2023</v>
      </c>
      <c r="D1260" t="s">
        <v>22</v>
      </c>
      <c r="E1260" t="s">
        <v>31</v>
      </c>
      <c r="F1260" t="s">
        <v>39</v>
      </c>
      <c r="G1260" t="s">
        <v>41</v>
      </c>
      <c r="H1260" t="s">
        <v>70</v>
      </c>
      <c r="I1260">
        <v>21.4</v>
      </c>
      <c r="J1260" t="s">
        <v>45</v>
      </c>
      <c r="K1260">
        <v>71.7</v>
      </c>
      <c r="L1260" t="s">
        <v>84</v>
      </c>
      <c r="M1260" t="s">
        <v>49</v>
      </c>
      <c r="N1260" t="s">
        <v>52</v>
      </c>
      <c r="O1260" t="s">
        <v>59</v>
      </c>
      <c r="P1260" s="4">
        <v>559</v>
      </c>
      <c r="Q1260" s="4">
        <v>400</v>
      </c>
      <c r="R1260" s="4">
        <v>752</v>
      </c>
      <c r="S1260" s="6">
        <v>507</v>
      </c>
      <c r="T1260">
        <v>31.5</v>
      </c>
      <c r="U1260" t="s">
        <v>62</v>
      </c>
      <c r="V1260" s="4">
        <f>Table3[[#This Row],[Driver wage/trip]]+Table3[[#This Row],[Driver Salary]]</f>
        <v>1311</v>
      </c>
      <c r="W1260" s="15">
        <f>Table3[[#This Row],[Buddy wage/trip]]*0.3</f>
        <v>120</v>
      </c>
    </row>
    <row r="1261" spans="1:23" x14ac:dyDescent="0.25">
      <c r="A1261">
        <v>12</v>
      </c>
      <c r="B1261" s="22">
        <v>44015</v>
      </c>
      <c r="C1261">
        <v>2020</v>
      </c>
      <c r="D1261" t="s">
        <v>27</v>
      </c>
      <c r="E1261" t="s">
        <v>31</v>
      </c>
      <c r="F1261" t="s">
        <v>38</v>
      </c>
      <c r="G1261" t="s">
        <v>41</v>
      </c>
      <c r="H1261" t="s">
        <v>43</v>
      </c>
      <c r="I1261">
        <v>105.7</v>
      </c>
      <c r="J1261" t="s">
        <v>44</v>
      </c>
      <c r="K1261">
        <v>41.7</v>
      </c>
      <c r="L1261" t="s">
        <v>84</v>
      </c>
      <c r="M1261" t="s">
        <v>48</v>
      </c>
      <c r="N1261" t="s">
        <v>48</v>
      </c>
      <c r="O1261" t="s">
        <v>59</v>
      </c>
      <c r="P1261" s="4">
        <v>505</v>
      </c>
      <c r="Q1261" s="4">
        <v>399</v>
      </c>
      <c r="R1261" s="4">
        <v>244</v>
      </c>
      <c r="S1261" s="6">
        <v>317</v>
      </c>
      <c r="T1261">
        <v>36.5</v>
      </c>
      <c r="U1261" t="s">
        <v>62</v>
      </c>
      <c r="V1261" s="4">
        <f>Table3[[#This Row],[Driver wage/trip]]+Table3[[#This Row],[Driver Salary]]</f>
        <v>749</v>
      </c>
      <c r="W1261" s="15">
        <f>Table3[[#This Row],[Buddy wage/trip]]*0.3</f>
        <v>119.69999999999999</v>
      </c>
    </row>
    <row r="1262" spans="1:23" x14ac:dyDescent="0.25">
      <c r="A1262">
        <v>16</v>
      </c>
      <c r="B1262" s="22">
        <v>44118</v>
      </c>
      <c r="C1262">
        <v>2020</v>
      </c>
      <c r="D1262" t="s">
        <v>22</v>
      </c>
      <c r="E1262" t="s">
        <v>33</v>
      </c>
      <c r="F1262" t="s">
        <v>39</v>
      </c>
      <c r="G1262" t="s">
        <v>41</v>
      </c>
      <c r="H1262" t="s">
        <v>43</v>
      </c>
      <c r="I1262">
        <v>51.6</v>
      </c>
      <c r="J1262" t="s">
        <v>45</v>
      </c>
      <c r="K1262">
        <v>115.2</v>
      </c>
      <c r="L1262" t="s">
        <v>83</v>
      </c>
      <c r="M1262" t="s">
        <v>55</v>
      </c>
      <c r="N1262" t="s">
        <v>52</v>
      </c>
      <c r="O1262" t="s">
        <v>60</v>
      </c>
      <c r="P1262" s="4">
        <v>670</v>
      </c>
      <c r="Q1262" s="4">
        <v>399</v>
      </c>
      <c r="R1262" s="4">
        <v>774</v>
      </c>
      <c r="S1262" s="6">
        <v>503</v>
      </c>
      <c r="T1262">
        <v>23.3</v>
      </c>
      <c r="U1262" t="s">
        <v>61</v>
      </c>
      <c r="V1262" s="4">
        <f>Table3[[#This Row],[Driver wage/trip]]+Table3[[#This Row],[Driver Salary]]</f>
        <v>1444</v>
      </c>
      <c r="W1262" s="15">
        <f>Table3[[#This Row],[Buddy wage/trip]]*0.3</f>
        <v>119.69999999999999</v>
      </c>
    </row>
    <row r="1263" spans="1:23" x14ac:dyDescent="0.25">
      <c r="A1263">
        <v>13</v>
      </c>
      <c r="B1263" s="22">
        <v>44916</v>
      </c>
      <c r="C1263">
        <v>2022</v>
      </c>
      <c r="D1263" t="s">
        <v>23</v>
      </c>
      <c r="E1263" t="s">
        <v>33</v>
      </c>
      <c r="F1263" t="s">
        <v>38</v>
      </c>
      <c r="G1263" t="s">
        <v>40</v>
      </c>
      <c r="H1263" t="s">
        <v>43</v>
      </c>
      <c r="I1263">
        <v>36.700000000000003</v>
      </c>
      <c r="J1263" t="s">
        <v>45</v>
      </c>
      <c r="K1263">
        <v>75.400000000000006</v>
      </c>
      <c r="L1263" t="s">
        <v>84</v>
      </c>
      <c r="M1263" t="s">
        <v>53</v>
      </c>
      <c r="N1263" t="s">
        <v>48</v>
      </c>
      <c r="O1263" t="s">
        <v>60</v>
      </c>
      <c r="P1263" s="4">
        <v>360</v>
      </c>
      <c r="Q1263" s="4">
        <v>399</v>
      </c>
      <c r="R1263" s="4">
        <v>330</v>
      </c>
      <c r="S1263" s="6">
        <v>376</v>
      </c>
      <c r="T1263">
        <v>15.9</v>
      </c>
      <c r="U1263" t="s">
        <v>62</v>
      </c>
      <c r="V1263" s="4">
        <f>Table3[[#This Row],[Driver wage/trip]]+Table3[[#This Row],[Driver Salary]]</f>
        <v>690</v>
      </c>
      <c r="W1263" s="15">
        <f>Table3[[#This Row],[Buddy wage/trip]]*0.3</f>
        <v>119.69999999999999</v>
      </c>
    </row>
    <row r="1264" spans="1:23" x14ac:dyDescent="0.25">
      <c r="A1264">
        <v>16</v>
      </c>
      <c r="B1264" s="22">
        <v>44713</v>
      </c>
      <c r="C1264">
        <v>2022</v>
      </c>
      <c r="D1264" t="s">
        <v>29</v>
      </c>
      <c r="E1264" t="s">
        <v>33</v>
      </c>
      <c r="F1264" t="s">
        <v>38</v>
      </c>
      <c r="G1264" t="s">
        <v>40</v>
      </c>
      <c r="H1264" t="s">
        <v>43</v>
      </c>
      <c r="I1264">
        <v>40</v>
      </c>
      <c r="J1264" t="s">
        <v>44</v>
      </c>
      <c r="K1264">
        <v>5.6</v>
      </c>
      <c r="L1264" t="s">
        <v>84</v>
      </c>
      <c r="M1264" t="s">
        <v>53</v>
      </c>
      <c r="N1264" t="s">
        <v>57</v>
      </c>
      <c r="O1264" t="s">
        <v>60</v>
      </c>
      <c r="P1264" s="4">
        <v>209</v>
      </c>
      <c r="Q1264" s="4">
        <v>400</v>
      </c>
      <c r="R1264" s="4">
        <v>782</v>
      </c>
      <c r="S1264" s="6">
        <v>232</v>
      </c>
      <c r="T1264">
        <v>28.1</v>
      </c>
      <c r="U1264" t="s">
        <v>62</v>
      </c>
      <c r="V1264" s="4">
        <f>Table3[[#This Row],[Driver wage/trip]]+Table3[[#This Row],[Driver Salary]]</f>
        <v>991</v>
      </c>
      <c r="W1264" s="15">
        <f>Table3[[#This Row],[Buddy wage/trip]]*0.3</f>
        <v>120</v>
      </c>
    </row>
    <row r="1265" spans="1:23" x14ac:dyDescent="0.25">
      <c r="A1265">
        <v>6</v>
      </c>
      <c r="B1265" s="22">
        <v>44337</v>
      </c>
      <c r="C1265">
        <v>2021</v>
      </c>
      <c r="D1265" t="s">
        <v>20</v>
      </c>
      <c r="E1265" t="s">
        <v>31</v>
      </c>
      <c r="F1265" t="s">
        <v>38</v>
      </c>
      <c r="G1265" t="s">
        <v>41</v>
      </c>
      <c r="H1265" t="s">
        <v>43</v>
      </c>
      <c r="I1265">
        <v>43</v>
      </c>
      <c r="J1265" t="s">
        <v>44</v>
      </c>
      <c r="K1265">
        <v>68.900000000000006</v>
      </c>
      <c r="L1265" t="s">
        <v>84</v>
      </c>
      <c r="M1265" t="s">
        <v>51</v>
      </c>
      <c r="N1265" t="s">
        <v>57</v>
      </c>
      <c r="O1265" t="s">
        <v>59</v>
      </c>
      <c r="P1265" s="4">
        <v>444</v>
      </c>
      <c r="Q1265" s="4">
        <v>399</v>
      </c>
      <c r="R1265" s="4">
        <v>525</v>
      </c>
      <c r="S1265" s="6">
        <v>502</v>
      </c>
      <c r="T1265">
        <v>8.1</v>
      </c>
      <c r="U1265" t="s">
        <v>61</v>
      </c>
      <c r="V1265" s="4">
        <f>Table3[[#This Row],[Driver wage/trip]]+Table3[[#This Row],[Driver Salary]]</f>
        <v>969</v>
      </c>
      <c r="W1265" s="15">
        <f>Table3[[#This Row],[Buddy wage/trip]]*0.3</f>
        <v>119.69999999999999</v>
      </c>
    </row>
    <row r="1266" spans="1:23" x14ac:dyDescent="0.25">
      <c r="A1266">
        <v>14</v>
      </c>
      <c r="B1266" s="22">
        <v>43860</v>
      </c>
      <c r="C1266">
        <v>2020</v>
      </c>
      <c r="D1266" t="s">
        <v>28</v>
      </c>
      <c r="E1266" t="s">
        <v>35</v>
      </c>
      <c r="F1266" t="s">
        <v>38</v>
      </c>
      <c r="G1266" t="s">
        <v>40</v>
      </c>
      <c r="H1266" t="s">
        <v>70</v>
      </c>
      <c r="I1266">
        <v>63.3</v>
      </c>
      <c r="J1266" t="s">
        <v>46</v>
      </c>
      <c r="K1266">
        <v>46.8</v>
      </c>
      <c r="L1266" t="s">
        <v>84</v>
      </c>
      <c r="M1266" t="s">
        <v>52</v>
      </c>
      <c r="N1266" t="s">
        <v>48</v>
      </c>
      <c r="O1266" t="s">
        <v>60</v>
      </c>
      <c r="P1266" s="4">
        <v>505</v>
      </c>
      <c r="Q1266" s="4">
        <v>400</v>
      </c>
      <c r="R1266" s="4">
        <v>591</v>
      </c>
      <c r="S1266" s="6">
        <v>309</v>
      </c>
      <c r="T1266">
        <v>38.799999999999997</v>
      </c>
      <c r="U1266" t="s">
        <v>61</v>
      </c>
      <c r="V1266" s="4">
        <f>Table3[[#This Row],[Driver wage/trip]]+Table3[[#This Row],[Driver Salary]]</f>
        <v>1096</v>
      </c>
      <c r="W1266" s="15">
        <f>Table3[[#This Row],[Buddy wage/trip]]*0.3</f>
        <v>120</v>
      </c>
    </row>
    <row r="1267" spans="1:23" x14ac:dyDescent="0.25">
      <c r="A1267">
        <v>3</v>
      </c>
      <c r="B1267" s="22">
        <v>44766</v>
      </c>
      <c r="C1267">
        <v>2022</v>
      </c>
      <c r="D1267" t="s">
        <v>27</v>
      </c>
      <c r="E1267" t="s">
        <v>34</v>
      </c>
      <c r="F1267" t="s">
        <v>38</v>
      </c>
      <c r="G1267" t="s">
        <v>40</v>
      </c>
      <c r="H1267" t="s">
        <v>43</v>
      </c>
      <c r="I1267">
        <v>45.7</v>
      </c>
      <c r="J1267" t="s">
        <v>46</v>
      </c>
      <c r="K1267">
        <v>8.6999999999999993</v>
      </c>
      <c r="L1267" t="s">
        <v>83</v>
      </c>
      <c r="M1267" t="s">
        <v>51</v>
      </c>
      <c r="N1267" t="s">
        <v>52</v>
      </c>
      <c r="O1267" t="s">
        <v>60</v>
      </c>
      <c r="P1267" s="4">
        <v>378</v>
      </c>
      <c r="Q1267" s="4">
        <v>401</v>
      </c>
      <c r="R1267" s="4">
        <v>389</v>
      </c>
      <c r="S1267" s="6">
        <v>297</v>
      </c>
      <c r="T1267">
        <v>26.7</v>
      </c>
      <c r="U1267" t="s">
        <v>61</v>
      </c>
      <c r="V1267" s="4">
        <f>Table3[[#This Row],[Driver wage/trip]]+Table3[[#This Row],[Driver Salary]]</f>
        <v>767</v>
      </c>
      <c r="W1267" s="15">
        <f>Table3[[#This Row],[Buddy wage/trip]]*0.3</f>
        <v>120.3</v>
      </c>
    </row>
    <row r="1268" spans="1:23" x14ac:dyDescent="0.25">
      <c r="A1268">
        <v>12</v>
      </c>
      <c r="B1268" s="22">
        <v>43861</v>
      </c>
      <c r="C1268">
        <v>2020</v>
      </c>
      <c r="D1268" t="s">
        <v>28</v>
      </c>
      <c r="E1268" t="s">
        <v>31</v>
      </c>
      <c r="F1268" t="s">
        <v>39</v>
      </c>
      <c r="G1268" t="s">
        <v>41</v>
      </c>
      <c r="H1268" t="s">
        <v>43</v>
      </c>
      <c r="I1268">
        <v>79.400000000000006</v>
      </c>
      <c r="J1268" t="s">
        <v>45</v>
      </c>
      <c r="K1268">
        <v>54.6</v>
      </c>
      <c r="L1268" t="s">
        <v>84</v>
      </c>
      <c r="M1268" t="s">
        <v>47</v>
      </c>
      <c r="N1268" t="s">
        <v>52</v>
      </c>
      <c r="O1268" t="s">
        <v>60</v>
      </c>
      <c r="P1268" s="4">
        <v>430</v>
      </c>
      <c r="Q1268" s="4">
        <v>400</v>
      </c>
      <c r="R1268" s="4">
        <v>567</v>
      </c>
      <c r="S1268" s="6">
        <v>431</v>
      </c>
      <c r="T1268">
        <v>3.6</v>
      </c>
      <c r="U1268" t="s">
        <v>62</v>
      </c>
      <c r="V1268" s="4">
        <f>Table3[[#This Row],[Driver wage/trip]]+Table3[[#This Row],[Driver Salary]]</f>
        <v>997</v>
      </c>
      <c r="W1268" s="15">
        <f>Table3[[#This Row],[Buddy wage/trip]]*0.3</f>
        <v>120</v>
      </c>
    </row>
    <row r="1269" spans="1:23" x14ac:dyDescent="0.25">
      <c r="A1269">
        <v>6</v>
      </c>
      <c r="B1269" s="22">
        <v>45147</v>
      </c>
      <c r="C1269">
        <v>2023</v>
      </c>
      <c r="D1269" t="s">
        <v>26</v>
      </c>
      <c r="E1269" t="s">
        <v>33</v>
      </c>
      <c r="F1269" t="s">
        <v>39</v>
      </c>
      <c r="G1269" t="s">
        <v>40</v>
      </c>
      <c r="H1269" t="s">
        <v>43</v>
      </c>
      <c r="I1269">
        <v>53.9</v>
      </c>
      <c r="J1269" t="s">
        <v>46</v>
      </c>
      <c r="K1269">
        <v>94</v>
      </c>
      <c r="L1269" t="s">
        <v>83</v>
      </c>
      <c r="M1269" t="s">
        <v>48</v>
      </c>
      <c r="N1269" t="s">
        <v>48</v>
      </c>
      <c r="O1269" t="s">
        <v>59</v>
      </c>
      <c r="P1269" s="4">
        <v>280</v>
      </c>
      <c r="Q1269" s="4">
        <v>401</v>
      </c>
      <c r="R1269" s="4">
        <v>626</v>
      </c>
      <c r="S1269" s="6">
        <v>417</v>
      </c>
      <c r="T1269">
        <v>21.7</v>
      </c>
      <c r="U1269" t="s">
        <v>61</v>
      </c>
      <c r="V1269" s="4">
        <f>Table3[[#This Row],[Driver wage/trip]]+Table3[[#This Row],[Driver Salary]]</f>
        <v>906</v>
      </c>
      <c r="W1269" s="15">
        <f>Table3[[#This Row],[Buddy wage/trip]]*0.3</f>
        <v>120.3</v>
      </c>
    </row>
    <row r="1270" spans="1:23" x14ac:dyDescent="0.25">
      <c r="A1270">
        <v>7</v>
      </c>
      <c r="B1270" s="22">
        <v>45027</v>
      </c>
      <c r="C1270">
        <v>2023</v>
      </c>
      <c r="D1270" t="s">
        <v>19</v>
      </c>
      <c r="E1270" t="s">
        <v>37</v>
      </c>
      <c r="F1270" t="s">
        <v>38</v>
      </c>
      <c r="G1270" t="s">
        <v>41</v>
      </c>
      <c r="H1270" t="s">
        <v>43</v>
      </c>
      <c r="I1270">
        <v>82.2</v>
      </c>
      <c r="J1270" t="s">
        <v>45</v>
      </c>
      <c r="K1270">
        <v>62.9</v>
      </c>
      <c r="L1270" t="s">
        <v>84</v>
      </c>
      <c r="M1270" t="s">
        <v>49</v>
      </c>
      <c r="N1270" t="s">
        <v>55</v>
      </c>
      <c r="O1270" t="s">
        <v>59</v>
      </c>
      <c r="P1270" s="4">
        <v>366</v>
      </c>
      <c r="Q1270" s="4">
        <v>401</v>
      </c>
      <c r="R1270" s="4">
        <v>206</v>
      </c>
      <c r="S1270" s="6">
        <v>720</v>
      </c>
      <c r="T1270">
        <v>30.3</v>
      </c>
      <c r="U1270" t="s">
        <v>61</v>
      </c>
      <c r="V1270" s="4">
        <f>Table3[[#This Row],[Driver wage/trip]]+Table3[[#This Row],[Driver Salary]]</f>
        <v>572</v>
      </c>
      <c r="W1270" s="15">
        <f>Table3[[#This Row],[Buddy wage/trip]]*0.3</f>
        <v>120.3</v>
      </c>
    </row>
    <row r="1271" spans="1:23" x14ac:dyDescent="0.25">
      <c r="A1271">
        <v>21</v>
      </c>
      <c r="B1271" s="22">
        <v>44982</v>
      </c>
      <c r="C1271">
        <v>2023</v>
      </c>
      <c r="D1271" t="s">
        <v>25</v>
      </c>
      <c r="E1271" t="s">
        <v>36</v>
      </c>
      <c r="F1271" t="s">
        <v>38</v>
      </c>
      <c r="G1271" t="s">
        <v>41</v>
      </c>
      <c r="H1271" t="s">
        <v>70</v>
      </c>
      <c r="I1271">
        <v>74.5</v>
      </c>
      <c r="J1271" t="s">
        <v>44</v>
      </c>
      <c r="K1271">
        <v>78.5</v>
      </c>
      <c r="L1271" t="s">
        <v>84</v>
      </c>
      <c r="M1271" t="s">
        <v>49</v>
      </c>
      <c r="N1271" t="s">
        <v>52</v>
      </c>
      <c r="O1271" t="s">
        <v>59</v>
      </c>
      <c r="P1271" s="4">
        <v>344</v>
      </c>
      <c r="Q1271" s="4">
        <v>401</v>
      </c>
      <c r="R1271" s="4">
        <v>221</v>
      </c>
      <c r="S1271" s="6">
        <v>539</v>
      </c>
      <c r="T1271">
        <v>11.8</v>
      </c>
      <c r="U1271" t="s">
        <v>61</v>
      </c>
      <c r="V1271" s="4">
        <f>Table3[[#This Row],[Driver wage/trip]]+Table3[[#This Row],[Driver Salary]]</f>
        <v>565</v>
      </c>
      <c r="W1271" s="15">
        <f>Table3[[#This Row],[Buddy wage/trip]]*0.3</f>
        <v>120.3</v>
      </c>
    </row>
    <row r="1272" spans="1:23" x14ac:dyDescent="0.25">
      <c r="A1272">
        <v>20</v>
      </c>
      <c r="B1272" s="22">
        <v>43916</v>
      </c>
      <c r="C1272">
        <v>2020</v>
      </c>
      <c r="D1272" t="s">
        <v>24</v>
      </c>
      <c r="E1272" t="s">
        <v>35</v>
      </c>
      <c r="F1272" t="s">
        <v>38</v>
      </c>
      <c r="G1272" t="s">
        <v>41</v>
      </c>
      <c r="H1272" t="s">
        <v>70</v>
      </c>
      <c r="I1272">
        <v>33.1</v>
      </c>
      <c r="J1272" t="s">
        <v>45</v>
      </c>
      <c r="K1272">
        <v>78.599999999999994</v>
      </c>
      <c r="L1272" t="s">
        <v>83</v>
      </c>
      <c r="M1272" t="s">
        <v>51</v>
      </c>
      <c r="N1272" t="s">
        <v>48</v>
      </c>
      <c r="O1272" t="s">
        <v>60</v>
      </c>
      <c r="P1272" s="4">
        <v>381</v>
      </c>
      <c r="Q1272" s="4">
        <v>402</v>
      </c>
      <c r="R1272" s="4">
        <v>792</v>
      </c>
      <c r="S1272" s="6">
        <v>713</v>
      </c>
      <c r="T1272">
        <v>3</v>
      </c>
      <c r="U1272" t="s">
        <v>61</v>
      </c>
      <c r="V1272" s="4">
        <f>Table3[[#This Row],[Driver wage/trip]]+Table3[[#This Row],[Driver Salary]]</f>
        <v>1173</v>
      </c>
      <c r="W1272" s="15">
        <f>Table3[[#This Row],[Buddy wage/trip]]*0.3</f>
        <v>120.6</v>
      </c>
    </row>
    <row r="1273" spans="1:23" x14ac:dyDescent="0.25">
      <c r="A1273">
        <v>17</v>
      </c>
      <c r="B1273" s="22">
        <v>45169</v>
      </c>
      <c r="C1273">
        <v>2023</v>
      </c>
      <c r="D1273" t="s">
        <v>26</v>
      </c>
      <c r="E1273" t="s">
        <v>35</v>
      </c>
      <c r="F1273" t="s">
        <v>38</v>
      </c>
      <c r="G1273" t="s">
        <v>40</v>
      </c>
      <c r="H1273" t="s">
        <v>43</v>
      </c>
      <c r="I1273">
        <v>98.5</v>
      </c>
      <c r="J1273" t="s">
        <v>44</v>
      </c>
      <c r="K1273">
        <v>82.2</v>
      </c>
      <c r="L1273" t="s">
        <v>83</v>
      </c>
      <c r="M1273" t="s">
        <v>52</v>
      </c>
      <c r="N1273" t="s">
        <v>48</v>
      </c>
      <c r="O1273" t="s">
        <v>59</v>
      </c>
      <c r="P1273" s="4">
        <v>379</v>
      </c>
      <c r="Q1273" s="4">
        <v>400</v>
      </c>
      <c r="R1273" s="4">
        <v>475</v>
      </c>
      <c r="S1273" s="6">
        <v>288</v>
      </c>
      <c r="T1273">
        <v>20.100000000000001</v>
      </c>
      <c r="U1273" t="s">
        <v>61</v>
      </c>
      <c r="V1273" s="4">
        <f>Table3[[#This Row],[Driver wage/trip]]+Table3[[#This Row],[Driver Salary]]</f>
        <v>854</v>
      </c>
      <c r="W1273" s="15">
        <f>Table3[[#This Row],[Buddy wage/trip]]*0.3</f>
        <v>120</v>
      </c>
    </row>
    <row r="1274" spans="1:23" x14ac:dyDescent="0.25">
      <c r="A1274">
        <v>5</v>
      </c>
      <c r="B1274" s="22">
        <v>43858</v>
      </c>
      <c r="C1274">
        <v>2020</v>
      </c>
      <c r="D1274" t="s">
        <v>28</v>
      </c>
      <c r="E1274" t="s">
        <v>37</v>
      </c>
      <c r="F1274" t="s">
        <v>39</v>
      </c>
      <c r="G1274" t="s">
        <v>41</v>
      </c>
      <c r="H1274" t="s">
        <v>43</v>
      </c>
      <c r="I1274">
        <v>96.9</v>
      </c>
      <c r="J1274" t="s">
        <v>46</v>
      </c>
      <c r="K1274">
        <v>49.6</v>
      </c>
      <c r="L1274" t="s">
        <v>83</v>
      </c>
      <c r="M1274" t="s">
        <v>52</v>
      </c>
      <c r="N1274" t="s">
        <v>57</v>
      </c>
      <c r="O1274" t="s">
        <v>60</v>
      </c>
      <c r="P1274" s="4">
        <v>535</v>
      </c>
      <c r="Q1274" s="4">
        <v>399</v>
      </c>
      <c r="R1274" s="4">
        <v>761</v>
      </c>
      <c r="S1274" s="6">
        <v>414</v>
      </c>
      <c r="T1274">
        <v>33.5</v>
      </c>
      <c r="U1274" t="s">
        <v>62</v>
      </c>
      <c r="V1274" s="4">
        <f>Table3[[#This Row],[Driver wage/trip]]+Table3[[#This Row],[Driver Salary]]</f>
        <v>1296</v>
      </c>
      <c r="W1274" s="15">
        <f>Table3[[#This Row],[Buddy wage/trip]]*0.3</f>
        <v>119.69999999999999</v>
      </c>
    </row>
    <row r="1275" spans="1:23" x14ac:dyDescent="0.25">
      <c r="A1275">
        <v>10</v>
      </c>
      <c r="B1275" s="22">
        <v>43952</v>
      </c>
      <c r="C1275">
        <v>2020</v>
      </c>
      <c r="D1275" t="s">
        <v>20</v>
      </c>
      <c r="E1275" t="s">
        <v>31</v>
      </c>
      <c r="F1275" t="s">
        <v>38</v>
      </c>
      <c r="G1275" t="s">
        <v>40</v>
      </c>
      <c r="H1275" t="s">
        <v>70</v>
      </c>
      <c r="I1275">
        <v>118.7</v>
      </c>
      <c r="J1275" t="s">
        <v>45</v>
      </c>
      <c r="K1275">
        <v>47.6</v>
      </c>
      <c r="L1275" t="s">
        <v>84</v>
      </c>
      <c r="M1275" t="s">
        <v>48</v>
      </c>
      <c r="N1275" t="s">
        <v>58</v>
      </c>
      <c r="O1275" t="s">
        <v>59</v>
      </c>
      <c r="P1275" s="4">
        <v>350</v>
      </c>
      <c r="Q1275" s="4">
        <v>401</v>
      </c>
      <c r="R1275" s="4">
        <v>638</v>
      </c>
      <c r="S1275" s="6">
        <v>533</v>
      </c>
      <c r="T1275">
        <v>10.8</v>
      </c>
      <c r="U1275" t="s">
        <v>61</v>
      </c>
      <c r="V1275" s="4">
        <f>Table3[[#This Row],[Driver wage/trip]]+Table3[[#This Row],[Driver Salary]]</f>
        <v>988</v>
      </c>
      <c r="W1275" s="15">
        <f>Table3[[#This Row],[Buddy wage/trip]]*0.3</f>
        <v>120.3</v>
      </c>
    </row>
    <row r="1276" spans="1:23" x14ac:dyDescent="0.25">
      <c r="A1276">
        <v>21</v>
      </c>
      <c r="B1276" s="22">
        <v>45105</v>
      </c>
      <c r="C1276">
        <v>2023</v>
      </c>
      <c r="D1276" t="s">
        <v>29</v>
      </c>
      <c r="E1276" t="s">
        <v>33</v>
      </c>
      <c r="F1276" t="s">
        <v>39</v>
      </c>
      <c r="G1276" t="s">
        <v>41</v>
      </c>
      <c r="H1276" t="s">
        <v>42</v>
      </c>
      <c r="I1276">
        <v>25.1</v>
      </c>
      <c r="J1276" t="s">
        <v>44</v>
      </c>
      <c r="K1276">
        <v>5.5</v>
      </c>
      <c r="L1276" t="s">
        <v>83</v>
      </c>
      <c r="M1276" t="s">
        <v>48</v>
      </c>
      <c r="N1276" t="s">
        <v>65</v>
      </c>
      <c r="O1276" t="s">
        <v>59</v>
      </c>
      <c r="P1276" s="4">
        <v>765</v>
      </c>
      <c r="Q1276" s="4">
        <v>401</v>
      </c>
      <c r="R1276" s="4">
        <v>424</v>
      </c>
      <c r="S1276" s="6">
        <v>292</v>
      </c>
      <c r="T1276">
        <v>29</v>
      </c>
      <c r="U1276" t="s">
        <v>61</v>
      </c>
      <c r="V1276" s="4">
        <f>Table3[[#This Row],[Driver wage/trip]]+Table3[[#This Row],[Driver Salary]]</f>
        <v>1189</v>
      </c>
      <c r="W1276" s="15">
        <f>Table3[[#This Row],[Buddy wage/trip]]*0.3</f>
        <v>120.3</v>
      </c>
    </row>
    <row r="1277" spans="1:23" x14ac:dyDescent="0.25">
      <c r="A1277">
        <v>14</v>
      </c>
      <c r="B1277" s="22">
        <v>44403</v>
      </c>
      <c r="C1277">
        <v>2021</v>
      </c>
      <c r="D1277" t="s">
        <v>27</v>
      </c>
      <c r="E1277" t="s">
        <v>32</v>
      </c>
      <c r="F1277" t="s">
        <v>38</v>
      </c>
      <c r="G1277" t="s">
        <v>40</v>
      </c>
      <c r="H1277" t="s">
        <v>42</v>
      </c>
      <c r="I1277">
        <v>102.5</v>
      </c>
      <c r="J1277" t="s">
        <v>45</v>
      </c>
      <c r="K1277">
        <v>22.7</v>
      </c>
      <c r="L1277" t="s">
        <v>83</v>
      </c>
      <c r="M1277" t="s">
        <v>51</v>
      </c>
      <c r="N1277" t="s">
        <v>55</v>
      </c>
      <c r="O1277" t="s">
        <v>60</v>
      </c>
      <c r="P1277" s="4">
        <v>507</v>
      </c>
      <c r="Q1277" s="4">
        <v>401</v>
      </c>
      <c r="R1277" s="4">
        <v>291</v>
      </c>
      <c r="S1277" s="6">
        <v>277</v>
      </c>
      <c r="T1277">
        <v>16.899999999999999</v>
      </c>
      <c r="U1277" t="s">
        <v>61</v>
      </c>
      <c r="V1277" s="4">
        <f>Table3[[#This Row],[Driver wage/trip]]+Table3[[#This Row],[Driver Salary]]</f>
        <v>798</v>
      </c>
      <c r="W1277" s="15">
        <f>Table3[[#This Row],[Buddy wage/trip]]*0.3</f>
        <v>120.3</v>
      </c>
    </row>
    <row r="1278" spans="1:23" x14ac:dyDescent="0.25">
      <c r="A1278">
        <v>29</v>
      </c>
      <c r="B1278" s="22">
        <v>44233</v>
      </c>
      <c r="C1278">
        <v>2021</v>
      </c>
      <c r="D1278" t="s">
        <v>25</v>
      </c>
      <c r="E1278" t="s">
        <v>36</v>
      </c>
      <c r="F1278" t="s">
        <v>38</v>
      </c>
      <c r="G1278" t="s">
        <v>40</v>
      </c>
      <c r="H1278" t="s">
        <v>43</v>
      </c>
      <c r="I1278">
        <v>105.3</v>
      </c>
      <c r="J1278" t="s">
        <v>45</v>
      </c>
      <c r="K1278">
        <v>114.3</v>
      </c>
      <c r="L1278" t="s">
        <v>84</v>
      </c>
      <c r="M1278" t="s">
        <v>52</v>
      </c>
      <c r="N1278" t="s">
        <v>55</v>
      </c>
      <c r="O1278" t="s">
        <v>59</v>
      </c>
      <c r="P1278" s="4">
        <v>277</v>
      </c>
      <c r="Q1278" s="4">
        <v>402</v>
      </c>
      <c r="R1278" s="4">
        <v>787</v>
      </c>
      <c r="S1278" s="6">
        <v>597</v>
      </c>
      <c r="T1278">
        <v>3.3</v>
      </c>
      <c r="U1278" t="s">
        <v>62</v>
      </c>
      <c r="V1278" s="4">
        <f>Table3[[#This Row],[Driver wage/trip]]+Table3[[#This Row],[Driver Salary]]</f>
        <v>1064</v>
      </c>
      <c r="W1278" s="15">
        <f>Table3[[#This Row],[Buddy wage/trip]]*0.3</f>
        <v>120.6</v>
      </c>
    </row>
    <row r="1279" spans="1:23" x14ac:dyDescent="0.25">
      <c r="A1279">
        <v>15</v>
      </c>
      <c r="B1279" s="22">
        <v>44513</v>
      </c>
      <c r="C1279">
        <v>2021</v>
      </c>
      <c r="D1279" t="s">
        <v>30</v>
      </c>
      <c r="E1279" t="s">
        <v>36</v>
      </c>
      <c r="F1279" t="s">
        <v>38</v>
      </c>
      <c r="G1279" t="s">
        <v>40</v>
      </c>
      <c r="H1279" t="s">
        <v>70</v>
      </c>
      <c r="I1279">
        <v>78.8</v>
      </c>
      <c r="J1279" t="s">
        <v>46</v>
      </c>
      <c r="K1279">
        <v>101.9</v>
      </c>
      <c r="L1279" t="s">
        <v>83</v>
      </c>
      <c r="M1279" t="s">
        <v>51</v>
      </c>
      <c r="N1279" t="s">
        <v>55</v>
      </c>
      <c r="O1279" t="s">
        <v>60</v>
      </c>
      <c r="P1279" s="4">
        <v>368</v>
      </c>
      <c r="Q1279" s="4">
        <v>400</v>
      </c>
      <c r="R1279" s="4">
        <v>551</v>
      </c>
      <c r="S1279" s="6">
        <v>592</v>
      </c>
      <c r="T1279">
        <v>12.9</v>
      </c>
      <c r="U1279" t="s">
        <v>62</v>
      </c>
      <c r="V1279" s="4">
        <f>Table3[[#This Row],[Driver wage/trip]]+Table3[[#This Row],[Driver Salary]]</f>
        <v>919</v>
      </c>
      <c r="W1279" s="15">
        <f>Table3[[#This Row],[Buddy wage/trip]]*0.3</f>
        <v>120</v>
      </c>
    </row>
    <row r="1280" spans="1:23" x14ac:dyDescent="0.25">
      <c r="A1280">
        <v>14</v>
      </c>
      <c r="B1280" s="22">
        <v>44102</v>
      </c>
      <c r="C1280">
        <v>2020</v>
      </c>
      <c r="D1280" t="s">
        <v>21</v>
      </c>
      <c r="E1280" t="s">
        <v>32</v>
      </c>
      <c r="F1280" t="s">
        <v>39</v>
      </c>
      <c r="G1280" t="s">
        <v>41</v>
      </c>
      <c r="H1280" t="s">
        <v>70</v>
      </c>
      <c r="I1280">
        <v>63.2</v>
      </c>
      <c r="J1280" t="s">
        <v>45</v>
      </c>
      <c r="K1280">
        <v>36.6</v>
      </c>
      <c r="L1280" t="s">
        <v>83</v>
      </c>
      <c r="M1280" t="s">
        <v>53</v>
      </c>
      <c r="N1280" t="s">
        <v>57</v>
      </c>
      <c r="O1280" t="s">
        <v>59</v>
      </c>
      <c r="P1280" s="4">
        <v>638</v>
      </c>
      <c r="Q1280" s="4">
        <v>400</v>
      </c>
      <c r="R1280" s="4">
        <v>315</v>
      </c>
      <c r="S1280" s="6">
        <v>340</v>
      </c>
      <c r="T1280">
        <v>13.2</v>
      </c>
      <c r="U1280" t="s">
        <v>62</v>
      </c>
      <c r="V1280" s="4">
        <f>Table3[[#This Row],[Driver wage/trip]]+Table3[[#This Row],[Driver Salary]]</f>
        <v>953</v>
      </c>
      <c r="W1280" s="15">
        <f>Table3[[#This Row],[Buddy wage/trip]]*0.3</f>
        <v>120</v>
      </c>
    </row>
    <row r="1281" spans="1:23" x14ac:dyDescent="0.25">
      <c r="A1281">
        <v>10</v>
      </c>
      <c r="B1281" s="22">
        <v>44667</v>
      </c>
      <c r="C1281">
        <v>2022</v>
      </c>
      <c r="D1281" t="s">
        <v>19</v>
      </c>
      <c r="E1281" t="s">
        <v>36</v>
      </c>
      <c r="F1281" t="s">
        <v>39</v>
      </c>
      <c r="G1281" t="s">
        <v>40</v>
      </c>
      <c r="H1281" t="s">
        <v>70</v>
      </c>
      <c r="I1281">
        <v>115.1</v>
      </c>
      <c r="J1281" t="s">
        <v>45</v>
      </c>
      <c r="K1281">
        <v>51.1</v>
      </c>
      <c r="L1281" t="s">
        <v>83</v>
      </c>
      <c r="M1281" t="s">
        <v>49</v>
      </c>
      <c r="N1281" t="s">
        <v>56</v>
      </c>
      <c r="O1281" t="s">
        <v>59</v>
      </c>
      <c r="P1281" s="4">
        <v>208</v>
      </c>
      <c r="Q1281" s="4">
        <v>399</v>
      </c>
      <c r="R1281" s="4">
        <v>609</v>
      </c>
      <c r="S1281" s="6">
        <v>336</v>
      </c>
      <c r="T1281">
        <v>36.299999999999997</v>
      </c>
      <c r="U1281" t="s">
        <v>61</v>
      </c>
      <c r="V1281" s="4">
        <f>Table3[[#This Row],[Driver wage/trip]]+Table3[[#This Row],[Driver Salary]]</f>
        <v>817</v>
      </c>
      <c r="W1281" s="15">
        <f>Table3[[#This Row],[Buddy wage/trip]]*0.3</f>
        <v>119.69999999999999</v>
      </c>
    </row>
    <row r="1282" spans="1:23" x14ac:dyDescent="0.25">
      <c r="A1282">
        <v>13</v>
      </c>
      <c r="B1282" s="22">
        <v>43943</v>
      </c>
      <c r="C1282">
        <v>2020</v>
      </c>
      <c r="D1282" t="s">
        <v>19</v>
      </c>
      <c r="E1282" t="s">
        <v>33</v>
      </c>
      <c r="F1282" t="s">
        <v>38</v>
      </c>
      <c r="G1282" t="s">
        <v>40</v>
      </c>
      <c r="H1282" t="s">
        <v>43</v>
      </c>
      <c r="I1282">
        <v>116.9</v>
      </c>
      <c r="J1282" t="s">
        <v>46</v>
      </c>
      <c r="K1282">
        <v>113.1</v>
      </c>
      <c r="L1282" t="s">
        <v>83</v>
      </c>
      <c r="M1282" t="s">
        <v>53</v>
      </c>
      <c r="N1282" t="s">
        <v>55</v>
      </c>
      <c r="O1282" t="s">
        <v>59</v>
      </c>
      <c r="P1282" s="4">
        <v>763</v>
      </c>
      <c r="Q1282" s="4">
        <v>402</v>
      </c>
      <c r="R1282" s="4">
        <v>255</v>
      </c>
      <c r="S1282" s="6">
        <v>647</v>
      </c>
      <c r="T1282">
        <v>39.299999999999997</v>
      </c>
      <c r="U1282" t="s">
        <v>62</v>
      </c>
      <c r="V1282" s="4">
        <f>Table3[[#This Row],[Driver wage/trip]]+Table3[[#This Row],[Driver Salary]]</f>
        <v>1018</v>
      </c>
      <c r="W1282" s="15">
        <f>Table3[[#This Row],[Buddy wage/trip]]*0.3</f>
        <v>120.6</v>
      </c>
    </row>
    <row r="1283" spans="1:23" x14ac:dyDescent="0.25">
      <c r="A1283">
        <v>11</v>
      </c>
      <c r="B1283" s="22">
        <v>45248</v>
      </c>
      <c r="C1283">
        <v>2023</v>
      </c>
      <c r="D1283" t="s">
        <v>30</v>
      </c>
      <c r="E1283" t="s">
        <v>36</v>
      </c>
      <c r="F1283" t="s">
        <v>39</v>
      </c>
      <c r="G1283" t="s">
        <v>41</v>
      </c>
      <c r="H1283" t="s">
        <v>70</v>
      </c>
      <c r="I1283">
        <v>78.8</v>
      </c>
      <c r="J1283" t="s">
        <v>44</v>
      </c>
      <c r="K1283">
        <v>33.799999999999997</v>
      </c>
      <c r="L1283" t="s">
        <v>84</v>
      </c>
      <c r="M1283" t="s">
        <v>55</v>
      </c>
      <c r="N1283" t="s">
        <v>65</v>
      </c>
      <c r="O1283" t="s">
        <v>59</v>
      </c>
      <c r="P1283" s="4">
        <v>467</v>
      </c>
      <c r="Q1283" s="4">
        <v>400</v>
      </c>
      <c r="R1283" s="4">
        <v>721</v>
      </c>
      <c r="S1283" s="6">
        <v>270</v>
      </c>
      <c r="T1283">
        <v>9.1999999999999993</v>
      </c>
      <c r="U1283" t="s">
        <v>62</v>
      </c>
      <c r="V1283" s="4">
        <f>Table3[[#This Row],[Driver wage/trip]]+Table3[[#This Row],[Driver Salary]]</f>
        <v>1188</v>
      </c>
      <c r="W1283" s="15">
        <f>Table3[[#This Row],[Buddy wage/trip]]*0.3</f>
        <v>120</v>
      </c>
    </row>
    <row r="1284" spans="1:23" x14ac:dyDescent="0.25">
      <c r="A1284">
        <v>18</v>
      </c>
      <c r="B1284" s="22">
        <v>43849</v>
      </c>
      <c r="C1284">
        <v>2020</v>
      </c>
      <c r="D1284" t="s">
        <v>28</v>
      </c>
      <c r="E1284" t="s">
        <v>34</v>
      </c>
      <c r="F1284" t="s">
        <v>39</v>
      </c>
      <c r="G1284" t="s">
        <v>40</v>
      </c>
      <c r="H1284" t="s">
        <v>70</v>
      </c>
      <c r="I1284">
        <v>46.3</v>
      </c>
      <c r="J1284" t="s">
        <v>46</v>
      </c>
      <c r="K1284">
        <v>66.2</v>
      </c>
      <c r="L1284" t="s">
        <v>84</v>
      </c>
      <c r="M1284" t="s">
        <v>55</v>
      </c>
      <c r="N1284" t="s">
        <v>57</v>
      </c>
      <c r="O1284" t="s">
        <v>59</v>
      </c>
      <c r="P1284" s="4">
        <v>513</v>
      </c>
      <c r="Q1284" s="4">
        <v>400</v>
      </c>
      <c r="R1284" s="4">
        <v>254</v>
      </c>
      <c r="S1284" s="6">
        <v>754</v>
      </c>
      <c r="T1284">
        <v>17.8</v>
      </c>
      <c r="U1284" t="s">
        <v>61</v>
      </c>
      <c r="V1284" s="4">
        <f>Table3[[#This Row],[Driver wage/trip]]+Table3[[#This Row],[Driver Salary]]</f>
        <v>767</v>
      </c>
      <c r="W1284" s="15">
        <f>Table3[[#This Row],[Buddy wage/trip]]*0.3</f>
        <v>120</v>
      </c>
    </row>
    <row r="1285" spans="1:23" x14ac:dyDescent="0.25">
      <c r="A1285">
        <v>19</v>
      </c>
      <c r="B1285" s="22">
        <v>44435</v>
      </c>
      <c r="C1285">
        <v>2021</v>
      </c>
      <c r="D1285" t="s">
        <v>26</v>
      </c>
      <c r="E1285" t="s">
        <v>31</v>
      </c>
      <c r="F1285" t="s">
        <v>39</v>
      </c>
      <c r="G1285" t="s">
        <v>40</v>
      </c>
      <c r="H1285" t="s">
        <v>70</v>
      </c>
      <c r="I1285">
        <v>99</v>
      </c>
      <c r="J1285" t="s">
        <v>44</v>
      </c>
      <c r="K1285">
        <v>7.5</v>
      </c>
      <c r="L1285" t="s">
        <v>84</v>
      </c>
      <c r="M1285" t="s">
        <v>52</v>
      </c>
      <c r="N1285" t="s">
        <v>52</v>
      </c>
      <c r="O1285" t="s">
        <v>60</v>
      </c>
      <c r="P1285" s="4">
        <v>793</v>
      </c>
      <c r="Q1285" s="4">
        <v>400</v>
      </c>
      <c r="R1285" s="4">
        <v>342</v>
      </c>
      <c r="S1285" s="6">
        <v>766</v>
      </c>
      <c r="T1285">
        <v>39.1</v>
      </c>
      <c r="U1285" t="s">
        <v>62</v>
      </c>
      <c r="V1285" s="4">
        <f>Table3[[#This Row],[Driver wage/trip]]+Table3[[#This Row],[Driver Salary]]</f>
        <v>1135</v>
      </c>
      <c r="W1285" s="15">
        <f>Table3[[#This Row],[Buddy wage/trip]]*0.3</f>
        <v>120</v>
      </c>
    </row>
    <row r="1286" spans="1:23" x14ac:dyDescent="0.25">
      <c r="A1286">
        <v>7</v>
      </c>
      <c r="B1286" s="22">
        <v>44295</v>
      </c>
      <c r="C1286">
        <v>2021</v>
      </c>
      <c r="D1286" t="s">
        <v>19</v>
      </c>
      <c r="E1286" t="s">
        <v>31</v>
      </c>
      <c r="F1286" t="s">
        <v>39</v>
      </c>
      <c r="G1286" t="s">
        <v>40</v>
      </c>
      <c r="H1286" t="s">
        <v>70</v>
      </c>
      <c r="I1286">
        <v>15.3</v>
      </c>
      <c r="J1286" t="s">
        <v>45</v>
      </c>
      <c r="K1286">
        <v>76.3</v>
      </c>
      <c r="L1286" t="s">
        <v>83</v>
      </c>
      <c r="M1286" t="s">
        <v>51</v>
      </c>
      <c r="N1286" t="s">
        <v>55</v>
      </c>
      <c r="O1286" t="s">
        <v>59</v>
      </c>
      <c r="P1286" s="4">
        <v>502</v>
      </c>
      <c r="Q1286" s="4">
        <v>399</v>
      </c>
      <c r="R1286" s="4">
        <v>255</v>
      </c>
      <c r="S1286" s="6">
        <v>723</v>
      </c>
      <c r="T1286">
        <v>16.899999999999999</v>
      </c>
      <c r="U1286" t="s">
        <v>61</v>
      </c>
      <c r="V1286" s="4">
        <f>Table3[[#This Row],[Driver wage/trip]]+Table3[[#This Row],[Driver Salary]]</f>
        <v>757</v>
      </c>
      <c r="W1286" s="15">
        <f>Table3[[#This Row],[Buddy wage/trip]]*0.3</f>
        <v>119.69999999999999</v>
      </c>
    </row>
    <row r="1287" spans="1:23" x14ac:dyDescent="0.25">
      <c r="A1287">
        <v>3</v>
      </c>
      <c r="B1287" s="22">
        <v>44521</v>
      </c>
      <c r="C1287">
        <v>2021</v>
      </c>
      <c r="D1287" t="s">
        <v>30</v>
      </c>
      <c r="E1287" t="s">
        <v>34</v>
      </c>
      <c r="F1287" t="s">
        <v>39</v>
      </c>
      <c r="G1287" t="s">
        <v>41</v>
      </c>
      <c r="H1287" t="s">
        <v>43</v>
      </c>
      <c r="I1287">
        <v>38.4</v>
      </c>
      <c r="J1287" t="s">
        <v>46</v>
      </c>
      <c r="K1287">
        <v>112</v>
      </c>
      <c r="L1287" t="s">
        <v>84</v>
      </c>
      <c r="M1287" t="s">
        <v>48</v>
      </c>
      <c r="N1287" t="s">
        <v>52</v>
      </c>
      <c r="O1287" t="s">
        <v>59</v>
      </c>
      <c r="P1287" s="4">
        <v>769</v>
      </c>
      <c r="Q1287" s="4">
        <v>399</v>
      </c>
      <c r="R1287" s="4">
        <v>262</v>
      </c>
      <c r="S1287" s="6">
        <v>326</v>
      </c>
      <c r="T1287">
        <v>14.6</v>
      </c>
      <c r="U1287" t="s">
        <v>62</v>
      </c>
      <c r="V1287" s="4">
        <f>Table3[[#This Row],[Driver wage/trip]]+Table3[[#This Row],[Driver Salary]]</f>
        <v>1031</v>
      </c>
      <c r="W1287" s="15">
        <f>Table3[[#This Row],[Buddy wage/trip]]*0.3</f>
        <v>119.69999999999999</v>
      </c>
    </row>
    <row r="1288" spans="1:23" x14ac:dyDescent="0.25">
      <c r="A1288">
        <v>0</v>
      </c>
      <c r="B1288" s="22">
        <v>44841</v>
      </c>
      <c r="C1288">
        <v>2022</v>
      </c>
      <c r="D1288" t="s">
        <v>22</v>
      </c>
      <c r="E1288" t="s">
        <v>31</v>
      </c>
      <c r="F1288" t="s">
        <v>38</v>
      </c>
      <c r="G1288" t="s">
        <v>41</v>
      </c>
      <c r="H1288" t="s">
        <v>43</v>
      </c>
      <c r="I1288">
        <v>118.3</v>
      </c>
      <c r="J1288" t="s">
        <v>45</v>
      </c>
      <c r="K1288">
        <v>106.7</v>
      </c>
      <c r="L1288" t="s">
        <v>84</v>
      </c>
      <c r="M1288" t="s">
        <v>53</v>
      </c>
      <c r="N1288" t="s">
        <v>48</v>
      </c>
      <c r="O1288" t="s">
        <v>59</v>
      </c>
      <c r="P1288" s="4">
        <v>749</v>
      </c>
      <c r="Q1288" s="4">
        <v>399</v>
      </c>
      <c r="R1288" s="4">
        <v>514</v>
      </c>
      <c r="S1288" s="6">
        <v>210</v>
      </c>
      <c r="T1288">
        <v>5.3</v>
      </c>
      <c r="U1288" t="s">
        <v>62</v>
      </c>
      <c r="V1288" s="4">
        <f>Table3[[#This Row],[Driver wage/trip]]+Table3[[#This Row],[Driver Salary]]</f>
        <v>1263</v>
      </c>
      <c r="W1288" s="15">
        <f>Table3[[#This Row],[Buddy wage/trip]]*0.3</f>
        <v>119.69999999999999</v>
      </c>
    </row>
    <row r="1289" spans="1:23" x14ac:dyDescent="0.25">
      <c r="A1289">
        <v>16</v>
      </c>
      <c r="B1289" s="22">
        <v>45045</v>
      </c>
      <c r="C1289">
        <v>2023</v>
      </c>
      <c r="D1289" t="s">
        <v>19</v>
      </c>
      <c r="E1289" t="s">
        <v>36</v>
      </c>
      <c r="F1289" t="s">
        <v>39</v>
      </c>
      <c r="G1289" t="s">
        <v>41</v>
      </c>
      <c r="H1289" t="s">
        <v>43</v>
      </c>
      <c r="I1289">
        <v>98.6</v>
      </c>
      <c r="J1289" t="s">
        <v>45</v>
      </c>
      <c r="K1289">
        <v>62.7</v>
      </c>
      <c r="L1289" t="s">
        <v>84</v>
      </c>
      <c r="M1289" t="s">
        <v>52</v>
      </c>
      <c r="N1289" t="s">
        <v>55</v>
      </c>
      <c r="O1289" t="s">
        <v>59</v>
      </c>
      <c r="P1289" s="4">
        <v>765</v>
      </c>
      <c r="Q1289" s="4">
        <v>399</v>
      </c>
      <c r="R1289" s="4">
        <v>612</v>
      </c>
      <c r="S1289" s="6">
        <v>762</v>
      </c>
      <c r="T1289">
        <v>30.4</v>
      </c>
      <c r="U1289" t="s">
        <v>61</v>
      </c>
      <c r="V1289" s="4">
        <f>Table3[[#This Row],[Driver wage/trip]]+Table3[[#This Row],[Driver Salary]]</f>
        <v>1377</v>
      </c>
      <c r="W1289" s="15">
        <f>Table3[[#This Row],[Buddy wage/trip]]*0.3</f>
        <v>119.69999999999999</v>
      </c>
    </row>
    <row r="1290" spans="1:23" x14ac:dyDescent="0.25">
      <c r="A1290">
        <v>5</v>
      </c>
      <c r="B1290" s="22">
        <v>44844</v>
      </c>
      <c r="C1290">
        <v>2022</v>
      </c>
      <c r="D1290" t="s">
        <v>22</v>
      </c>
      <c r="E1290" t="s">
        <v>32</v>
      </c>
      <c r="F1290" t="s">
        <v>38</v>
      </c>
      <c r="G1290" t="s">
        <v>40</v>
      </c>
      <c r="H1290" t="s">
        <v>42</v>
      </c>
      <c r="I1290">
        <v>113.1</v>
      </c>
      <c r="J1290" t="s">
        <v>46</v>
      </c>
      <c r="K1290">
        <v>79.7</v>
      </c>
      <c r="L1290" t="s">
        <v>84</v>
      </c>
      <c r="M1290" t="s">
        <v>51</v>
      </c>
      <c r="N1290" t="s">
        <v>52</v>
      </c>
      <c r="O1290" t="s">
        <v>59</v>
      </c>
      <c r="P1290" s="4">
        <v>687</v>
      </c>
      <c r="Q1290" s="4">
        <v>399</v>
      </c>
      <c r="R1290" s="4">
        <v>673</v>
      </c>
      <c r="S1290" s="6">
        <v>406</v>
      </c>
      <c r="T1290">
        <v>18.399999999999999</v>
      </c>
      <c r="U1290" t="s">
        <v>62</v>
      </c>
      <c r="V1290" s="4">
        <f>Table3[[#This Row],[Driver wage/trip]]+Table3[[#This Row],[Driver Salary]]</f>
        <v>1360</v>
      </c>
      <c r="W1290" s="15">
        <f>Table3[[#This Row],[Buddy wage/trip]]*0.3</f>
        <v>119.69999999999999</v>
      </c>
    </row>
    <row r="1291" spans="1:23" x14ac:dyDescent="0.25">
      <c r="A1291">
        <v>3</v>
      </c>
      <c r="B1291" s="22">
        <v>43993</v>
      </c>
      <c r="C1291">
        <v>2020</v>
      </c>
      <c r="D1291" t="s">
        <v>29</v>
      </c>
      <c r="E1291" t="s">
        <v>35</v>
      </c>
      <c r="F1291" t="s">
        <v>39</v>
      </c>
      <c r="G1291" t="s">
        <v>41</v>
      </c>
      <c r="H1291" t="s">
        <v>70</v>
      </c>
      <c r="I1291">
        <v>73.400000000000006</v>
      </c>
      <c r="J1291" t="s">
        <v>46</v>
      </c>
      <c r="K1291">
        <v>70.5</v>
      </c>
      <c r="L1291" t="s">
        <v>84</v>
      </c>
      <c r="M1291" t="s">
        <v>48</v>
      </c>
      <c r="N1291" t="s">
        <v>56</v>
      </c>
      <c r="O1291" t="s">
        <v>59</v>
      </c>
      <c r="P1291" s="4">
        <v>378</v>
      </c>
      <c r="Q1291" s="4">
        <v>402</v>
      </c>
      <c r="R1291" s="4">
        <v>617</v>
      </c>
      <c r="S1291" s="6">
        <v>386</v>
      </c>
      <c r="T1291">
        <v>25.9</v>
      </c>
      <c r="U1291" t="s">
        <v>61</v>
      </c>
      <c r="V1291" s="4">
        <f>Table3[[#This Row],[Driver wage/trip]]+Table3[[#This Row],[Driver Salary]]</f>
        <v>995</v>
      </c>
      <c r="W1291" s="15">
        <f>Table3[[#This Row],[Buddy wage/trip]]*0.3</f>
        <v>120.6</v>
      </c>
    </row>
    <row r="1292" spans="1:23" x14ac:dyDescent="0.25">
      <c r="A1292">
        <v>15</v>
      </c>
      <c r="B1292" s="22">
        <v>44529</v>
      </c>
      <c r="C1292">
        <v>2021</v>
      </c>
      <c r="D1292" t="s">
        <v>30</v>
      </c>
      <c r="E1292" t="s">
        <v>32</v>
      </c>
      <c r="F1292" t="s">
        <v>38</v>
      </c>
      <c r="G1292" t="s">
        <v>41</v>
      </c>
      <c r="H1292" t="s">
        <v>43</v>
      </c>
      <c r="I1292">
        <v>51.9</v>
      </c>
      <c r="J1292" t="s">
        <v>44</v>
      </c>
      <c r="K1292">
        <v>12.7</v>
      </c>
      <c r="L1292" t="s">
        <v>84</v>
      </c>
      <c r="M1292" t="s">
        <v>51</v>
      </c>
      <c r="N1292" t="s">
        <v>55</v>
      </c>
      <c r="O1292" t="s">
        <v>60</v>
      </c>
      <c r="P1292" s="4">
        <v>408</v>
      </c>
      <c r="Q1292" s="4">
        <v>401</v>
      </c>
      <c r="R1292" s="4">
        <v>418</v>
      </c>
      <c r="S1292" s="6">
        <v>357</v>
      </c>
      <c r="T1292">
        <v>20.9</v>
      </c>
      <c r="U1292" t="s">
        <v>62</v>
      </c>
      <c r="V1292" s="4">
        <f>Table3[[#This Row],[Driver wage/trip]]+Table3[[#This Row],[Driver Salary]]</f>
        <v>826</v>
      </c>
      <c r="W1292" s="15">
        <f>Table3[[#This Row],[Buddy wage/trip]]*0.3</f>
        <v>120.3</v>
      </c>
    </row>
    <row r="1293" spans="1:23" x14ac:dyDescent="0.25">
      <c r="A1293">
        <v>30</v>
      </c>
      <c r="B1293" s="22">
        <v>44125</v>
      </c>
      <c r="C1293">
        <v>2020</v>
      </c>
      <c r="D1293" t="s">
        <v>22</v>
      </c>
      <c r="E1293" t="s">
        <v>33</v>
      </c>
      <c r="F1293" t="s">
        <v>38</v>
      </c>
      <c r="G1293" t="s">
        <v>41</v>
      </c>
      <c r="H1293" t="s">
        <v>43</v>
      </c>
      <c r="I1293">
        <v>117.7</v>
      </c>
      <c r="J1293" t="s">
        <v>46</v>
      </c>
      <c r="K1293">
        <v>23.3</v>
      </c>
      <c r="L1293" t="s">
        <v>84</v>
      </c>
      <c r="M1293" t="s">
        <v>53</v>
      </c>
      <c r="N1293" t="s">
        <v>65</v>
      </c>
      <c r="O1293" t="s">
        <v>60</v>
      </c>
      <c r="P1293" s="4">
        <v>419</v>
      </c>
      <c r="Q1293" s="4">
        <v>401</v>
      </c>
      <c r="R1293" s="4">
        <v>534</v>
      </c>
      <c r="S1293" s="6">
        <v>347</v>
      </c>
      <c r="T1293">
        <v>7.8</v>
      </c>
      <c r="U1293" t="s">
        <v>62</v>
      </c>
      <c r="V1293" s="4">
        <f>Table3[[#This Row],[Driver wage/trip]]+Table3[[#This Row],[Driver Salary]]</f>
        <v>953</v>
      </c>
      <c r="W1293" s="15">
        <f>Table3[[#This Row],[Buddy wage/trip]]*0.3</f>
        <v>120.3</v>
      </c>
    </row>
    <row r="1294" spans="1:23" x14ac:dyDescent="0.25">
      <c r="A1294">
        <v>12</v>
      </c>
      <c r="B1294" s="22">
        <v>44409</v>
      </c>
      <c r="C1294">
        <v>2021</v>
      </c>
      <c r="D1294" t="s">
        <v>26</v>
      </c>
      <c r="E1294" t="s">
        <v>34</v>
      </c>
      <c r="F1294" t="s">
        <v>39</v>
      </c>
      <c r="G1294" t="s">
        <v>41</v>
      </c>
      <c r="H1294" t="s">
        <v>43</v>
      </c>
      <c r="I1294">
        <v>40.6</v>
      </c>
      <c r="J1294" t="s">
        <v>45</v>
      </c>
      <c r="K1294">
        <v>115.8</v>
      </c>
      <c r="L1294" t="s">
        <v>84</v>
      </c>
      <c r="M1294" t="s">
        <v>48</v>
      </c>
      <c r="N1294" t="s">
        <v>48</v>
      </c>
      <c r="O1294" t="s">
        <v>60</v>
      </c>
      <c r="P1294" s="4">
        <v>788</v>
      </c>
      <c r="Q1294" s="4">
        <v>401</v>
      </c>
      <c r="R1294" s="4">
        <v>757</v>
      </c>
      <c r="S1294" s="6">
        <v>641</v>
      </c>
      <c r="T1294">
        <v>7.9</v>
      </c>
      <c r="U1294" t="s">
        <v>62</v>
      </c>
      <c r="V1294" s="4">
        <f>Table3[[#This Row],[Driver wage/trip]]+Table3[[#This Row],[Driver Salary]]</f>
        <v>1545</v>
      </c>
      <c r="W1294" s="15">
        <f>Table3[[#This Row],[Buddy wage/trip]]*0.3</f>
        <v>120.3</v>
      </c>
    </row>
    <row r="1295" spans="1:23" x14ac:dyDescent="0.25">
      <c r="A1295">
        <v>18</v>
      </c>
      <c r="B1295" s="22">
        <v>44927</v>
      </c>
      <c r="C1295">
        <v>2023</v>
      </c>
      <c r="D1295" t="s">
        <v>28</v>
      </c>
      <c r="E1295" t="s">
        <v>34</v>
      </c>
      <c r="F1295" t="s">
        <v>39</v>
      </c>
      <c r="G1295" t="s">
        <v>40</v>
      </c>
      <c r="H1295" t="s">
        <v>70</v>
      </c>
      <c r="I1295">
        <v>92.1</v>
      </c>
      <c r="J1295" t="s">
        <v>46</v>
      </c>
      <c r="K1295">
        <v>34.4</v>
      </c>
      <c r="L1295" t="s">
        <v>83</v>
      </c>
      <c r="M1295" t="s">
        <v>47</v>
      </c>
      <c r="N1295" t="s">
        <v>57</v>
      </c>
      <c r="O1295" t="s">
        <v>59</v>
      </c>
      <c r="P1295" s="4">
        <v>416</v>
      </c>
      <c r="Q1295" s="4">
        <v>402</v>
      </c>
      <c r="R1295" s="4">
        <v>433</v>
      </c>
      <c r="S1295" s="6">
        <v>745</v>
      </c>
      <c r="T1295">
        <v>37.700000000000003</v>
      </c>
      <c r="U1295" t="s">
        <v>61</v>
      </c>
      <c r="V1295" s="4">
        <f>Table3[[#This Row],[Driver wage/trip]]+Table3[[#This Row],[Driver Salary]]</f>
        <v>849</v>
      </c>
      <c r="W1295" s="15">
        <f>Table3[[#This Row],[Buddy wage/trip]]*0.3</f>
        <v>120.6</v>
      </c>
    </row>
    <row r="1296" spans="1:23" x14ac:dyDescent="0.25">
      <c r="A1296">
        <v>13</v>
      </c>
      <c r="B1296" s="22">
        <v>44531</v>
      </c>
      <c r="C1296">
        <v>2021</v>
      </c>
      <c r="D1296" t="s">
        <v>23</v>
      </c>
      <c r="E1296" t="s">
        <v>33</v>
      </c>
      <c r="F1296" t="s">
        <v>39</v>
      </c>
      <c r="G1296" t="s">
        <v>40</v>
      </c>
      <c r="H1296" t="s">
        <v>70</v>
      </c>
      <c r="I1296">
        <v>69.2</v>
      </c>
      <c r="J1296" t="s">
        <v>45</v>
      </c>
      <c r="K1296">
        <v>49.2</v>
      </c>
      <c r="L1296" t="s">
        <v>84</v>
      </c>
      <c r="M1296" t="s">
        <v>52</v>
      </c>
      <c r="N1296" t="s">
        <v>52</v>
      </c>
      <c r="O1296" t="s">
        <v>60</v>
      </c>
      <c r="P1296" s="4">
        <v>265</v>
      </c>
      <c r="Q1296" s="4">
        <v>398</v>
      </c>
      <c r="R1296" s="4">
        <v>351</v>
      </c>
      <c r="S1296" s="6">
        <v>672</v>
      </c>
      <c r="T1296">
        <v>35.700000000000003</v>
      </c>
      <c r="U1296" t="s">
        <v>61</v>
      </c>
      <c r="V1296" s="4">
        <f>Table3[[#This Row],[Driver wage/trip]]+Table3[[#This Row],[Driver Salary]]</f>
        <v>616</v>
      </c>
      <c r="W1296" s="15">
        <f>Table3[[#This Row],[Buddy wage/trip]]*0.3</f>
        <v>119.39999999999999</v>
      </c>
    </row>
    <row r="1297" spans="1:23" x14ac:dyDescent="0.25">
      <c r="A1297">
        <v>12</v>
      </c>
      <c r="B1297" s="22">
        <v>45163</v>
      </c>
      <c r="C1297">
        <v>2023</v>
      </c>
      <c r="D1297" t="s">
        <v>26</v>
      </c>
      <c r="E1297" t="s">
        <v>31</v>
      </c>
      <c r="F1297" t="s">
        <v>39</v>
      </c>
      <c r="G1297" t="s">
        <v>40</v>
      </c>
      <c r="H1297" t="s">
        <v>43</v>
      </c>
      <c r="I1297">
        <v>31.3</v>
      </c>
      <c r="J1297" t="s">
        <v>44</v>
      </c>
      <c r="K1297">
        <v>63.5</v>
      </c>
      <c r="L1297" t="s">
        <v>83</v>
      </c>
      <c r="M1297" t="s">
        <v>48</v>
      </c>
      <c r="N1297" t="s">
        <v>65</v>
      </c>
      <c r="O1297" t="s">
        <v>59</v>
      </c>
      <c r="P1297" s="4">
        <v>667</v>
      </c>
      <c r="Q1297" s="4">
        <v>399</v>
      </c>
      <c r="R1297" s="4">
        <v>512</v>
      </c>
      <c r="S1297" s="6">
        <v>604</v>
      </c>
      <c r="T1297">
        <v>24.8</v>
      </c>
      <c r="U1297" t="s">
        <v>62</v>
      </c>
      <c r="V1297" s="4">
        <f>Table3[[#This Row],[Driver wage/trip]]+Table3[[#This Row],[Driver Salary]]</f>
        <v>1179</v>
      </c>
      <c r="W1297" s="15">
        <f>Table3[[#This Row],[Buddy wage/trip]]*0.3</f>
        <v>119.69999999999999</v>
      </c>
    </row>
    <row r="1298" spans="1:23" x14ac:dyDescent="0.25">
      <c r="A1298">
        <v>19</v>
      </c>
      <c r="B1298" s="22">
        <v>44132</v>
      </c>
      <c r="C1298">
        <v>2020</v>
      </c>
      <c r="D1298" t="s">
        <v>22</v>
      </c>
      <c r="E1298" t="s">
        <v>33</v>
      </c>
      <c r="F1298" t="s">
        <v>38</v>
      </c>
      <c r="G1298" t="s">
        <v>40</v>
      </c>
      <c r="H1298" t="s">
        <v>70</v>
      </c>
      <c r="I1298">
        <v>7</v>
      </c>
      <c r="J1298" t="s">
        <v>45</v>
      </c>
      <c r="K1298">
        <v>117.6</v>
      </c>
      <c r="L1298" t="s">
        <v>83</v>
      </c>
      <c r="M1298" t="s">
        <v>52</v>
      </c>
      <c r="N1298" t="s">
        <v>66</v>
      </c>
      <c r="O1298" t="s">
        <v>59</v>
      </c>
      <c r="P1298" s="4">
        <v>420</v>
      </c>
      <c r="Q1298" s="4">
        <v>399</v>
      </c>
      <c r="R1298" s="4">
        <v>378</v>
      </c>
      <c r="S1298" s="6">
        <v>373</v>
      </c>
      <c r="T1298">
        <v>1</v>
      </c>
      <c r="U1298" t="s">
        <v>62</v>
      </c>
      <c r="V1298" s="4">
        <f>Table3[[#This Row],[Driver wage/trip]]+Table3[[#This Row],[Driver Salary]]</f>
        <v>798</v>
      </c>
      <c r="W1298" s="15">
        <f>Table3[[#This Row],[Buddy wage/trip]]*0.3</f>
        <v>119.69999999999999</v>
      </c>
    </row>
    <row r="1299" spans="1:23" x14ac:dyDescent="0.25">
      <c r="A1299">
        <v>10</v>
      </c>
      <c r="B1299" s="22">
        <v>45162</v>
      </c>
      <c r="C1299">
        <v>2023</v>
      </c>
      <c r="D1299" t="s">
        <v>26</v>
      </c>
      <c r="E1299" t="s">
        <v>35</v>
      </c>
      <c r="F1299" t="s">
        <v>39</v>
      </c>
      <c r="G1299" t="s">
        <v>40</v>
      </c>
      <c r="H1299" t="s">
        <v>70</v>
      </c>
      <c r="I1299">
        <v>49.1</v>
      </c>
      <c r="J1299" t="s">
        <v>45</v>
      </c>
      <c r="K1299">
        <v>84.3</v>
      </c>
      <c r="L1299" t="s">
        <v>83</v>
      </c>
      <c r="M1299" t="s">
        <v>51</v>
      </c>
      <c r="N1299" t="s">
        <v>65</v>
      </c>
      <c r="O1299" t="s">
        <v>59</v>
      </c>
      <c r="P1299" s="4">
        <v>573</v>
      </c>
      <c r="Q1299" s="4">
        <v>400</v>
      </c>
      <c r="R1299" s="4">
        <v>357</v>
      </c>
      <c r="S1299" s="6">
        <v>528</v>
      </c>
      <c r="T1299">
        <v>17.899999999999999</v>
      </c>
      <c r="U1299" t="s">
        <v>62</v>
      </c>
      <c r="V1299" s="4">
        <f>Table3[[#This Row],[Driver wage/trip]]+Table3[[#This Row],[Driver Salary]]</f>
        <v>930</v>
      </c>
      <c r="W1299" s="15">
        <f>Table3[[#This Row],[Buddy wage/trip]]*0.3</f>
        <v>120</v>
      </c>
    </row>
    <row r="1300" spans="1:23" x14ac:dyDescent="0.25">
      <c r="A1300">
        <v>14</v>
      </c>
      <c r="B1300" s="22">
        <v>43954</v>
      </c>
      <c r="C1300">
        <v>2020</v>
      </c>
      <c r="D1300" t="s">
        <v>20</v>
      </c>
      <c r="E1300" t="s">
        <v>34</v>
      </c>
      <c r="F1300" t="s">
        <v>39</v>
      </c>
      <c r="G1300" t="s">
        <v>41</v>
      </c>
      <c r="H1300" t="s">
        <v>42</v>
      </c>
      <c r="I1300">
        <v>68</v>
      </c>
      <c r="J1300" t="s">
        <v>44</v>
      </c>
      <c r="K1300">
        <v>77.400000000000006</v>
      </c>
      <c r="L1300" t="s">
        <v>83</v>
      </c>
      <c r="M1300" t="s">
        <v>52</v>
      </c>
      <c r="N1300" t="s">
        <v>55</v>
      </c>
      <c r="O1300" t="s">
        <v>60</v>
      </c>
      <c r="P1300" s="4">
        <v>755</v>
      </c>
      <c r="Q1300" s="4">
        <v>400</v>
      </c>
      <c r="R1300" s="4">
        <v>667</v>
      </c>
      <c r="S1300" s="6">
        <v>342</v>
      </c>
      <c r="T1300">
        <v>21.7</v>
      </c>
      <c r="U1300" t="s">
        <v>61</v>
      </c>
      <c r="V1300" s="4">
        <f>Table3[[#This Row],[Driver wage/trip]]+Table3[[#This Row],[Driver Salary]]</f>
        <v>1422</v>
      </c>
      <c r="W1300" s="15">
        <f>Table3[[#This Row],[Buddy wage/trip]]*0.3</f>
        <v>120</v>
      </c>
    </row>
    <row r="1301" spans="1:23" x14ac:dyDescent="0.25">
      <c r="A1301">
        <v>15</v>
      </c>
      <c r="B1301" s="22">
        <v>44499</v>
      </c>
      <c r="C1301">
        <v>2021</v>
      </c>
      <c r="D1301" t="s">
        <v>22</v>
      </c>
      <c r="E1301" t="s">
        <v>36</v>
      </c>
      <c r="F1301" t="s">
        <v>39</v>
      </c>
      <c r="G1301" t="s">
        <v>40</v>
      </c>
      <c r="H1301" t="s">
        <v>43</v>
      </c>
      <c r="I1301">
        <v>26.1</v>
      </c>
      <c r="J1301" t="s">
        <v>46</v>
      </c>
      <c r="K1301">
        <v>65.3</v>
      </c>
      <c r="L1301" t="s">
        <v>83</v>
      </c>
      <c r="M1301" t="s">
        <v>53</v>
      </c>
      <c r="N1301" t="s">
        <v>65</v>
      </c>
      <c r="O1301" t="s">
        <v>60</v>
      </c>
      <c r="P1301" s="4">
        <v>545</v>
      </c>
      <c r="Q1301" s="4">
        <v>400</v>
      </c>
      <c r="R1301" s="4">
        <v>735</v>
      </c>
      <c r="S1301" s="6">
        <v>267</v>
      </c>
      <c r="T1301">
        <v>18.5</v>
      </c>
      <c r="U1301" t="s">
        <v>61</v>
      </c>
      <c r="V1301" s="4">
        <f>Table3[[#This Row],[Driver wage/trip]]+Table3[[#This Row],[Driver Salary]]</f>
        <v>1280</v>
      </c>
      <c r="W1301" s="15">
        <f>Table3[[#This Row],[Buddy wage/trip]]*0.3</f>
        <v>120</v>
      </c>
    </row>
    <row r="1302" spans="1:23" x14ac:dyDescent="0.25">
      <c r="A1302">
        <v>8</v>
      </c>
      <c r="B1302" s="22">
        <v>45115</v>
      </c>
      <c r="C1302">
        <v>2023</v>
      </c>
      <c r="D1302" t="s">
        <v>27</v>
      </c>
      <c r="E1302" t="s">
        <v>36</v>
      </c>
      <c r="F1302" t="s">
        <v>39</v>
      </c>
      <c r="G1302" t="s">
        <v>40</v>
      </c>
      <c r="H1302" t="s">
        <v>42</v>
      </c>
      <c r="I1302">
        <v>52.7</v>
      </c>
      <c r="J1302" t="s">
        <v>46</v>
      </c>
      <c r="K1302">
        <v>85.6</v>
      </c>
      <c r="L1302" t="s">
        <v>83</v>
      </c>
      <c r="M1302" t="s">
        <v>55</v>
      </c>
      <c r="N1302" t="s">
        <v>57</v>
      </c>
      <c r="O1302" t="s">
        <v>59</v>
      </c>
      <c r="P1302" s="4">
        <v>583</v>
      </c>
      <c r="Q1302" s="4">
        <v>400</v>
      </c>
      <c r="R1302" s="4">
        <v>501</v>
      </c>
      <c r="S1302" s="6">
        <v>272</v>
      </c>
      <c r="T1302">
        <v>37.1</v>
      </c>
      <c r="U1302" t="s">
        <v>62</v>
      </c>
      <c r="V1302" s="4">
        <f>Table3[[#This Row],[Driver wage/trip]]+Table3[[#This Row],[Driver Salary]]</f>
        <v>1084</v>
      </c>
      <c r="W1302" s="15">
        <f>Table3[[#This Row],[Buddy wage/trip]]*0.3</f>
        <v>120</v>
      </c>
    </row>
    <row r="1303" spans="1:23" x14ac:dyDescent="0.25">
      <c r="A1303">
        <v>20</v>
      </c>
      <c r="B1303" s="22">
        <v>44025</v>
      </c>
      <c r="C1303">
        <v>2020</v>
      </c>
      <c r="D1303" t="s">
        <v>27</v>
      </c>
      <c r="E1303" t="s">
        <v>32</v>
      </c>
      <c r="F1303" t="s">
        <v>39</v>
      </c>
      <c r="G1303" t="s">
        <v>41</v>
      </c>
      <c r="H1303" t="s">
        <v>42</v>
      </c>
      <c r="I1303">
        <v>75.7</v>
      </c>
      <c r="J1303" t="s">
        <v>44</v>
      </c>
      <c r="K1303">
        <v>81.400000000000006</v>
      </c>
      <c r="L1303" t="s">
        <v>84</v>
      </c>
      <c r="M1303" t="s">
        <v>51</v>
      </c>
      <c r="N1303" t="s">
        <v>48</v>
      </c>
      <c r="O1303" t="s">
        <v>59</v>
      </c>
      <c r="P1303" s="4">
        <v>586</v>
      </c>
      <c r="Q1303" s="4">
        <v>400</v>
      </c>
      <c r="R1303" s="4">
        <v>668</v>
      </c>
      <c r="S1303" s="6">
        <v>562</v>
      </c>
      <c r="T1303">
        <v>2.6</v>
      </c>
      <c r="U1303" t="s">
        <v>61</v>
      </c>
      <c r="V1303" s="4">
        <f>Table3[[#This Row],[Driver wage/trip]]+Table3[[#This Row],[Driver Salary]]</f>
        <v>1254</v>
      </c>
      <c r="W1303" s="15">
        <f>Table3[[#This Row],[Buddy wage/trip]]*0.3</f>
        <v>120</v>
      </c>
    </row>
    <row r="1304" spans="1:23" x14ac:dyDescent="0.25">
      <c r="A1304">
        <v>11</v>
      </c>
      <c r="B1304" s="22">
        <v>44672</v>
      </c>
      <c r="C1304">
        <v>2022</v>
      </c>
      <c r="D1304" t="s">
        <v>19</v>
      </c>
      <c r="E1304" t="s">
        <v>35</v>
      </c>
      <c r="F1304" t="s">
        <v>38</v>
      </c>
      <c r="G1304" t="s">
        <v>41</v>
      </c>
      <c r="H1304" t="s">
        <v>43</v>
      </c>
      <c r="I1304">
        <v>87.2</v>
      </c>
      <c r="J1304" t="s">
        <v>46</v>
      </c>
      <c r="K1304">
        <v>108.8</v>
      </c>
      <c r="L1304" t="s">
        <v>84</v>
      </c>
      <c r="M1304" t="s">
        <v>52</v>
      </c>
      <c r="N1304" t="s">
        <v>57</v>
      </c>
      <c r="O1304" t="s">
        <v>59</v>
      </c>
      <c r="P1304" s="4">
        <v>567</v>
      </c>
      <c r="Q1304" s="4">
        <v>399</v>
      </c>
      <c r="R1304" s="4">
        <v>312</v>
      </c>
      <c r="S1304" s="6">
        <v>223</v>
      </c>
      <c r="T1304">
        <v>26.5</v>
      </c>
      <c r="U1304" t="s">
        <v>62</v>
      </c>
      <c r="V1304" s="4">
        <f>Table3[[#This Row],[Driver wage/trip]]+Table3[[#This Row],[Driver Salary]]</f>
        <v>879</v>
      </c>
      <c r="W1304" s="15">
        <f>Table3[[#This Row],[Buddy wage/trip]]*0.3</f>
        <v>119.69999999999999</v>
      </c>
    </row>
    <row r="1305" spans="1:23" x14ac:dyDescent="0.25">
      <c r="A1305">
        <v>7</v>
      </c>
      <c r="B1305" s="22">
        <v>44181</v>
      </c>
      <c r="C1305">
        <v>2020</v>
      </c>
      <c r="D1305" t="s">
        <v>23</v>
      </c>
      <c r="E1305" t="s">
        <v>33</v>
      </c>
      <c r="F1305" t="s">
        <v>39</v>
      </c>
      <c r="G1305" t="s">
        <v>40</v>
      </c>
      <c r="H1305" t="s">
        <v>42</v>
      </c>
      <c r="I1305">
        <v>11.1</v>
      </c>
      <c r="J1305" t="s">
        <v>46</v>
      </c>
      <c r="K1305">
        <v>67.3</v>
      </c>
      <c r="L1305" t="s">
        <v>83</v>
      </c>
      <c r="M1305" t="s">
        <v>49</v>
      </c>
      <c r="N1305" t="s">
        <v>65</v>
      </c>
      <c r="O1305" t="s">
        <v>60</v>
      </c>
      <c r="P1305" s="4">
        <v>296</v>
      </c>
      <c r="Q1305" s="4">
        <v>398</v>
      </c>
      <c r="R1305" s="4">
        <v>529</v>
      </c>
      <c r="S1305" s="6">
        <v>784</v>
      </c>
      <c r="T1305">
        <v>13.2</v>
      </c>
      <c r="U1305" t="s">
        <v>62</v>
      </c>
      <c r="V1305" s="4">
        <f>Table3[[#This Row],[Driver wage/trip]]+Table3[[#This Row],[Driver Salary]]</f>
        <v>825</v>
      </c>
      <c r="W1305" s="15">
        <f>Table3[[#This Row],[Buddy wage/trip]]*0.3</f>
        <v>119.39999999999999</v>
      </c>
    </row>
    <row r="1306" spans="1:23" x14ac:dyDescent="0.25">
      <c r="A1306">
        <v>16</v>
      </c>
      <c r="B1306" s="22">
        <v>44319</v>
      </c>
      <c r="C1306">
        <v>2021</v>
      </c>
      <c r="D1306" t="s">
        <v>20</v>
      </c>
      <c r="E1306" t="s">
        <v>32</v>
      </c>
      <c r="F1306" t="s">
        <v>38</v>
      </c>
      <c r="G1306" t="s">
        <v>41</v>
      </c>
      <c r="H1306" t="s">
        <v>42</v>
      </c>
      <c r="I1306">
        <v>81.400000000000006</v>
      </c>
      <c r="J1306" t="s">
        <v>46</v>
      </c>
      <c r="K1306">
        <v>53.5</v>
      </c>
      <c r="L1306" t="s">
        <v>83</v>
      </c>
      <c r="M1306" t="s">
        <v>48</v>
      </c>
      <c r="N1306" t="s">
        <v>57</v>
      </c>
      <c r="O1306" t="s">
        <v>59</v>
      </c>
      <c r="P1306" s="4">
        <v>474</v>
      </c>
      <c r="Q1306" s="4">
        <v>399</v>
      </c>
      <c r="R1306" s="4">
        <v>582</v>
      </c>
      <c r="S1306" s="6">
        <v>797</v>
      </c>
      <c r="T1306">
        <v>22.8</v>
      </c>
      <c r="U1306" t="s">
        <v>62</v>
      </c>
      <c r="V1306" s="4">
        <f>Table3[[#This Row],[Driver wage/trip]]+Table3[[#This Row],[Driver Salary]]</f>
        <v>1056</v>
      </c>
      <c r="W1306" s="15">
        <f>Table3[[#This Row],[Buddy wage/trip]]*0.3</f>
        <v>119.69999999999999</v>
      </c>
    </row>
    <row r="1307" spans="1:23" x14ac:dyDescent="0.25">
      <c r="A1307">
        <v>6</v>
      </c>
      <c r="B1307" s="22">
        <v>44030</v>
      </c>
      <c r="C1307">
        <v>2020</v>
      </c>
      <c r="D1307" t="s">
        <v>27</v>
      </c>
      <c r="E1307" t="s">
        <v>36</v>
      </c>
      <c r="F1307" t="s">
        <v>39</v>
      </c>
      <c r="G1307" t="s">
        <v>40</v>
      </c>
      <c r="H1307" t="s">
        <v>43</v>
      </c>
      <c r="I1307">
        <v>11.5</v>
      </c>
      <c r="J1307" t="s">
        <v>46</v>
      </c>
      <c r="K1307">
        <v>97.8</v>
      </c>
      <c r="L1307" t="s">
        <v>83</v>
      </c>
      <c r="M1307" t="s">
        <v>55</v>
      </c>
      <c r="N1307" t="s">
        <v>56</v>
      </c>
      <c r="O1307" t="s">
        <v>60</v>
      </c>
      <c r="P1307" s="4">
        <v>205</v>
      </c>
      <c r="Q1307" s="4">
        <v>399</v>
      </c>
      <c r="R1307" s="4">
        <v>494</v>
      </c>
      <c r="S1307" s="6">
        <v>290</v>
      </c>
      <c r="T1307">
        <v>26.6</v>
      </c>
      <c r="U1307" t="s">
        <v>62</v>
      </c>
      <c r="V1307" s="4">
        <f>Table3[[#This Row],[Driver wage/trip]]+Table3[[#This Row],[Driver Salary]]</f>
        <v>699</v>
      </c>
      <c r="W1307" s="15">
        <f>Table3[[#This Row],[Buddy wage/trip]]*0.3</f>
        <v>119.69999999999999</v>
      </c>
    </row>
    <row r="1308" spans="1:23" x14ac:dyDescent="0.25">
      <c r="A1308">
        <v>13</v>
      </c>
      <c r="B1308" s="22">
        <v>44714</v>
      </c>
      <c r="C1308">
        <v>2022</v>
      </c>
      <c r="D1308" t="s">
        <v>29</v>
      </c>
      <c r="E1308" t="s">
        <v>35</v>
      </c>
      <c r="F1308" t="s">
        <v>38</v>
      </c>
      <c r="G1308" t="s">
        <v>41</v>
      </c>
      <c r="H1308" t="s">
        <v>43</v>
      </c>
      <c r="I1308">
        <v>8.1999999999999993</v>
      </c>
      <c r="J1308" t="s">
        <v>45</v>
      </c>
      <c r="K1308">
        <v>97</v>
      </c>
      <c r="L1308" t="s">
        <v>83</v>
      </c>
      <c r="M1308" t="s">
        <v>51</v>
      </c>
      <c r="N1308" t="s">
        <v>65</v>
      </c>
      <c r="O1308" t="s">
        <v>59</v>
      </c>
      <c r="P1308" s="4">
        <v>576</v>
      </c>
      <c r="Q1308" s="4">
        <v>400</v>
      </c>
      <c r="R1308" s="4">
        <v>270</v>
      </c>
      <c r="S1308" s="6">
        <v>456</v>
      </c>
      <c r="T1308">
        <v>18.2</v>
      </c>
      <c r="U1308" t="s">
        <v>62</v>
      </c>
      <c r="V1308" s="4">
        <f>Table3[[#This Row],[Driver wage/trip]]+Table3[[#This Row],[Driver Salary]]</f>
        <v>846</v>
      </c>
      <c r="W1308" s="15">
        <f>Table3[[#This Row],[Buddy wage/trip]]*0.3</f>
        <v>120</v>
      </c>
    </row>
    <row r="1309" spans="1:23" x14ac:dyDescent="0.25">
      <c r="A1309">
        <v>12</v>
      </c>
      <c r="B1309" s="22">
        <v>44338</v>
      </c>
      <c r="C1309">
        <v>2021</v>
      </c>
      <c r="D1309" t="s">
        <v>20</v>
      </c>
      <c r="E1309" t="s">
        <v>36</v>
      </c>
      <c r="F1309" t="s">
        <v>38</v>
      </c>
      <c r="G1309" t="s">
        <v>41</v>
      </c>
      <c r="H1309" t="s">
        <v>43</v>
      </c>
      <c r="I1309">
        <v>22.5</v>
      </c>
      <c r="J1309" t="s">
        <v>46</v>
      </c>
      <c r="K1309">
        <v>24.5</v>
      </c>
      <c r="L1309" t="s">
        <v>84</v>
      </c>
      <c r="M1309" t="s">
        <v>48</v>
      </c>
      <c r="N1309" t="s">
        <v>52</v>
      </c>
      <c r="O1309" t="s">
        <v>60</v>
      </c>
      <c r="P1309" s="4">
        <v>545</v>
      </c>
      <c r="Q1309" s="4">
        <v>399</v>
      </c>
      <c r="R1309" s="4">
        <v>640</v>
      </c>
      <c r="S1309" s="6">
        <v>661</v>
      </c>
      <c r="T1309">
        <v>6.8</v>
      </c>
      <c r="U1309" t="s">
        <v>61</v>
      </c>
      <c r="V1309" s="4">
        <f>Table3[[#This Row],[Driver wage/trip]]+Table3[[#This Row],[Driver Salary]]</f>
        <v>1185</v>
      </c>
      <c r="W1309" s="15">
        <f>Table3[[#This Row],[Buddy wage/trip]]*0.3</f>
        <v>119.69999999999999</v>
      </c>
    </row>
    <row r="1310" spans="1:23" x14ac:dyDescent="0.25">
      <c r="A1310">
        <v>20</v>
      </c>
      <c r="B1310" s="22">
        <v>44728</v>
      </c>
      <c r="C1310">
        <v>2022</v>
      </c>
      <c r="D1310" t="s">
        <v>29</v>
      </c>
      <c r="E1310" t="s">
        <v>35</v>
      </c>
      <c r="F1310" t="s">
        <v>38</v>
      </c>
      <c r="G1310" t="s">
        <v>41</v>
      </c>
      <c r="H1310" t="s">
        <v>43</v>
      </c>
      <c r="I1310">
        <v>80.2</v>
      </c>
      <c r="J1310" t="s">
        <v>44</v>
      </c>
      <c r="K1310">
        <v>32.200000000000003</v>
      </c>
      <c r="L1310" t="s">
        <v>84</v>
      </c>
      <c r="M1310" t="s">
        <v>55</v>
      </c>
      <c r="N1310" t="s">
        <v>52</v>
      </c>
      <c r="O1310" t="s">
        <v>59</v>
      </c>
      <c r="P1310" s="4">
        <v>391</v>
      </c>
      <c r="Q1310" s="4">
        <v>400</v>
      </c>
      <c r="R1310" s="4">
        <v>703</v>
      </c>
      <c r="S1310" s="6">
        <v>773</v>
      </c>
      <c r="T1310">
        <v>21.2</v>
      </c>
      <c r="U1310" t="s">
        <v>61</v>
      </c>
      <c r="V1310" s="4">
        <f>Table3[[#This Row],[Driver wage/trip]]+Table3[[#This Row],[Driver Salary]]</f>
        <v>1094</v>
      </c>
      <c r="W1310" s="15">
        <f>Table3[[#This Row],[Buddy wage/trip]]*0.3</f>
        <v>120</v>
      </c>
    </row>
    <row r="1311" spans="1:23" x14ac:dyDescent="0.25">
      <c r="A1311">
        <v>16</v>
      </c>
      <c r="B1311" s="22">
        <v>44276</v>
      </c>
      <c r="C1311">
        <v>2021</v>
      </c>
      <c r="D1311" t="s">
        <v>24</v>
      </c>
      <c r="E1311" t="s">
        <v>34</v>
      </c>
      <c r="F1311" t="s">
        <v>39</v>
      </c>
      <c r="G1311" t="s">
        <v>41</v>
      </c>
      <c r="H1311" t="s">
        <v>70</v>
      </c>
      <c r="I1311">
        <v>11.1</v>
      </c>
      <c r="J1311" t="s">
        <v>44</v>
      </c>
      <c r="K1311">
        <v>115.2</v>
      </c>
      <c r="L1311" t="s">
        <v>84</v>
      </c>
      <c r="M1311" t="s">
        <v>53</v>
      </c>
      <c r="N1311" t="s">
        <v>65</v>
      </c>
      <c r="O1311" t="s">
        <v>59</v>
      </c>
      <c r="P1311" s="4">
        <v>514</v>
      </c>
      <c r="Q1311" s="4">
        <v>399</v>
      </c>
      <c r="R1311" s="4">
        <v>581</v>
      </c>
      <c r="S1311" s="6">
        <v>735</v>
      </c>
      <c r="T1311">
        <v>37.4</v>
      </c>
      <c r="U1311" t="s">
        <v>62</v>
      </c>
      <c r="V1311" s="4">
        <f>Table3[[#This Row],[Driver wage/trip]]+Table3[[#This Row],[Driver Salary]]</f>
        <v>1095</v>
      </c>
      <c r="W1311" s="15">
        <f>Table3[[#This Row],[Buddy wage/trip]]*0.3</f>
        <v>119.69999999999999</v>
      </c>
    </row>
    <row r="1312" spans="1:23" x14ac:dyDescent="0.25">
      <c r="A1312">
        <v>12</v>
      </c>
      <c r="B1312" s="22">
        <v>43910</v>
      </c>
      <c r="C1312">
        <v>2020</v>
      </c>
      <c r="D1312" t="s">
        <v>24</v>
      </c>
      <c r="E1312" t="s">
        <v>31</v>
      </c>
      <c r="F1312" t="s">
        <v>38</v>
      </c>
      <c r="G1312" t="s">
        <v>41</v>
      </c>
      <c r="H1312" t="s">
        <v>43</v>
      </c>
      <c r="I1312">
        <v>7.4</v>
      </c>
      <c r="J1312" t="s">
        <v>45</v>
      </c>
      <c r="K1312">
        <v>56.1</v>
      </c>
      <c r="L1312" t="s">
        <v>84</v>
      </c>
      <c r="M1312" t="s">
        <v>53</v>
      </c>
      <c r="N1312" t="s">
        <v>52</v>
      </c>
      <c r="O1312" t="s">
        <v>60</v>
      </c>
      <c r="P1312" s="4">
        <v>496</v>
      </c>
      <c r="Q1312" s="4">
        <v>400</v>
      </c>
      <c r="R1312" s="4">
        <v>301</v>
      </c>
      <c r="S1312" s="6">
        <v>353</v>
      </c>
      <c r="T1312">
        <v>21.9</v>
      </c>
      <c r="U1312" t="s">
        <v>61</v>
      </c>
      <c r="V1312" s="4">
        <f>Table3[[#This Row],[Driver wage/trip]]+Table3[[#This Row],[Driver Salary]]</f>
        <v>797</v>
      </c>
      <c r="W1312" s="15">
        <f>Table3[[#This Row],[Buddy wage/trip]]*0.3</f>
        <v>120</v>
      </c>
    </row>
    <row r="1313" spans="1:23" x14ac:dyDescent="0.25">
      <c r="A1313">
        <v>18</v>
      </c>
      <c r="B1313" s="22">
        <v>44575</v>
      </c>
      <c r="C1313">
        <v>2022</v>
      </c>
      <c r="D1313" t="s">
        <v>28</v>
      </c>
      <c r="E1313" t="s">
        <v>31</v>
      </c>
      <c r="F1313" t="s">
        <v>38</v>
      </c>
      <c r="G1313" t="s">
        <v>40</v>
      </c>
      <c r="H1313" t="s">
        <v>43</v>
      </c>
      <c r="I1313">
        <v>18.600000000000001</v>
      </c>
      <c r="J1313" t="s">
        <v>46</v>
      </c>
      <c r="K1313">
        <v>64.8</v>
      </c>
      <c r="L1313" t="s">
        <v>84</v>
      </c>
      <c r="M1313" t="s">
        <v>55</v>
      </c>
      <c r="N1313" t="s">
        <v>52</v>
      </c>
      <c r="O1313" t="s">
        <v>59</v>
      </c>
      <c r="P1313" s="4">
        <v>351</v>
      </c>
      <c r="Q1313" s="4">
        <v>399</v>
      </c>
      <c r="R1313" s="4">
        <v>245</v>
      </c>
      <c r="S1313" s="6">
        <v>251</v>
      </c>
      <c r="T1313">
        <v>5.8</v>
      </c>
      <c r="U1313" t="s">
        <v>61</v>
      </c>
      <c r="V1313" s="4">
        <f>Table3[[#This Row],[Driver wage/trip]]+Table3[[#This Row],[Driver Salary]]</f>
        <v>596</v>
      </c>
      <c r="W1313" s="15">
        <f>Table3[[#This Row],[Buddy wage/trip]]*0.3</f>
        <v>119.69999999999999</v>
      </c>
    </row>
    <row r="1314" spans="1:23" x14ac:dyDescent="0.25">
      <c r="A1314">
        <v>22</v>
      </c>
      <c r="B1314" s="22">
        <v>44528</v>
      </c>
      <c r="C1314">
        <v>2021</v>
      </c>
      <c r="D1314" t="s">
        <v>30</v>
      </c>
      <c r="E1314" t="s">
        <v>34</v>
      </c>
      <c r="F1314" t="s">
        <v>39</v>
      </c>
      <c r="G1314" t="s">
        <v>41</v>
      </c>
      <c r="H1314" t="s">
        <v>70</v>
      </c>
      <c r="I1314">
        <v>114.2</v>
      </c>
      <c r="J1314" t="s">
        <v>45</v>
      </c>
      <c r="K1314">
        <v>40.700000000000003</v>
      </c>
      <c r="L1314" t="s">
        <v>83</v>
      </c>
      <c r="M1314" t="s">
        <v>47</v>
      </c>
      <c r="N1314" t="s">
        <v>55</v>
      </c>
      <c r="O1314" t="s">
        <v>60</v>
      </c>
      <c r="P1314" s="4">
        <v>376</v>
      </c>
      <c r="Q1314" s="4">
        <v>399</v>
      </c>
      <c r="R1314" s="4">
        <v>381</v>
      </c>
      <c r="S1314" s="6">
        <v>373</v>
      </c>
      <c r="T1314">
        <v>33.1</v>
      </c>
      <c r="U1314" t="s">
        <v>62</v>
      </c>
      <c r="V1314" s="4">
        <f>Table3[[#This Row],[Driver wage/trip]]+Table3[[#This Row],[Driver Salary]]</f>
        <v>757</v>
      </c>
      <c r="W1314" s="15">
        <f>Table3[[#This Row],[Buddy wage/trip]]*0.3</f>
        <v>119.69999999999999</v>
      </c>
    </row>
    <row r="1315" spans="1:23" x14ac:dyDescent="0.25">
      <c r="A1315">
        <v>16</v>
      </c>
      <c r="B1315" s="22">
        <v>44761</v>
      </c>
      <c r="C1315">
        <v>2022</v>
      </c>
      <c r="D1315" t="s">
        <v>27</v>
      </c>
      <c r="E1315" t="s">
        <v>37</v>
      </c>
      <c r="F1315" t="s">
        <v>38</v>
      </c>
      <c r="G1315" t="s">
        <v>41</v>
      </c>
      <c r="H1315" t="s">
        <v>43</v>
      </c>
      <c r="I1315">
        <v>109.3</v>
      </c>
      <c r="J1315" t="s">
        <v>45</v>
      </c>
      <c r="K1315">
        <v>60.3</v>
      </c>
      <c r="L1315" t="s">
        <v>84</v>
      </c>
      <c r="M1315" t="s">
        <v>54</v>
      </c>
      <c r="N1315" t="s">
        <v>66</v>
      </c>
      <c r="O1315" t="s">
        <v>60</v>
      </c>
      <c r="P1315" s="4">
        <v>658</v>
      </c>
      <c r="Q1315" s="4">
        <v>399</v>
      </c>
      <c r="R1315" s="4">
        <v>222</v>
      </c>
      <c r="S1315" s="6">
        <v>462</v>
      </c>
      <c r="T1315">
        <v>9.6</v>
      </c>
      <c r="U1315" t="s">
        <v>62</v>
      </c>
      <c r="V1315" s="4">
        <f>Table3[[#This Row],[Driver wage/trip]]+Table3[[#This Row],[Driver Salary]]</f>
        <v>880</v>
      </c>
      <c r="W1315" s="15">
        <f>Table3[[#This Row],[Buddy wage/trip]]*0.3</f>
        <v>119.69999999999999</v>
      </c>
    </row>
    <row r="1316" spans="1:23" x14ac:dyDescent="0.25">
      <c r="A1316">
        <v>13</v>
      </c>
      <c r="B1316" s="22">
        <v>44484</v>
      </c>
      <c r="C1316">
        <v>2021</v>
      </c>
      <c r="D1316" t="s">
        <v>22</v>
      </c>
      <c r="E1316" t="s">
        <v>31</v>
      </c>
      <c r="F1316" t="s">
        <v>39</v>
      </c>
      <c r="G1316" t="s">
        <v>41</v>
      </c>
      <c r="H1316" t="s">
        <v>70</v>
      </c>
      <c r="I1316">
        <v>14.9</v>
      </c>
      <c r="J1316" t="s">
        <v>45</v>
      </c>
      <c r="K1316">
        <v>90.5</v>
      </c>
      <c r="L1316" t="s">
        <v>83</v>
      </c>
      <c r="M1316" t="s">
        <v>52</v>
      </c>
      <c r="N1316" t="s">
        <v>58</v>
      </c>
      <c r="O1316" t="s">
        <v>60</v>
      </c>
      <c r="P1316" s="4">
        <v>653</v>
      </c>
      <c r="Q1316" s="4">
        <v>400</v>
      </c>
      <c r="R1316" s="4">
        <v>704</v>
      </c>
      <c r="S1316" s="6">
        <v>416</v>
      </c>
      <c r="T1316">
        <v>15.4</v>
      </c>
      <c r="U1316" t="s">
        <v>62</v>
      </c>
      <c r="V1316" s="4">
        <f>Table3[[#This Row],[Driver wage/trip]]+Table3[[#This Row],[Driver Salary]]</f>
        <v>1357</v>
      </c>
      <c r="W1316" s="15">
        <f>Table3[[#This Row],[Buddy wage/trip]]*0.3</f>
        <v>120</v>
      </c>
    </row>
    <row r="1317" spans="1:23" x14ac:dyDescent="0.25">
      <c r="A1317">
        <v>3</v>
      </c>
      <c r="B1317" s="22">
        <v>44732</v>
      </c>
      <c r="C1317">
        <v>2022</v>
      </c>
      <c r="D1317" t="s">
        <v>29</v>
      </c>
      <c r="E1317" t="s">
        <v>32</v>
      </c>
      <c r="F1317" t="s">
        <v>39</v>
      </c>
      <c r="G1317" t="s">
        <v>40</v>
      </c>
      <c r="H1317" t="s">
        <v>43</v>
      </c>
      <c r="I1317">
        <v>40</v>
      </c>
      <c r="J1317" t="s">
        <v>44</v>
      </c>
      <c r="K1317">
        <v>60.5</v>
      </c>
      <c r="L1317" t="s">
        <v>84</v>
      </c>
      <c r="M1317" t="s">
        <v>48</v>
      </c>
      <c r="N1317" t="s">
        <v>58</v>
      </c>
      <c r="O1317" t="s">
        <v>59</v>
      </c>
      <c r="P1317" s="4">
        <v>482</v>
      </c>
      <c r="Q1317" s="4">
        <v>399</v>
      </c>
      <c r="R1317" s="4">
        <v>622</v>
      </c>
      <c r="S1317" s="6">
        <v>664</v>
      </c>
      <c r="T1317">
        <v>17.7</v>
      </c>
      <c r="U1317" t="s">
        <v>61</v>
      </c>
      <c r="V1317" s="4">
        <f>Table3[[#This Row],[Driver wage/trip]]+Table3[[#This Row],[Driver Salary]]</f>
        <v>1104</v>
      </c>
      <c r="W1317" s="15">
        <f>Table3[[#This Row],[Buddy wage/trip]]*0.3</f>
        <v>119.69999999999999</v>
      </c>
    </row>
    <row r="1318" spans="1:23" x14ac:dyDescent="0.25">
      <c r="A1318">
        <v>5</v>
      </c>
      <c r="B1318" s="22">
        <v>44102</v>
      </c>
      <c r="C1318">
        <v>2020</v>
      </c>
      <c r="D1318" t="s">
        <v>21</v>
      </c>
      <c r="E1318" t="s">
        <v>32</v>
      </c>
      <c r="F1318" t="s">
        <v>38</v>
      </c>
      <c r="G1318" t="s">
        <v>40</v>
      </c>
      <c r="H1318" t="s">
        <v>43</v>
      </c>
      <c r="I1318">
        <v>113.9</v>
      </c>
      <c r="J1318" t="s">
        <v>44</v>
      </c>
      <c r="K1318">
        <v>41.2</v>
      </c>
      <c r="L1318" t="s">
        <v>83</v>
      </c>
      <c r="M1318" t="s">
        <v>48</v>
      </c>
      <c r="N1318" t="s">
        <v>55</v>
      </c>
      <c r="O1318" t="s">
        <v>60</v>
      </c>
      <c r="P1318" s="4">
        <v>631</v>
      </c>
      <c r="Q1318" s="4">
        <v>401</v>
      </c>
      <c r="R1318" s="4">
        <v>538</v>
      </c>
      <c r="S1318" s="6">
        <v>355</v>
      </c>
      <c r="T1318">
        <v>14.2</v>
      </c>
      <c r="U1318" t="s">
        <v>61</v>
      </c>
      <c r="V1318" s="4">
        <f>Table3[[#This Row],[Driver wage/trip]]+Table3[[#This Row],[Driver Salary]]</f>
        <v>1169</v>
      </c>
      <c r="W1318" s="15">
        <f>Table3[[#This Row],[Buddy wage/trip]]*0.3</f>
        <v>120.3</v>
      </c>
    </row>
    <row r="1319" spans="1:23" x14ac:dyDescent="0.25">
      <c r="A1319">
        <v>10</v>
      </c>
      <c r="B1319" s="22">
        <v>45197</v>
      </c>
      <c r="C1319">
        <v>2023</v>
      </c>
      <c r="D1319" t="s">
        <v>21</v>
      </c>
      <c r="E1319" t="s">
        <v>35</v>
      </c>
      <c r="F1319" t="s">
        <v>39</v>
      </c>
      <c r="G1319" t="s">
        <v>41</v>
      </c>
      <c r="H1319" t="s">
        <v>70</v>
      </c>
      <c r="I1319">
        <v>16.2</v>
      </c>
      <c r="J1319" t="s">
        <v>45</v>
      </c>
      <c r="K1319">
        <v>16</v>
      </c>
      <c r="L1319" t="s">
        <v>83</v>
      </c>
      <c r="M1319" t="s">
        <v>51</v>
      </c>
      <c r="N1319" t="s">
        <v>55</v>
      </c>
      <c r="O1319" t="s">
        <v>60</v>
      </c>
      <c r="P1319" s="4">
        <v>470</v>
      </c>
      <c r="Q1319" s="4">
        <v>400</v>
      </c>
      <c r="R1319" s="4">
        <v>734</v>
      </c>
      <c r="S1319" s="6">
        <v>715</v>
      </c>
      <c r="T1319">
        <v>16.8</v>
      </c>
      <c r="U1319" t="s">
        <v>61</v>
      </c>
      <c r="V1319" s="4">
        <f>Table3[[#This Row],[Driver wage/trip]]+Table3[[#This Row],[Driver Salary]]</f>
        <v>1204</v>
      </c>
      <c r="W1319" s="15">
        <f>Table3[[#This Row],[Buddy wage/trip]]*0.3</f>
        <v>120</v>
      </c>
    </row>
    <row r="1320" spans="1:23" x14ac:dyDescent="0.25">
      <c r="A1320">
        <v>8</v>
      </c>
      <c r="B1320" s="22">
        <v>43954</v>
      </c>
      <c r="C1320">
        <v>2020</v>
      </c>
      <c r="D1320" t="s">
        <v>20</v>
      </c>
      <c r="E1320" t="s">
        <v>34</v>
      </c>
      <c r="F1320" t="s">
        <v>39</v>
      </c>
      <c r="G1320" t="s">
        <v>40</v>
      </c>
      <c r="H1320" t="s">
        <v>43</v>
      </c>
      <c r="I1320">
        <v>15.9</v>
      </c>
      <c r="J1320" t="s">
        <v>46</v>
      </c>
      <c r="K1320">
        <v>111.8</v>
      </c>
      <c r="L1320" t="s">
        <v>83</v>
      </c>
      <c r="M1320" t="s">
        <v>48</v>
      </c>
      <c r="N1320" t="s">
        <v>57</v>
      </c>
      <c r="O1320" t="s">
        <v>59</v>
      </c>
      <c r="P1320" s="4">
        <v>711</v>
      </c>
      <c r="Q1320" s="4">
        <v>400</v>
      </c>
      <c r="R1320" s="4">
        <v>266</v>
      </c>
      <c r="S1320" s="6">
        <v>335</v>
      </c>
      <c r="T1320">
        <v>32</v>
      </c>
      <c r="U1320" t="s">
        <v>62</v>
      </c>
      <c r="V1320" s="4">
        <f>Table3[[#This Row],[Driver wage/trip]]+Table3[[#This Row],[Driver Salary]]</f>
        <v>977</v>
      </c>
      <c r="W1320" s="15">
        <f>Table3[[#This Row],[Buddy wage/trip]]*0.3</f>
        <v>120</v>
      </c>
    </row>
    <row r="1321" spans="1:23" x14ac:dyDescent="0.25">
      <c r="A1321">
        <v>11</v>
      </c>
      <c r="B1321" s="22">
        <v>45077</v>
      </c>
      <c r="C1321">
        <v>2023</v>
      </c>
      <c r="D1321" t="s">
        <v>20</v>
      </c>
      <c r="E1321" t="s">
        <v>33</v>
      </c>
      <c r="F1321" t="s">
        <v>38</v>
      </c>
      <c r="G1321" t="s">
        <v>41</v>
      </c>
      <c r="H1321" t="s">
        <v>43</v>
      </c>
      <c r="I1321">
        <v>14.9</v>
      </c>
      <c r="J1321" t="s">
        <v>46</v>
      </c>
      <c r="K1321">
        <v>105.2</v>
      </c>
      <c r="L1321" t="s">
        <v>84</v>
      </c>
      <c r="M1321" t="s">
        <v>53</v>
      </c>
      <c r="N1321" t="s">
        <v>56</v>
      </c>
      <c r="O1321" t="s">
        <v>59</v>
      </c>
      <c r="P1321" s="4">
        <v>400</v>
      </c>
      <c r="Q1321" s="4">
        <v>399</v>
      </c>
      <c r="R1321" s="4">
        <v>629</v>
      </c>
      <c r="S1321" s="6">
        <v>417</v>
      </c>
      <c r="T1321">
        <v>9.6999999999999993</v>
      </c>
      <c r="U1321" t="s">
        <v>62</v>
      </c>
      <c r="V1321" s="4">
        <f>Table3[[#This Row],[Driver wage/trip]]+Table3[[#This Row],[Driver Salary]]</f>
        <v>1029</v>
      </c>
      <c r="W1321" s="15">
        <f>Table3[[#This Row],[Buddy wage/trip]]*0.3</f>
        <v>119.69999999999999</v>
      </c>
    </row>
    <row r="1322" spans="1:23" x14ac:dyDescent="0.25">
      <c r="A1322">
        <v>13</v>
      </c>
      <c r="B1322" s="22">
        <v>44516</v>
      </c>
      <c r="C1322">
        <v>2021</v>
      </c>
      <c r="D1322" t="s">
        <v>30</v>
      </c>
      <c r="E1322" t="s">
        <v>37</v>
      </c>
      <c r="F1322" t="s">
        <v>39</v>
      </c>
      <c r="G1322" t="s">
        <v>41</v>
      </c>
      <c r="H1322" t="s">
        <v>70</v>
      </c>
      <c r="I1322">
        <v>117.3</v>
      </c>
      <c r="J1322" t="s">
        <v>46</v>
      </c>
      <c r="K1322">
        <v>96</v>
      </c>
      <c r="L1322" t="s">
        <v>83</v>
      </c>
      <c r="M1322" t="s">
        <v>51</v>
      </c>
      <c r="N1322" t="s">
        <v>48</v>
      </c>
      <c r="O1322" t="s">
        <v>59</v>
      </c>
      <c r="P1322" s="4">
        <v>756</v>
      </c>
      <c r="Q1322" s="4">
        <v>400</v>
      </c>
      <c r="R1322" s="4">
        <v>288</v>
      </c>
      <c r="S1322" s="6">
        <v>469</v>
      </c>
      <c r="T1322">
        <v>19.3</v>
      </c>
      <c r="U1322" t="s">
        <v>61</v>
      </c>
      <c r="V1322" s="4">
        <f>Table3[[#This Row],[Driver wage/trip]]+Table3[[#This Row],[Driver Salary]]</f>
        <v>1044</v>
      </c>
      <c r="W1322" s="15">
        <f>Table3[[#This Row],[Buddy wage/trip]]*0.3</f>
        <v>120</v>
      </c>
    </row>
    <row r="1323" spans="1:23" x14ac:dyDescent="0.25">
      <c r="A1323">
        <v>16</v>
      </c>
      <c r="B1323" s="22">
        <v>44482</v>
      </c>
      <c r="C1323">
        <v>2021</v>
      </c>
      <c r="D1323" t="s">
        <v>22</v>
      </c>
      <c r="E1323" t="s">
        <v>33</v>
      </c>
      <c r="F1323" t="s">
        <v>38</v>
      </c>
      <c r="G1323" t="s">
        <v>41</v>
      </c>
      <c r="H1323" t="s">
        <v>42</v>
      </c>
      <c r="I1323">
        <v>90.5</v>
      </c>
      <c r="J1323" t="s">
        <v>45</v>
      </c>
      <c r="K1323">
        <v>84.8</v>
      </c>
      <c r="L1323" t="s">
        <v>84</v>
      </c>
      <c r="M1323" t="s">
        <v>52</v>
      </c>
      <c r="N1323" t="s">
        <v>58</v>
      </c>
      <c r="O1323" t="s">
        <v>60</v>
      </c>
      <c r="P1323" s="4">
        <v>525</v>
      </c>
      <c r="Q1323" s="4">
        <v>401</v>
      </c>
      <c r="R1323" s="4">
        <v>237</v>
      </c>
      <c r="S1323" s="6">
        <v>375</v>
      </c>
      <c r="T1323">
        <v>1.8</v>
      </c>
      <c r="U1323" t="s">
        <v>61</v>
      </c>
      <c r="V1323" s="4">
        <f>Table3[[#This Row],[Driver wage/trip]]+Table3[[#This Row],[Driver Salary]]</f>
        <v>762</v>
      </c>
      <c r="W1323" s="15">
        <f>Table3[[#This Row],[Buddy wage/trip]]*0.3</f>
        <v>120.3</v>
      </c>
    </row>
    <row r="1324" spans="1:23" x14ac:dyDescent="0.25">
      <c r="A1324">
        <v>12</v>
      </c>
      <c r="B1324" s="22">
        <v>44127</v>
      </c>
      <c r="C1324">
        <v>2020</v>
      </c>
      <c r="D1324" t="s">
        <v>22</v>
      </c>
      <c r="E1324" t="s">
        <v>31</v>
      </c>
      <c r="F1324" t="s">
        <v>39</v>
      </c>
      <c r="G1324" t="s">
        <v>40</v>
      </c>
      <c r="H1324" t="s">
        <v>43</v>
      </c>
      <c r="I1324">
        <v>29.7</v>
      </c>
      <c r="J1324" t="s">
        <v>44</v>
      </c>
      <c r="K1324">
        <v>64.3</v>
      </c>
      <c r="L1324" t="s">
        <v>83</v>
      </c>
      <c r="M1324" t="s">
        <v>52</v>
      </c>
      <c r="N1324" t="s">
        <v>65</v>
      </c>
      <c r="O1324" t="s">
        <v>60</v>
      </c>
      <c r="P1324" s="4">
        <v>521</v>
      </c>
      <c r="Q1324" s="4">
        <v>400</v>
      </c>
      <c r="R1324" s="4">
        <v>280</v>
      </c>
      <c r="S1324" s="6">
        <v>660</v>
      </c>
      <c r="T1324">
        <v>20.8</v>
      </c>
      <c r="U1324" t="s">
        <v>62</v>
      </c>
      <c r="V1324" s="4">
        <f>Table3[[#This Row],[Driver wage/trip]]+Table3[[#This Row],[Driver Salary]]</f>
        <v>801</v>
      </c>
      <c r="W1324" s="15">
        <f>Table3[[#This Row],[Buddy wage/trip]]*0.3</f>
        <v>120</v>
      </c>
    </row>
    <row r="1325" spans="1:23" x14ac:dyDescent="0.25">
      <c r="A1325">
        <v>16</v>
      </c>
      <c r="B1325" s="22">
        <v>44973</v>
      </c>
      <c r="C1325">
        <v>2023</v>
      </c>
      <c r="D1325" t="s">
        <v>25</v>
      </c>
      <c r="E1325" t="s">
        <v>35</v>
      </c>
      <c r="F1325" t="s">
        <v>39</v>
      </c>
      <c r="G1325" t="s">
        <v>41</v>
      </c>
      <c r="H1325" t="s">
        <v>42</v>
      </c>
      <c r="I1325">
        <v>10.3</v>
      </c>
      <c r="J1325" t="s">
        <v>45</v>
      </c>
      <c r="K1325">
        <v>108.2</v>
      </c>
      <c r="L1325" t="s">
        <v>83</v>
      </c>
      <c r="M1325" t="s">
        <v>48</v>
      </c>
      <c r="N1325" t="s">
        <v>65</v>
      </c>
      <c r="O1325" t="s">
        <v>60</v>
      </c>
      <c r="P1325" s="4">
        <v>602</v>
      </c>
      <c r="Q1325" s="4">
        <v>402</v>
      </c>
      <c r="R1325" s="4">
        <v>771</v>
      </c>
      <c r="S1325" s="6">
        <v>446</v>
      </c>
      <c r="T1325">
        <v>5.4</v>
      </c>
      <c r="U1325" t="s">
        <v>62</v>
      </c>
      <c r="V1325" s="4">
        <f>Table3[[#This Row],[Driver wage/trip]]+Table3[[#This Row],[Driver Salary]]</f>
        <v>1373</v>
      </c>
      <c r="W1325" s="15">
        <f>Table3[[#This Row],[Buddy wage/trip]]*0.3</f>
        <v>120.6</v>
      </c>
    </row>
    <row r="1326" spans="1:23" x14ac:dyDescent="0.25">
      <c r="A1326">
        <v>13</v>
      </c>
      <c r="B1326" s="22">
        <v>44617</v>
      </c>
      <c r="C1326">
        <v>2022</v>
      </c>
      <c r="D1326" t="s">
        <v>25</v>
      </c>
      <c r="E1326" t="s">
        <v>31</v>
      </c>
      <c r="F1326" t="s">
        <v>39</v>
      </c>
      <c r="G1326" t="s">
        <v>41</v>
      </c>
      <c r="H1326" t="s">
        <v>43</v>
      </c>
      <c r="I1326">
        <v>116</v>
      </c>
      <c r="J1326" t="s">
        <v>46</v>
      </c>
      <c r="K1326">
        <v>96</v>
      </c>
      <c r="L1326" t="s">
        <v>84</v>
      </c>
      <c r="M1326" t="s">
        <v>51</v>
      </c>
      <c r="N1326" t="s">
        <v>65</v>
      </c>
      <c r="O1326" t="s">
        <v>59</v>
      </c>
      <c r="P1326" s="4">
        <v>405</v>
      </c>
      <c r="Q1326" s="4">
        <v>400</v>
      </c>
      <c r="R1326" s="4">
        <v>464</v>
      </c>
      <c r="S1326" s="6">
        <v>732</v>
      </c>
      <c r="T1326">
        <v>12</v>
      </c>
      <c r="U1326" t="s">
        <v>62</v>
      </c>
      <c r="V1326" s="4">
        <f>Table3[[#This Row],[Driver wage/trip]]+Table3[[#This Row],[Driver Salary]]</f>
        <v>869</v>
      </c>
      <c r="W1326" s="15">
        <f>Table3[[#This Row],[Buddy wage/trip]]*0.3</f>
        <v>120</v>
      </c>
    </row>
    <row r="1327" spans="1:23" x14ac:dyDescent="0.25">
      <c r="A1327">
        <v>1</v>
      </c>
      <c r="B1327" s="22">
        <v>44930</v>
      </c>
      <c r="C1327">
        <v>2023</v>
      </c>
      <c r="D1327" t="s">
        <v>28</v>
      </c>
      <c r="E1327" t="s">
        <v>33</v>
      </c>
      <c r="F1327" t="s">
        <v>39</v>
      </c>
      <c r="G1327" t="s">
        <v>40</v>
      </c>
      <c r="H1327" t="s">
        <v>43</v>
      </c>
      <c r="I1327">
        <v>53.9</v>
      </c>
      <c r="J1327" t="s">
        <v>44</v>
      </c>
      <c r="K1327">
        <v>98.8</v>
      </c>
      <c r="L1327" t="s">
        <v>83</v>
      </c>
      <c r="M1327" t="s">
        <v>51</v>
      </c>
      <c r="N1327" t="s">
        <v>58</v>
      </c>
      <c r="O1327" t="s">
        <v>59</v>
      </c>
      <c r="P1327" s="4">
        <v>635</v>
      </c>
      <c r="Q1327" s="4">
        <v>401</v>
      </c>
      <c r="R1327" s="4">
        <v>229</v>
      </c>
      <c r="S1327" s="6">
        <v>778</v>
      </c>
      <c r="T1327">
        <v>13.7</v>
      </c>
      <c r="U1327" t="s">
        <v>61</v>
      </c>
      <c r="V1327" s="4">
        <f>Table3[[#This Row],[Driver wage/trip]]+Table3[[#This Row],[Driver Salary]]</f>
        <v>864</v>
      </c>
      <c r="W1327" s="15">
        <f>Table3[[#This Row],[Buddy wage/trip]]*0.3</f>
        <v>120.3</v>
      </c>
    </row>
    <row r="1328" spans="1:23" x14ac:dyDescent="0.25">
      <c r="A1328">
        <v>6</v>
      </c>
      <c r="B1328" s="22">
        <v>44451</v>
      </c>
      <c r="C1328">
        <v>2021</v>
      </c>
      <c r="D1328" t="s">
        <v>21</v>
      </c>
      <c r="E1328" t="s">
        <v>34</v>
      </c>
      <c r="F1328" t="s">
        <v>39</v>
      </c>
      <c r="G1328" t="s">
        <v>41</v>
      </c>
      <c r="H1328" t="s">
        <v>70</v>
      </c>
      <c r="I1328">
        <v>73.8</v>
      </c>
      <c r="J1328" t="s">
        <v>45</v>
      </c>
      <c r="K1328">
        <v>40.6</v>
      </c>
      <c r="L1328" t="s">
        <v>83</v>
      </c>
      <c r="M1328" t="s">
        <v>51</v>
      </c>
      <c r="N1328" t="s">
        <v>57</v>
      </c>
      <c r="O1328" t="s">
        <v>60</v>
      </c>
      <c r="P1328" s="4">
        <v>392</v>
      </c>
      <c r="Q1328" s="4">
        <v>400</v>
      </c>
      <c r="R1328" s="4">
        <v>550</v>
      </c>
      <c r="S1328" s="6">
        <v>716</v>
      </c>
      <c r="T1328">
        <v>4.2</v>
      </c>
      <c r="U1328" t="s">
        <v>62</v>
      </c>
      <c r="V1328" s="4">
        <f>Table3[[#This Row],[Driver wage/trip]]+Table3[[#This Row],[Driver Salary]]</f>
        <v>942</v>
      </c>
      <c r="W1328" s="15">
        <f>Table3[[#This Row],[Buddy wage/trip]]*0.3</f>
        <v>120</v>
      </c>
    </row>
    <row r="1329" spans="1:23" x14ac:dyDescent="0.25">
      <c r="A1329">
        <v>11</v>
      </c>
      <c r="B1329" s="22">
        <v>44803</v>
      </c>
      <c r="C1329">
        <v>2022</v>
      </c>
      <c r="D1329" t="s">
        <v>26</v>
      </c>
      <c r="E1329" t="s">
        <v>37</v>
      </c>
      <c r="F1329" t="s">
        <v>38</v>
      </c>
      <c r="G1329" t="s">
        <v>41</v>
      </c>
      <c r="H1329" t="s">
        <v>43</v>
      </c>
      <c r="I1329">
        <v>37.1</v>
      </c>
      <c r="J1329" t="s">
        <v>44</v>
      </c>
      <c r="K1329">
        <v>53.7</v>
      </c>
      <c r="L1329" t="s">
        <v>83</v>
      </c>
      <c r="M1329" t="s">
        <v>47</v>
      </c>
      <c r="N1329" t="s">
        <v>65</v>
      </c>
      <c r="O1329" t="s">
        <v>59</v>
      </c>
      <c r="P1329" s="4">
        <v>439</v>
      </c>
      <c r="Q1329" s="4">
        <v>401</v>
      </c>
      <c r="R1329" s="4">
        <v>320</v>
      </c>
      <c r="S1329" s="6">
        <v>514</v>
      </c>
      <c r="T1329">
        <v>15.1</v>
      </c>
      <c r="U1329" t="s">
        <v>62</v>
      </c>
      <c r="V1329" s="4">
        <f>Table3[[#This Row],[Driver wage/trip]]+Table3[[#This Row],[Driver Salary]]</f>
        <v>759</v>
      </c>
      <c r="W1329" s="15">
        <f>Table3[[#This Row],[Buddy wage/trip]]*0.3</f>
        <v>120.3</v>
      </c>
    </row>
    <row r="1330" spans="1:23" x14ac:dyDescent="0.25">
      <c r="A1330">
        <v>4</v>
      </c>
      <c r="B1330" s="22">
        <v>44711</v>
      </c>
      <c r="C1330">
        <v>2022</v>
      </c>
      <c r="D1330" t="s">
        <v>20</v>
      </c>
      <c r="E1330" t="s">
        <v>32</v>
      </c>
      <c r="F1330" t="s">
        <v>39</v>
      </c>
      <c r="G1330" t="s">
        <v>40</v>
      </c>
      <c r="H1330" t="s">
        <v>43</v>
      </c>
      <c r="I1330">
        <v>92.2</v>
      </c>
      <c r="J1330" t="s">
        <v>44</v>
      </c>
      <c r="K1330">
        <v>86.3</v>
      </c>
      <c r="L1330" t="s">
        <v>84</v>
      </c>
      <c r="M1330" t="s">
        <v>48</v>
      </c>
      <c r="N1330" t="s">
        <v>58</v>
      </c>
      <c r="O1330" t="s">
        <v>60</v>
      </c>
      <c r="P1330" s="4">
        <v>605</v>
      </c>
      <c r="Q1330" s="4">
        <v>399</v>
      </c>
      <c r="R1330" s="4">
        <v>204</v>
      </c>
      <c r="S1330" s="6">
        <v>506</v>
      </c>
      <c r="T1330">
        <v>20.399999999999999</v>
      </c>
      <c r="U1330" t="s">
        <v>61</v>
      </c>
      <c r="V1330" s="4">
        <f>Table3[[#This Row],[Driver wage/trip]]+Table3[[#This Row],[Driver Salary]]</f>
        <v>809</v>
      </c>
      <c r="W1330" s="15">
        <f>Table3[[#This Row],[Buddy wage/trip]]*0.3</f>
        <v>119.69999999999999</v>
      </c>
    </row>
    <row r="1331" spans="1:23" x14ac:dyDescent="0.25">
      <c r="A1331">
        <v>17</v>
      </c>
      <c r="B1331" s="22">
        <v>45112</v>
      </c>
      <c r="C1331">
        <v>2023</v>
      </c>
      <c r="D1331" t="s">
        <v>27</v>
      </c>
      <c r="E1331" t="s">
        <v>33</v>
      </c>
      <c r="F1331" t="s">
        <v>39</v>
      </c>
      <c r="G1331" t="s">
        <v>40</v>
      </c>
      <c r="H1331" t="s">
        <v>43</v>
      </c>
      <c r="I1331">
        <v>27.6</v>
      </c>
      <c r="J1331" t="s">
        <v>45</v>
      </c>
      <c r="K1331">
        <v>47.7</v>
      </c>
      <c r="L1331" t="s">
        <v>83</v>
      </c>
      <c r="M1331" t="s">
        <v>53</v>
      </c>
      <c r="N1331" t="s">
        <v>66</v>
      </c>
      <c r="O1331" t="s">
        <v>60</v>
      </c>
      <c r="P1331" s="4">
        <v>427</v>
      </c>
      <c r="Q1331" s="4">
        <v>400</v>
      </c>
      <c r="R1331" s="4">
        <v>655</v>
      </c>
      <c r="S1331" s="6">
        <v>330</v>
      </c>
      <c r="T1331">
        <v>17.8</v>
      </c>
      <c r="U1331" t="s">
        <v>61</v>
      </c>
      <c r="V1331" s="4">
        <f>Table3[[#This Row],[Driver wage/trip]]+Table3[[#This Row],[Driver Salary]]</f>
        <v>1082</v>
      </c>
      <c r="W1331" s="15">
        <f>Table3[[#This Row],[Buddy wage/trip]]*0.3</f>
        <v>120</v>
      </c>
    </row>
    <row r="1332" spans="1:23" x14ac:dyDescent="0.25">
      <c r="A1332">
        <v>23</v>
      </c>
      <c r="B1332" s="22">
        <v>44181</v>
      </c>
      <c r="C1332">
        <v>2020</v>
      </c>
      <c r="D1332" t="s">
        <v>23</v>
      </c>
      <c r="E1332" t="s">
        <v>33</v>
      </c>
      <c r="F1332" t="s">
        <v>38</v>
      </c>
      <c r="G1332" t="s">
        <v>40</v>
      </c>
      <c r="H1332" t="s">
        <v>70</v>
      </c>
      <c r="I1332">
        <v>95.5</v>
      </c>
      <c r="J1332" t="s">
        <v>45</v>
      </c>
      <c r="K1332">
        <v>61.8</v>
      </c>
      <c r="L1332" t="s">
        <v>83</v>
      </c>
      <c r="M1332" t="s">
        <v>53</v>
      </c>
      <c r="N1332" t="s">
        <v>57</v>
      </c>
      <c r="O1332" t="s">
        <v>60</v>
      </c>
      <c r="P1332" s="4">
        <v>320</v>
      </c>
      <c r="Q1332" s="4">
        <v>400</v>
      </c>
      <c r="R1332" s="4">
        <v>293</v>
      </c>
      <c r="S1332" s="6">
        <v>555</v>
      </c>
      <c r="T1332">
        <v>11.9</v>
      </c>
      <c r="U1332" t="s">
        <v>61</v>
      </c>
      <c r="V1332" s="4">
        <f>Table3[[#This Row],[Driver wage/trip]]+Table3[[#This Row],[Driver Salary]]</f>
        <v>613</v>
      </c>
      <c r="W1332" s="15">
        <f>Table3[[#This Row],[Buddy wage/trip]]*0.3</f>
        <v>120</v>
      </c>
    </row>
    <row r="1333" spans="1:23" x14ac:dyDescent="0.25">
      <c r="A1333">
        <v>21</v>
      </c>
      <c r="B1333" s="22">
        <v>45131</v>
      </c>
      <c r="C1333">
        <v>2023</v>
      </c>
      <c r="D1333" t="s">
        <v>27</v>
      </c>
      <c r="E1333" t="s">
        <v>32</v>
      </c>
      <c r="F1333" t="s">
        <v>38</v>
      </c>
      <c r="G1333" t="s">
        <v>41</v>
      </c>
      <c r="H1333" t="s">
        <v>70</v>
      </c>
      <c r="I1333">
        <v>31.5</v>
      </c>
      <c r="J1333" t="s">
        <v>46</v>
      </c>
      <c r="K1333">
        <v>79.3</v>
      </c>
      <c r="L1333" t="s">
        <v>83</v>
      </c>
      <c r="M1333" t="s">
        <v>53</v>
      </c>
      <c r="N1333" t="s">
        <v>52</v>
      </c>
      <c r="O1333" t="s">
        <v>59</v>
      </c>
      <c r="P1333" s="4">
        <v>723</v>
      </c>
      <c r="Q1333" s="4">
        <v>400</v>
      </c>
      <c r="R1333" s="4">
        <v>765</v>
      </c>
      <c r="S1333" s="6">
        <v>772</v>
      </c>
      <c r="T1333">
        <v>12.5</v>
      </c>
      <c r="U1333" t="s">
        <v>62</v>
      </c>
      <c r="V1333" s="4">
        <f>Table3[[#This Row],[Driver wage/trip]]+Table3[[#This Row],[Driver Salary]]</f>
        <v>1488</v>
      </c>
      <c r="W1333" s="15">
        <f>Table3[[#This Row],[Buddy wage/trip]]*0.3</f>
        <v>120</v>
      </c>
    </row>
    <row r="1334" spans="1:23" x14ac:dyDescent="0.25">
      <c r="A1334">
        <v>11</v>
      </c>
      <c r="B1334" s="22">
        <v>44085</v>
      </c>
      <c r="C1334">
        <v>2020</v>
      </c>
      <c r="D1334" t="s">
        <v>21</v>
      </c>
      <c r="E1334" t="s">
        <v>31</v>
      </c>
      <c r="F1334" t="s">
        <v>38</v>
      </c>
      <c r="G1334" t="s">
        <v>41</v>
      </c>
      <c r="H1334" t="s">
        <v>43</v>
      </c>
      <c r="I1334">
        <v>16.3</v>
      </c>
      <c r="J1334" t="s">
        <v>44</v>
      </c>
      <c r="K1334">
        <v>55.3</v>
      </c>
      <c r="L1334" t="s">
        <v>84</v>
      </c>
      <c r="M1334" t="s">
        <v>55</v>
      </c>
      <c r="N1334" t="s">
        <v>57</v>
      </c>
      <c r="O1334" t="s">
        <v>59</v>
      </c>
      <c r="P1334" s="4">
        <v>753</v>
      </c>
      <c r="Q1334" s="4">
        <v>401</v>
      </c>
      <c r="R1334" s="4">
        <v>556</v>
      </c>
      <c r="S1334" s="6">
        <v>248</v>
      </c>
      <c r="T1334">
        <v>25.7</v>
      </c>
      <c r="U1334" t="s">
        <v>61</v>
      </c>
      <c r="V1334" s="4">
        <f>Table3[[#This Row],[Driver wage/trip]]+Table3[[#This Row],[Driver Salary]]</f>
        <v>1309</v>
      </c>
      <c r="W1334" s="15">
        <f>Table3[[#This Row],[Buddy wage/trip]]*0.3</f>
        <v>120.3</v>
      </c>
    </row>
    <row r="1335" spans="1:23" x14ac:dyDescent="0.25">
      <c r="A1335">
        <v>23</v>
      </c>
      <c r="B1335" s="22">
        <v>45118</v>
      </c>
      <c r="C1335">
        <v>2023</v>
      </c>
      <c r="D1335" t="s">
        <v>27</v>
      </c>
      <c r="E1335" t="s">
        <v>37</v>
      </c>
      <c r="F1335" t="s">
        <v>38</v>
      </c>
      <c r="G1335" t="s">
        <v>40</v>
      </c>
      <c r="H1335" t="s">
        <v>70</v>
      </c>
      <c r="I1335">
        <v>60.1</v>
      </c>
      <c r="J1335" t="s">
        <v>45</v>
      </c>
      <c r="K1335">
        <v>96.2</v>
      </c>
      <c r="L1335" t="s">
        <v>83</v>
      </c>
      <c r="M1335" t="s">
        <v>47</v>
      </c>
      <c r="N1335" t="s">
        <v>57</v>
      </c>
      <c r="O1335" t="s">
        <v>59</v>
      </c>
      <c r="P1335" s="4">
        <v>576</v>
      </c>
      <c r="Q1335" s="4">
        <v>401</v>
      </c>
      <c r="R1335" s="4">
        <v>252</v>
      </c>
      <c r="S1335" s="6">
        <v>651</v>
      </c>
      <c r="T1335">
        <v>29</v>
      </c>
      <c r="U1335" t="s">
        <v>61</v>
      </c>
      <c r="V1335" s="4">
        <f>Table3[[#This Row],[Driver wage/trip]]+Table3[[#This Row],[Driver Salary]]</f>
        <v>828</v>
      </c>
      <c r="W1335" s="15">
        <f>Table3[[#This Row],[Buddy wage/trip]]*0.3</f>
        <v>120.3</v>
      </c>
    </row>
    <row r="1336" spans="1:23" x14ac:dyDescent="0.25">
      <c r="A1336">
        <v>14</v>
      </c>
      <c r="B1336" s="22">
        <v>44509</v>
      </c>
      <c r="C1336">
        <v>2021</v>
      </c>
      <c r="D1336" t="s">
        <v>30</v>
      </c>
      <c r="E1336" t="s">
        <v>37</v>
      </c>
      <c r="F1336" t="s">
        <v>38</v>
      </c>
      <c r="G1336" t="s">
        <v>40</v>
      </c>
      <c r="H1336" t="s">
        <v>70</v>
      </c>
      <c r="I1336">
        <v>98.5</v>
      </c>
      <c r="J1336" t="s">
        <v>45</v>
      </c>
      <c r="K1336">
        <v>18.399999999999999</v>
      </c>
      <c r="L1336" t="s">
        <v>84</v>
      </c>
      <c r="M1336" t="s">
        <v>49</v>
      </c>
      <c r="N1336" t="s">
        <v>55</v>
      </c>
      <c r="O1336" t="s">
        <v>60</v>
      </c>
      <c r="P1336" s="4">
        <v>687</v>
      </c>
      <c r="Q1336" s="4">
        <v>399</v>
      </c>
      <c r="R1336" s="4">
        <v>331</v>
      </c>
      <c r="S1336" s="6">
        <v>722</v>
      </c>
      <c r="T1336">
        <v>23.5</v>
      </c>
      <c r="U1336" t="s">
        <v>62</v>
      </c>
      <c r="V1336" s="4">
        <f>Table3[[#This Row],[Driver wage/trip]]+Table3[[#This Row],[Driver Salary]]</f>
        <v>1018</v>
      </c>
      <c r="W1336" s="15">
        <f>Table3[[#This Row],[Buddy wage/trip]]*0.3</f>
        <v>119.69999999999999</v>
      </c>
    </row>
    <row r="1337" spans="1:23" x14ac:dyDescent="0.25">
      <c r="A1337">
        <v>10</v>
      </c>
      <c r="B1337" s="22">
        <v>43859</v>
      </c>
      <c r="C1337">
        <v>2020</v>
      </c>
      <c r="D1337" t="s">
        <v>28</v>
      </c>
      <c r="E1337" t="s">
        <v>33</v>
      </c>
      <c r="F1337" t="s">
        <v>39</v>
      </c>
      <c r="G1337" t="s">
        <v>41</v>
      </c>
      <c r="H1337" t="s">
        <v>43</v>
      </c>
      <c r="I1337">
        <v>49.3</v>
      </c>
      <c r="J1337" t="s">
        <v>45</v>
      </c>
      <c r="K1337">
        <v>87.6</v>
      </c>
      <c r="L1337" t="s">
        <v>84</v>
      </c>
      <c r="M1337" t="s">
        <v>53</v>
      </c>
      <c r="N1337" t="s">
        <v>58</v>
      </c>
      <c r="O1337" t="s">
        <v>59</v>
      </c>
      <c r="P1337" s="4">
        <v>792</v>
      </c>
      <c r="Q1337" s="4">
        <v>399</v>
      </c>
      <c r="R1337" s="4">
        <v>567</v>
      </c>
      <c r="S1337" s="6">
        <v>792</v>
      </c>
      <c r="T1337">
        <v>39.1</v>
      </c>
      <c r="U1337" t="s">
        <v>62</v>
      </c>
      <c r="V1337" s="4">
        <f>Table3[[#This Row],[Driver wage/trip]]+Table3[[#This Row],[Driver Salary]]</f>
        <v>1359</v>
      </c>
      <c r="W1337" s="15">
        <f>Table3[[#This Row],[Buddy wage/trip]]*0.3</f>
        <v>119.69999999999999</v>
      </c>
    </row>
    <row r="1338" spans="1:23" x14ac:dyDescent="0.25">
      <c r="A1338">
        <v>8</v>
      </c>
      <c r="B1338" s="22">
        <v>44297</v>
      </c>
      <c r="C1338">
        <v>2021</v>
      </c>
      <c r="D1338" t="s">
        <v>19</v>
      </c>
      <c r="E1338" t="s">
        <v>34</v>
      </c>
      <c r="F1338" t="s">
        <v>38</v>
      </c>
      <c r="G1338" t="s">
        <v>41</v>
      </c>
      <c r="H1338" t="s">
        <v>70</v>
      </c>
      <c r="I1338">
        <v>8.3000000000000007</v>
      </c>
      <c r="J1338" t="s">
        <v>46</v>
      </c>
      <c r="K1338">
        <v>21.7</v>
      </c>
      <c r="L1338" t="s">
        <v>83</v>
      </c>
      <c r="M1338" t="s">
        <v>51</v>
      </c>
      <c r="N1338" t="s">
        <v>48</v>
      </c>
      <c r="O1338" t="s">
        <v>59</v>
      </c>
      <c r="P1338" s="4">
        <v>569</v>
      </c>
      <c r="Q1338" s="4">
        <v>400</v>
      </c>
      <c r="R1338" s="4">
        <v>403</v>
      </c>
      <c r="S1338" s="6">
        <v>401</v>
      </c>
      <c r="T1338">
        <v>37.9</v>
      </c>
      <c r="U1338" t="s">
        <v>62</v>
      </c>
      <c r="V1338" s="4">
        <f>Table3[[#This Row],[Driver wage/trip]]+Table3[[#This Row],[Driver Salary]]</f>
        <v>972</v>
      </c>
      <c r="W1338" s="15">
        <f>Table3[[#This Row],[Buddy wage/trip]]*0.3</f>
        <v>120</v>
      </c>
    </row>
    <row r="1339" spans="1:23" x14ac:dyDescent="0.25">
      <c r="A1339">
        <v>10</v>
      </c>
      <c r="B1339" s="22">
        <v>44889</v>
      </c>
      <c r="C1339">
        <v>2022</v>
      </c>
      <c r="D1339" t="s">
        <v>30</v>
      </c>
      <c r="E1339" t="s">
        <v>35</v>
      </c>
      <c r="F1339" t="s">
        <v>39</v>
      </c>
      <c r="G1339" t="s">
        <v>40</v>
      </c>
      <c r="H1339" t="s">
        <v>70</v>
      </c>
      <c r="I1339">
        <v>68.599999999999994</v>
      </c>
      <c r="J1339" t="s">
        <v>46</v>
      </c>
      <c r="K1339">
        <v>112.9</v>
      </c>
      <c r="L1339" t="s">
        <v>83</v>
      </c>
      <c r="M1339" t="s">
        <v>48</v>
      </c>
      <c r="N1339" t="s">
        <v>55</v>
      </c>
      <c r="O1339" t="s">
        <v>59</v>
      </c>
      <c r="P1339" s="4">
        <v>745</v>
      </c>
      <c r="Q1339" s="4">
        <v>399</v>
      </c>
      <c r="R1339" s="4">
        <v>519</v>
      </c>
      <c r="S1339" s="6">
        <v>413</v>
      </c>
      <c r="T1339">
        <v>4.8</v>
      </c>
      <c r="U1339" t="s">
        <v>62</v>
      </c>
      <c r="V1339" s="4">
        <f>Table3[[#This Row],[Driver wage/trip]]+Table3[[#This Row],[Driver Salary]]</f>
        <v>1264</v>
      </c>
      <c r="W1339" s="15">
        <f>Table3[[#This Row],[Buddy wage/trip]]*0.3</f>
        <v>119.69999999999999</v>
      </c>
    </row>
    <row r="1340" spans="1:23" x14ac:dyDescent="0.25">
      <c r="A1340">
        <v>10</v>
      </c>
      <c r="B1340" s="22">
        <v>44579</v>
      </c>
      <c r="C1340">
        <v>2022</v>
      </c>
      <c r="D1340" t="s">
        <v>28</v>
      </c>
      <c r="E1340" t="s">
        <v>37</v>
      </c>
      <c r="F1340" t="s">
        <v>38</v>
      </c>
      <c r="G1340" t="s">
        <v>41</v>
      </c>
      <c r="H1340" t="s">
        <v>42</v>
      </c>
      <c r="I1340">
        <v>83.3</v>
      </c>
      <c r="J1340" t="s">
        <v>45</v>
      </c>
      <c r="K1340">
        <v>41.1</v>
      </c>
      <c r="L1340" t="s">
        <v>84</v>
      </c>
      <c r="M1340" t="s">
        <v>53</v>
      </c>
      <c r="N1340" t="s">
        <v>56</v>
      </c>
      <c r="O1340" t="s">
        <v>59</v>
      </c>
      <c r="P1340" s="4">
        <v>416</v>
      </c>
      <c r="Q1340" s="4">
        <v>403</v>
      </c>
      <c r="R1340" s="4">
        <v>680</v>
      </c>
      <c r="S1340" s="6">
        <v>338</v>
      </c>
      <c r="T1340">
        <v>11.2</v>
      </c>
      <c r="U1340" t="s">
        <v>61</v>
      </c>
      <c r="V1340" s="4">
        <f>Table3[[#This Row],[Driver wage/trip]]+Table3[[#This Row],[Driver Salary]]</f>
        <v>1096</v>
      </c>
      <c r="W1340" s="15">
        <f>Table3[[#This Row],[Buddy wage/trip]]*0.3</f>
        <v>120.89999999999999</v>
      </c>
    </row>
    <row r="1341" spans="1:23" x14ac:dyDescent="0.25">
      <c r="A1341">
        <v>14</v>
      </c>
      <c r="B1341" s="22">
        <v>45148</v>
      </c>
      <c r="C1341">
        <v>2023</v>
      </c>
      <c r="D1341" t="s">
        <v>26</v>
      </c>
      <c r="E1341" t="s">
        <v>35</v>
      </c>
      <c r="F1341" t="s">
        <v>38</v>
      </c>
      <c r="G1341" t="s">
        <v>40</v>
      </c>
      <c r="H1341" t="s">
        <v>43</v>
      </c>
      <c r="I1341">
        <v>90.2</v>
      </c>
      <c r="J1341" t="s">
        <v>44</v>
      </c>
      <c r="K1341">
        <v>96.5</v>
      </c>
      <c r="L1341" t="s">
        <v>83</v>
      </c>
      <c r="M1341" t="s">
        <v>48</v>
      </c>
      <c r="N1341" t="s">
        <v>57</v>
      </c>
      <c r="O1341" t="s">
        <v>59</v>
      </c>
      <c r="P1341" s="4">
        <v>620</v>
      </c>
      <c r="Q1341" s="4">
        <v>401</v>
      </c>
      <c r="R1341" s="4">
        <v>676</v>
      </c>
      <c r="S1341" s="6">
        <v>673</v>
      </c>
      <c r="T1341">
        <v>34.9</v>
      </c>
      <c r="U1341" t="s">
        <v>61</v>
      </c>
      <c r="V1341" s="4">
        <f>Table3[[#This Row],[Driver wage/trip]]+Table3[[#This Row],[Driver Salary]]</f>
        <v>1296</v>
      </c>
      <c r="W1341" s="15">
        <f>Table3[[#This Row],[Buddy wage/trip]]*0.3</f>
        <v>120.3</v>
      </c>
    </row>
    <row r="1342" spans="1:23" x14ac:dyDescent="0.25">
      <c r="A1342">
        <v>14</v>
      </c>
      <c r="B1342" s="22">
        <v>44432</v>
      </c>
      <c r="C1342">
        <v>2021</v>
      </c>
      <c r="D1342" t="s">
        <v>26</v>
      </c>
      <c r="E1342" t="s">
        <v>37</v>
      </c>
      <c r="F1342" t="s">
        <v>39</v>
      </c>
      <c r="G1342" t="s">
        <v>40</v>
      </c>
      <c r="H1342" t="s">
        <v>70</v>
      </c>
      <c r="I1342">
        <v>51.2</v>
      </c>
      <c r="J1342" t="s">
        <v>44</v>
      </c>
      <c r="K1342">
        <v>65</v>
      </c>
      <c r="L1342" t="s">
        <v>83</v>
      </c>
      <c r="M1342" t="s">
        <v>53</v>
      </c>
      <c r="N1342" t="s">
        <v>52</v>
      </c>
      <c r="O1342" t="s">
        <v>59</v>
      </c>
      <c r="P1342" s="4">
        <v>233</v>
      </c>
      <c r="Q1342" s="4">
        <v>400</v>
      </c>
      <c r="R1342" s="4">
        <v>619</v>
      </c>
      <c r="S1342" s="6">
        <v>284</v>
      </c>
      <c r="T1342">
        <v>2.2000000000000002</v>
      </c>
      <c r="U1342" t="s">
        <v>61</v>
      </c>
      <c r="V1342" s="4">
        <f>Table3[[#This Row],[Driver wage/trip]]+Table3[[#This Row],[Driver Salary]]</f>
        <v>852</v>
      </c>
      <c r="W1342" s="15">
        <f>Table3[[#This Row],[Buddy wage/trip]]*0.3</f>
        <v>120</v>
      </c>
    </row>
    <row r="1343" spans="1:23" x14ac:dyDescent="0.25">
      <c r="A1343">
        <v>13</v>
      </c>
      <c r="B1343" s="22">
        <v>45057</v>
      </c>
      <c r="C1343">
        <v>2023</v>
      </c>
      <c r="D1343" t="s">
        <v>20</v>
      </c>
      <c r="E1343" t="s">
        <v>35</v>
      </c>
      <c r="F1343" t="s">
        <v>38</v>
      </c>
      <c r="G1343" t="s">
        <v>40</v>
      </c>
      <c r="H1343" t="s">
        <v>43</v>
      </c>
      <c r="I1343">
        <v>16.2</v>
      </c>
      <c r="J1343" t="s">
        <v>45</v>
      </c>
      <c r="K1343">
        <v>15.5</v>
      </c>
      <c r="L1343" t="s">
        <v>84</v>
      </c>
      <c r="M1343" t="s">
        <v>53</v>
      </c>
      <c r="N1343" t="s">
        <v>48</v>
      </c>
      <c r="O1343" t="s">
        <v>59</v>
      </c>
      <c r="P1343" s="4">
        <v>673</v>
      </c>
      <c r="Q1343" s="4">
        <v>399</v>
      </c>
      <c r="R1343" s="4">
        <v>732</v>
      </c>
      <c r="S1343" s="6">
        <v>361</v>
      </c>
      <c r="T1343">
        <v>24.1</v>
      </c>
      <c r="U1343" t="s">
        <v>61</v>
      </c>
      <c r="V1343" s="4">
        <f>Table3[[#This Row],[Driver wage/trip]]+Table3[[#This Row],[Driver Salary]]</f>
        <v>1405</v>
      </c>
      <c r="W1343" s="15">
        <f>Table3[[#This Row],[Buddy wage/trip]]*0.3</f>
        <v>119.69999999999999</v>
      </c>
    </row>
    <row r="1344" spans="1:23" x14ac:dyDescent="0.25">
      <c r="A1344">
        <v>16</v>
      </c>
      <c r="B1344" s="22">
        <v>44570</v>
      </c>
      <c r="C1344">
        <v>2022</v>
      </c>
      <c r="D1344" t="s">
        <v>28</v>
      </c>
      <c r="E1344" t="s">
        <v>34</v>
      </c>
      <c r="F1344" t="s">
        <v>38</v>
      </c>
      <c r="G1344" t="s">
        <v>40</v>
      </c>
      <c r="H1344" t="s">
        <v>43</v>
      </c>
      <c r="I1344">
        <v>72.2</v>
      </c>
      <c r="J1344" t="s">
        <v>46</v>
      </c>
      <c r="K1344">
        <v>72</v>
      </c>
      <c r="L1344" t="s">
        <v>84</v>
      </c>
      <c r="M1344" t="s">
        <v>51</v>
      </c>
      <c r="N1344" t="s">
        <v>48</v>
      </c>
      <c r="O1344" t="s">
        <v>59</v>
      </c>
      <c r="P1344" s="4">
        <v>698</v>
      </c>
      <c r="Q1344" s="4">
        <v>400</v>
      </c>
      <c r="R1344" s="4">
        <v>320</v>
      </c>
      <c r="S1344" s="6">
        <v>377</v>
      </c>
      <c r="T1344">
        <v>38.200000000000003</v>
      </c>
      <c r="U1344" t="s">
        <v>62</v>
      </c>
      <c r="V1344" s="4">
        <f>Table3[[#This Row],[Driver wage/trip]]+Table3[[#This Row],[Driver Salary]]</f>
        <v>1018</v>
      </c>
      <c r="W1344" s="15">
        <f>Table3[[#This Row],[Buddy wage/trip]]*0.3</f>
        <v>120</v>
      </c>
    </row>
    <row r="1345" spans="1:23" x14ac:dyDescent="0.25">
      <c r="A1345">
        <v>21</v>
      </c>
      <c r="B1345" s="22">
        <v>44761</v>
      </c>
      <c r="C1345">
        <v>2022</v>
      </c>
      <c r="D1345" t="s">
        <v>27</v>
      </c>
      <c r="E1345" t="s">
        <v>37</v>
      </c>
      <c r="F1345" t="s">
        <v>38</v>
      </c>
      <c r="G1345" t="s">
        <v>40</v>
      </c>
      <c r="H1345" t="s">
        <v>70</v>
      </c>
      <c r="I1345">
        <v>42.9</v>
      </c>
      <c r="J1345" t="s">
        <v>46</v>
      </c>
      <c r="K1345">
        <v>109.9</v>
      </c>
      <c r="L1345" t="s">
        <v>84</v>
      </c>
      <c r="M1345" t="s">
        <v>52</v>
      </c>
      <c r="N1345" t="s">
        <v>52</v>
      </c>
      <c r="O1345" t="s">
        <v>60</v>
      </c>
      <c r="P1345" s="4">
        <v>441</v>
      </c>
      <c r="Q1345" s="4">
        <v>400</v>
      </c>
      <c r="R1345" s="4">
        <v>306</v>
      </c>
      <c r="S1345" s="6">
        <v>425</v>
      </c>
      <c r="T1345">
        <v>27.5</v>
      </c>
      <c r="U1345" t="s">
        <v>61</v>
      </c>
      <c r="V1345" s="4">
        <f>Table3[[#This Row],[Driver wage/trip]]+Table3[[#This Row],[Driver Salary]]</f>
        <v>747</v>
      </c>
      <c r="W1345" s="15">
        <f>Table3[[#This Row],[Buddy wage/trip]]*0.3</f>
        <v>120</v>
      </c>
    </row>
    <row r="1346" spans="1:23" x14ac:dyDescent="0.25">
      <c r="A1346">
        <v>19</v>
      </c>
      <c r="B1346" s="22">
        <v>44922</v>
      </c>
      <c r="C1346">
        <v>2022</v>
      </c>
      <c r="D1346" t="s">
        <v>23</v>
      </c>
      <c r="E1346" t="s">
        <v>37</v>
      </c>
      <c r="F1346" t="s">
        <v>39</v>
      </c>
      <c r="G1346" t="s">
        <v>41</v>
      </c>
      <c r="H1346" t="s">
        <v>70</v>
      </c>
      <c r="I1346">
        <v>113.9</v>
      </c>
      <c r="J1346" t="s">
        <v>45</v>
      </c>
      <c r="K1346">
        <v>23.1</v>
      </c>
      <c r="L1346" t="s">
        <v>84</v>
      </c>
      <c r="M1346" t="s">
        <v>51</v>
      </c>
      <c r="N1346" t="s">
        <v>48</v>
      </c>
      <c r="O1346" t="s">
        <v>60</v>
      </c>
      <c r="P1346" s="4">
        <v>583</v>
      </c>
      <c r="Q1346" s="4">
        <v>400</v>
      </c>
      <c r="R1346" s="4">
        <v>680</v>
      </c>
      <c r="S1346" s="6">
        <v>453</v>
      </c>
      <c r="T1346">
        <v>4.5999999999999996</v>
      </c>
      <c r="U1346" t="s">
        <v>61</v>
      </c>
      <c r="V1346" s="4">
        <f>Table3[[#This Row],[Driver wage/trip]]+Table3[[#This Row],[Driver Salary]]</f>
        <v>1263</v>
      </c>
      <c r="W1346" s="15">
        <f>Table3[[#This Row],[Buddy wage/trip]]*0.3</f>
        <v>120</v>
      </c>
    </row>
    <row r="1347" spans="1:23" x14ac:dyDescent="0.25">
      <c r="A1347">
        <v>2</v>
      </c>
      <c r="B1347" s="22">
        <v>43961</v>
      </c>
      <c r="C1347">
        <v>2020</v>
      </c>
      <c r="D1347" t="s">
        <v>20</v>
      </c>
      <c r="E1347" t="s">
        <v>34</v>
      </c>
      <c r="F1347" t="s">
        <v>39</v>
      </c>
      <c r="G1347" t="s">
        <v>41</v>
      </c>
      <c r="H1347" t="s">
        <v>43</v>
      </c>
      <c r="I1347">
        <v>62.8</v>
      </c>
      <c r="J1347" t="s">
        <v>45</v>
      </c>
      <c r="K1347">
        <v>42</v>
      </c>
      <c r="L1347" t="s">
        <v>84</v>
      </c>
      <c r="M1347" t="s">
        <v>51</v>
      </c>
      <c r="N1347" t="s">
        <v>52</v>
      </c>
      <c r="O1347" t="s">
        <v>59</v>
      </c>
      <c r="P1347" s="4">
        <v>715</v>
      </c>
      <c r="Q1347" s="4">
        <v>400</v>
      </c>
      <c r="R1347" s="4">
        <v>393</v>
      </c>
      <c r="S1347" s="6">
        <v>535</v>
      </c>
      <c r="T1347">
        <v>30.2</v>
      </c>
      <c r="U1347" t="s">
        <v>61</v>
      </c>
      <c r="V1347" s="4">
        <f>Table3[[#This Row],[Driver wage/trip]]+Table3[[#This Row],[Driver Salary]]</f>
        <v>1108</v>
      </c>
      <c r="W1347" s="15">
        <f>Table3[[#This Row],[Buddy wage/trip]]*0.3</f>
        <v>120</v>
      </c>
    </row>
    <row r="1348" spans="1:23" x14ac:dyDescent="0.25">
      <c r="A1348">
        <v>6</v>
      </c>
      <c r="B1348" s="22">
        <v>43941</v>
      </c>
      <c r="C1348">
        <v>2020</v>
      </c>
      <c r="D1348" t="s">
        <v>19</v>
      </c>
      <c r="E1348" t="s">
        <v>32</v>
      </c>
      <c r="F1348" t="s">
        <v>38</v>
      </c>
      <c r="G1348" t="s">
        <v>41</v>
      </c>
      <c r="H1348" t="s">
        <v>70</v>
      </c>
      <c r="I1348">
        <v>59.3</v>
      </c>
      <c r="J1348" t="s">
        <v>46</v>
      </c>
      <c r="K1348">
        <v>55.5</v>
      </c>
      <c r="L1348" t="s">
        <v>83</v>
      </c>
      <c r="M1348" t="s">
        <v>55</v>
      </c>
      <c r="N1348" t="s">
        <v>48</v>
      </c>
      <c r="O1348" t="s">
        <v>59</v>
      </c>
      <c r="P1348" s="4">
        <v>730</v>
      </c>
      <c r="Q1348" s="4">
        <v>400</v>
      </c>
      <c r="R1348" s="4">
        <v>507</v>
      </c>
      <c r="S1348" s="6">
        <v>769</v>
      </c>
      <c r="T1348">
        <v>15.7</v>
      </c>
      <c r="U1348" t="s">
        <v>62</v>
      </c>
      <c r="V1348" s="4">
        <f>Table3[[#This Row],[Driver wage/trip]]+Table3[[#This Row],[Driver Salary]]</f>
        <v>1237</v>
      </c>
      <c r="W1348" s="15">
        <f>Table3[[#This Row],[Buddy wage/trip]]*0.3</f>
        <v>120</v>
      </c>
    </row>
    <row r="1349" spans="1:23" x14ac:dyDescent="0.25">
      <c r="A1349">
        <v>19</v>
      </c>
      <c r="B1349" s="22">
        <v>44354</v>
      </c>
      <c r="C1349">
        <v>2021</v>
      </c>
      <c r="D1349" t="s">
        <v>29</v>
      </c>
      <c r="E1349" t="s">
        <v>32</v>
      </c>
      <c r="F1349" t="s">
        <v>38</v>
      </c>
      <c r="G1349" t="s">
        <v>40</v>
      </c>
      <c r="H1349" t="s">
        <v>43</v>
      </c>
      <c r="I1349">
        <v>40.6</v>
      </c>
      <c r="J1349" t="s">
        <v>46</v>
      </c>
      <c r="K1349">
        <v>36.6</v>
      </c>
      <c r="L1349" t="s">
        <v>83</v>
      </c>
      <c r="M1349" t="s">
        <v>51</v>
      </c>
      <c r="N1349" t="s">
        <v>66</v>
      </c>
      <c r="O1349" t="s">
        <v>59</v>
      </c>
      <c r="P1349" s="4">
        <v>264</v>
      </c>
      <c r="Q1349" s="4">
        <v>401</v>
      </c>
      <c r="R1349" s="4">
        <v>646</v>
      </c>
      <c r="S1349" s="6">
        <v>348</v>
      </c>
      <c r="T1349">
        <v>36.9</v>
      </c>
      <c r="U1349" t="s">
        <v>62</v>
      </c>
      <c r="V1349" s="4">
        <f>Table3[[#This Row],[Driver wage/trip]]+Table3[[#This Row],[Driver Salary]]</f>
        <v>910</v>
      </c>
      <c r="W1349" s="15">
        <f>Table3[[#This Row],[Buddy wage/trip]]*0.3</f>
        <v>120.3</v>
      </c>
    </row>
    <row r="1350" spans="1:23" x14ac:dyDescent="0.25">
      <c r="A1350">
        <v>3</v>
      </c>
      <c r="B1350" s="22">
        <v>45142</v>
      </c>
      <c r="C1350">
        <v>2023</v>
      </c>
      <c r="D1350" t="s">
        <v>26</v>
      </c>
      <c r="E1350" t="s">
        <v>31</v>
      </c>
      <c r="F1350" t="s">
        <v>38</v>
      </c>
      <c r="G1350" t="s">
        <v>40</v>
      </c>
      <c r="H1350" t="s">
        <v>70</v>
      </c>
      <c r="I1350">
        <v>44</v>
      </c>
      <c r="J1350" t="s">
        <v>44</v>
      </c>
      <c r="K1350">
        <v>113.5</v>
      </c>
      <c r="L1350" t="s">
        <v>83</v>
      </c>
      <c r="M1350" t="s">
        <v>50</v>
      </c>
      <c r="N1350" t="s">
        <v>52</v>
      </c>
      <c r="O1350" t="s">
        <v>59</v>
      </c>
      <c r="P1350" s="4">
        <v>696</v>
      </c>
      <c r="Q1350" s="4">
        <v>401</v>
      </c>
      <c r="R1350" s="4">
        <v>438</v>
      </c>
      <c r="S1350" s="6">
        <v>668</v>
      </c>
      <c r="T1350">
        <v>12.2</v>
      </c>
      <c r="U1350" t="s">
        <v>61</v>
      </c>
      <c r="V1350" s="4">
        <f>Table3[[#This Row],[Driver wage/trip]]+Table3[[#This Row],[Driver Salary]]</f>
        <v>1134</v>
      </c>
      <c r="W1350" s="15">
        <f>Table3[[#This Row],[Buddy wage/trip]]*0.3</f>
        <v>120.3</v>
      </c>
    </row>
    <row r="1351" spans="1:23" x14ac:dyDescent="0.25">
      <c r="A1351">
        <v>11</v>
      </c>
      <c r="B1351" s="22">
        <v>44517</v>
      </c>
      <c r="C1351">
        <v>2021</v>
      </c>
      <c r="D1351" t="s">
        <v>30</v>
      </c>
      <c r="E1351" t="s">
        <v>33</v>
      </c>
      <c r="F1351" t="s">
        <v>39</v>
      </c>
      <c r="G1351" t="s">
        <v>41</v>
      </c>
      <c r="H1351" t="s">
        <v>42</v>
      </c>
      <c r="I1351">
        <v>64</v>
      </c>
      <c r="J1351" t="s">
        <v>45</v>
      </c>
      <c r="K1351">
        <v>48.4</v>
      </c>
      <c r="L1351" t="s">
        <v>83</v>
      </c>
      <c r="M1351" t="s">
        <v>49</v>
      </c>
      <c r="N1351" t="s">
        <v>52</v>
      </c>
      <c r="O1351" t="s">
        <v>59</v>
      </c>
      <c r="P1351" s="4">
        <v>365</v>
      </c>
      <c r="Q1351" s="4">
        <v>400</v>
      </c>
      <c r="R1351" s="4">
        <v>278</v>
      </c>
      <c r="S1351" s="6">
        <v>606</v>
      </c>
      <c r="T1351">
        <v>19.5</v>
      </c>
      <c r="U1351" t="s">
        <v>62</v>
      </c>
      <c r="V1351" s="4">
        <f>Table3[[#This Row],[Driver wage/trip]]+Table3[[#This Row],[Driver Salary]]</f>
        <v>643</v>
      </c>
      <c r="W1351" s="15">
        <f>Table3[[#This Row],[Buddy wage/trip]]*0.3</f>
        <v>120</v>
      </c>
    </row>
    <row r="1352" spans="1:23" x14ac:dyDescent="0.25">
      <c r="A1352">
        <v>4</v>
      </c>
      <c r="B1352" s="22">
        <v>44661</v>
      </c>
      <c r="C1352">
        <v>2022</v>
      </c>
      <c r="D1352" t="s">
        <v>19</v>
      </c>
      <c r="E1352" t="s">
        <v>34</v>
      </c>
      <c r="F1352" t="s">
        <v>39</v>
      </c>
      <c r="G1352" t="s">
        <v>41</v>
      </c>
      <c r="H1352" t="s">
        <v>43</v>
      </c>
      <c r="I1352">
        <v>40.299999999999997</v>
      </c>
      <c r="J1352" t="s">
        <v>46</v>
      </c>
      <c r="K1352">
        <v>80.7</v>
      </c>
      <c r="L1352" t="s">
        <v>83</v>
      </c>
      <c r="M1352" t="s">
        <v>48</v>
      </c>
      <c r="N1352" t="s">
        <v>48</v>
      </c>
      <c r="O1352" t="s">
        <v>59</v>
      </c>
      <c r="P1352" s="4">
        <v>636</v>
      </c>
      <c r="Q1352" s="4">
        <v>399</v>
      </c>
      <c r="R1352" s="4">
        <v>608</v>
      </c>
      <c r="S1352" s="6">
        <v>270</v>
      </c>
      <c r="T1352">
        <v>30.1</v>
      </c>
      <c r="U1352" t="s">
        <v>62</v>
      </c>
      <c r="V1352" s="4">
        <f>Table3[[#This Row],[Driver wage/trip]]+Table3[[#This Row],[Driver Salary]]</f>
        <v>1244</v>
      </c>
      <c r="W1352" s="15">
        <f>Table3[[#This Row],[Buddy wage/trip]]*0.3</f>
        <v>119.69999999999999</v>
      </c>
    </row>
    <row r="1353" spans="1:23" x14ac:dyDescent="0.25">
      <c r="A1353">
        <v>0</v>
      </c>
      <c r="B1353" s="22">
        <v>44496</v>
      </c>
      <c r="C1353">
        <v>2021</v>
      </c>
      <c r="D1353" t="s">
        <v>22</v>
      </c>
      <c r="E1353" t="s">
        <v>33</v>
      </c>
      <c r="F1353" t="s">
        <v>39</v>
      </c>
      <c r="G1353" t="s">
        <v>41</v>
      </c>
      <c r="H1353" t="s">
        <v>43</v>
      </c>
      <c r="I1353">
        <v>107.6</v>
      </c>
      <c r="J1353" t="s">
        <v>46</v>
      </c>
      <c r="K1353">
        <v>30.8</v>
      </c>
      <c r="L1353" t="s">
        <v>83</v>
      </c>
      <c r="M1353" t="s">
        <v>55</v>
      </c>
      <c r="N1353" t="s">
        <v>48</v>
      </c>
      <c r="O1353" t="s">
        <v>60</v>
      </c>
      <c r="P1353" s="4">
        <v>395</v>
      </c>
      <c r="Q1353" s="4">
        <v>401</v>
      </c>
      <c r="R1353" s="4">
        <v>690</v>
      </c>
      <c r="S1353" s="6">
        <v>686</v>
      </c>
      <c r="T1353">
        <v>11</v>
      </c>
      <c r="U1353" t="s">
        <v>62</v>
      </c>
      <c r="V1353" s="4">
        <f>Table3[[#This Row],[Driver wage/trip]]+Table3[[#This Row],[Driver Salary]]</f>
        <v>1085</v>
      </c>
      <c r="W1353" s="15">
        <f>Table3[[#This Row],[Buddy wage/trip]]*0.3</f>
        <v>120.3</v>
      </c>
    </row>
    <row r="1354" spans="1:23" x14ac:dyDescent="0.25">
      <c r="A1354">
        <v>16</v>
      </c>
      <c r="B1354" s="22">
        <v>44897</v>
      </c>
      <c r="C1354">
        <v>2022</v>
      </c>
      <c r="D1354" t="s">
        <v>23</v>
      </c>
      <c r="E1354" t="s">
        <v>31</v>
      </c>
      <c r="F1354" t="s">
        <v>38</v>
      </c>
      <c r="G1354" t="s">
        <v>41</v>
      </c>
      <c r="H1354" t="s">
        <v>43</v>
      </c>
      <c r="I1354">
        <v>55.5</v>
      </c>
      <c r="J1354" t="s">
        <v>45</v>
      </c>
      <c r="K1354">
        <v>30.3</v>
      </c>
      <c r="L1354" t="s">
        <v>83</v>
      </c>
      <c r="M1354" t="s">
        <v>52</v>
      </c>
      <c r="N1354" t="s">
        <v>55</v>
      </c>
      <c r="O1354" t="s">
        <v>60</v>
      </c>
      <c r="P1354" s="4">
        <v>234</v>
      </c>
      <c r="Q1354" s="4">
        <v>402</v>
      </c>
      <c r="R1354" s="4">
        <v>208</v>
      </c>
      <c r="S1354" s="6">
        <v>254</v>
      </c>
      <c r="T1354">
        <v>8.1</v>
      </c>
      <c r="U1354" t="s">
        <v>61</v>
      </c>
      <c r="V1354" s="4">
        <f>Table3[[#This Row],[Driver wage/trip]]+Table3[[#This Row],[Driver Salary]]</f>
        <v>442</v>
      </c>
      <c r="W1354" s="15">
        <f>Table3[[#This Row],[Buddy wage/trip]]*0.3</f>
        <v>120.6</v>
      </c>
    </row>
    <row r="1355" spans="1:23" x14ac:dyDescent="0.25">
      <c r="A1355">
        <v>18</v>
      </c>
      <c r="B1355" s="22">
        <v>44705</v>
      </c>
      <c r="C1355">
        <v>2022</v>
      </c>
      <c r="D1355" t="s">
        <v>20</v>
      </c>
      <c r="E1355" t="s">
        <v>37</v>
      </c>
      <c r="F1355" t="s">
        <v>38</v>
      </c>
      <c r="G1355" t="s">
        <v>40</v>
      </c>
      <c r="H1355" t="s">
        <v>43</v>
      </c>
      <c r="I1355">
        <v>38.6</v>
      </c>
      <c r="J1355" t="s">
        <v>46</v>
      </c>
      <c r="K1355">
        <v>25.2</v>
      </c>
      <c r="L1355" t="s">
        <v>84</v>
      </c>
      <c r="M1355" t="s">
        <v>55</v>
      </c>
      <c r="N1355" t="s">
        <v>55</v>
      </c>
      <c r="O1355" t="s">
        <v>59</v>
      </c>
      <c r="P1355" s="4">
        <v>326</v>
      </c>
      <c r="Q1355" s="4">
        <v>401</v>
      </c>
      <c r="R1355" s="4">
        <v>538</v>
      </c>
      <c r="S1355" s="6">
        <v>643</v>
      </c>
      <c r="T1355">
        <v>1.1000000000000001</v>
      </c>
      <c r="U1355" t="s">
        <v>62</v>
      </c>
      <c r="V1355" s="4">
        <f>Table3[[#This Row],[Driver wage/trip]]+Table3[[#This Row],[Driver Salary]]</f>
        <v>864</v>
      </c>
      <c r="W1355" s="15">
        <f>Table3[[#This Row],[Buddy wage/trip]]*0.3</f>
        <v>120.3</v>
      </c>
    </row>
    <row r="1356" spans="1:23" x14ac:dyDescent="0.25">
      <c r="A1356">
        <v>8</v>
      </c>
      <c r="B1356" s="22">
        <v>45148</v>
      </c>
      <c r="C1356">
        <v>2023</v>
      </c>
      <c r="D1356" t="s">
        <v>26</v>
      </c>
      <c r="E1356" t="s">
        <v>35</v>
      </c>
      <c r="F1356" t="s">
        <v>39</v>
      </c>
      <c r="G1356" t="s">
        <v>40</v>
      </c>
      <c r="H1356" t="s">
        <v>43</v>
      </c>
      <c r="I1356">
        <v>22.9</v>
      </c>
      <c r="J1356" t="s">
        <v>45</v>
      </c>
      <c r="K1356">
        <v>55</v>
      </c>
      <c r="L1356" t="s">
        <v>84</v>
      </c>
      <c r="M1356" t="s">
        <v>55</v>
      </c>
      <c r="N1356" t="s">
        <v>65</v>
      </c>
      <c r="O1356" t="s">
        <v>59</v>
      </c>
      <c r="P1356" s="4">
        <v>445</v>
      </c>
      <c r="Q1356" s="4">
        <v>401</v>
      </c>
      <c r="R1356" s="4">
        <v>482</v>
      </c>
      <c r="S1356" s="6">
        <v>629</v>
      </c>
      <c r="T1356">
        <v>20</v>
      </c>
      <c r="U1356" t="s">
        <v>62</v>
      </c>
      <c r="V1356" s="4">
        <f>Table3[[#This Row],[Driver wage/trip]]+Table3[[#This Row],[Driver Salary]]</f>
        <v>927</v>
      </c>
      <c r="W1356" s="15">
        <f>Table3[[#This Row],[Buddy wage/trip]]*0.3</f>
        <v>120.3</v>
      </c>
    </row>
    <row r="1357" spans="1:23" x14ac:dyDescent="0.25">
      <c r="A1357">
        <v>6</v>
      </c>
      <c r="B1357" s="22">
        <v>44115</v>
      </c>
      <c r="C1357">
        <v>2020</v>
      </c>
      <c r="D1357" t="s">
        <v>22</v>
      </c>
      <c r="E1357" t="s">
        <v>34</v>
      </c>
      <c r="F1357" t="s">
        <v>38</v>
      </c>
      <c r="G1357" t="s">
        <v>41</v>
      </c>
      <c r="H1357" t="s">
        <v>43</v>
      </c>
      <c r="I1357">
        <v>82.3</v>
      </c>
      <c r="J1357" t="s">
        <v>45</v>
      </c>
      <c r="K1357">
        <v>66.3</v>
      </c>
      <c r="L1357" t="s">
        <v>84</v>
      </c>
      <c r="M1357" t="s">
        <v>52</v>
      </c>
      <c r="N1357" t="s">
        <v>65</v>
      </c>
      <c r="O1357" t="s">
        <v>60</v>
      </c>
      <c r="P1357" s="4">
        <v>645</v>
      </c>
      <c r="Q1357" s="4">
        <v>401</v>
      </c>
      <c r="R1357" s="4">
        <v>356</v>
      </c>
      <c r="S1357" s="6">
        <v>614</v>
      </c>
      <c r="T1357">
        <v>37.200000000000003</v>
      </c>
      <c r="U1357" t="s">
        <v>62</v>
      </c>
      <c r="V1357" s="4">
        <f>Table3[[#This Row],[Driver wage/trip]]+Table3[[#This Row],[Driver Salary]]</f>
        <v>1001</v>
      </c>
      <c r="W1357" s="15">
        <f>Table3[[#This Row],[Buddy wage/trip]]*0.3</f>
        <v>120.3</v>
      </c>
    </row>
    <row r="1358" spans="1:23" x14ac:dyDescent="0.25">
      <c r="A1358">
        <v>9</v>
      </c>
      <c r="B1358" s="22">
        <v>44653</v>
      </c>
      <c r="C1358">
        <v>2022</v>
      </c>
      <c r="D1358" t="s">
        <v>19</v>
      </c>
      <c r="E1358" t="s">
        <v>36</v>
      </c>
      <c r="F1358" t="s">
        <v>38</v>
      </c>
      <c r="G1358" t="s">
        <v>41</v>
      </c>
      <c r="H1358" t="s">
        <v>43</v>
      </c>
      <c r="I1358">
        <v>8</v>
      </c>
      <c r="J1358" t="s">
        <v>44</v>
      </c>
      <c r="K1358">
        <v>6.2</v>
      </c>
      <c r="L1358" t="s">
        <v>84</v>
      </c>
      <c r="M1358" t="s">
        <v>48</v>
      </c>
      <c r="N1358" t="s">
        <v>57</v>
      </c>
      <c r="O1358" t="s">
        <v>60</v>
      </c>
      <c r="P1358" s="4">
        <v>260</v>
      </c>
      <c r="Q1358" s="4">
        <v>400</v>
      </c>
      <c r="R1358" s="4">
        <v>297</v>
      </c>
      <c r="S1358" s="6">
        <v>366</v>
      </c>
      <c r="T1358">
        <v>12</v>
      </c>
      <c r="U1358" t="s">
        <v>61</v>
      </c>
      <c r="V1358" s="4">
        <f>Table3[[#This Row],[Driver wage/trip]]+Table3[[#This Row],[Driver Salary]]</f>
        <v>557</v>
      </c>
      <c r="W1358" s="15">
        <f>Table3[[#This Row],[Buddy wage/trip]]*0.3</f>
        <v>120</v>
      </c>
    </row>
    <row r="1359" spans="1:23" x14ac:dyDescent="0.25">
      <c r="A1359">
        <v>15</v>
      </c>
      <c r="B1359" s="22">
        <v>44394</v>
      </c>
      <c r="C1359">
        <v>2021</v>
      </c>
      <c r="D1359" t="s">
        <v>27</v>
      </c>
      <c r="E1359" t="s">
        <v>36</v>
      </c>
      <c r="F1359" t="s">
        <v>39</v>
      </c>
      <c r="G1359" t="s">
        <v>41</v>
      </c>
      <c r="H1359" t="s">
        <v>42</v>
      </c>
      <c r="I1359">
        <v>56.7</v>
      </c>
      <c r="J1359" t="s">
        <v>45</v>
      </c>
      <c r="K1359">
        <v>100.8</v>
      </c>
      <c r="L1359" t="s">
        <v>84</v>
      </c>
      <c r="M1359" t="s">
        <v>47</v>
      </c>
      <c r="N1359" t="s">
        <v>57</v>
      </c>
      <c r="O1359" t="s">
        <v>60</v>
      </c>
      <c r="P1359" s="4">
        <v>688</v>
      </c>
      <c r="Q1359" s="4">
        <v>401</v>
      </c>
      <c r="R1359" s="4">
        <v>313</v>
      </c>
      <c r="S1359" s="6">
        <v>544</v>
      </c>
      <c r="T1359">
        <v>2.7</v>
      </c>
      <c r="U1359" t="s">
        <v>61</v>
      </c>
      <c r="V1359" s="4">
        <f>Table3[[#This Row],[Driver wage/trip]]+Table3[[#This Row],[Driver Salary]]</f>
        <v>1001</v>
      </c>
      <c r="W1359" s="15">
        <f>Table3[[#This Row],[Buddy wage/trip]]*0.3</f>
        <v>120.3</v>
      </c>
    </row>
    <row r="1360" spans="1:23" x14ac:dyDescent="0.25">
      <c r="A1360">
        <v>2</v>
      </c>
      <c r="B1360" s="22">
        <v>43849</v>
      </c>
      <c r="C1360">
        <v>2020</v>
      </c>
      <c r="D1360" t="s">
        <v>28</v>
      </c>
      <c r="E1360" t="s">
        <v>34</v>
      </c>
      <c r="F1360" t="s">
        <v>39</v>
      </c>
      <c r="G1360" t="s">
        <v>41</v>
      </c>
      <c r="H1360" t="s">
        <v>43</v>
      </c>
      <c r="I1360">
        <v>68.3</v>
      </c>
      <c r="J1360" t="s">
        <v>46</v>
      </c>
      <c r="K1360">
        <v>64</v>
      </c>
      <c r="L1360" t="s">
        <v>83</v>
      </c>
      <c r="M1360" t="s">
        <v>51</v>
      </c>
      <c r="N1360" t="s">
        <v>48</v>
      </c>
      <c r="O1360" t="s">
        <v>60</v>
      </c>
      <c r="P1360" s="4">
        <v>798</v>
      </c>
      <c r="Q1360" s="4">
        <v>399</v>
      </c>
      <c r="R1360" s="4">
        <v>635</v>
      </c>
      <c r="S1360" s="6">
        <v>657</v>
      </c>
      <c r="T1360">
        <v>25.2</v>
      </c>
      <c r="U1360" t="s">
        <v>62</v>
      </c>
      <c r="V1360" s="4">
        <f>Table3[[#This Row],[Driver wage/trip]]+Table3[[#This Row],[Driver Salary]]</f>
        <v>1433</v>
      </c>
      <c r="W1360" s="15">
        <f>Table3[[#This Row],[Buddy wage/trip]]*0.3</f>
        <v>119.69999999999999</v>
      </c>
    </row>
    <row r="1361" spans="1:23" x14ac:dyDescent="0.25">
      <c r="A1361">
        <v>14</v>
      </c>
      <c r="B1361" s="22">
        <v>44377</v>
      </c>
      <c r="C1361">
        <v>2021</v>
      </c>
      <c r="D1361" t="s">
        <v>29</v>
      </c>
      <c r="E1361" t="s">
        <v>33</v>
      </c>
      <c r="F1361" t="s">
        <v>38</v>
      </c>
      <c r="G1361" t="s">
        <v>41</v>
      </c>
      <c r="H1361" t="s">
        <v>42</v>
      </c>
      <c r="I1361">
        <v>44.1</v>
      </c>
      <c r="J1361" t="s">
        <v>45</v>
      </c>
      <c r="K1361">
        <v>23.1</v>
      </c>
      <c r="L1361" t="s">
        <v>84</v>
      </c>
      <c r="M1361" t="s">
        <v>48</v>
      </c>
      <c r="N1361" t="s">
        <v>52</v>
      </c>
      <c r="O1361" t="s">
        <v>59</v>
      </c>
      <c r="P1361" s="4">
        <v>673</v>
      </c>
      <c r="Q1361" s="4">
        <v>400</v>
      </c>
      <c r="R1361" s="4">
        <v>522</v>
      </c>
      <c r="S1361" s="6">
        <v>583</v>
      </c>
      <c r="T1361">
        <v>3.2</v>
      </c>
      <c r="U1361" t="s">
        <v>62</v>
      </c>
      <c r="V1361" s="4">
        <f>Table3[[#This Row],[Driver wage/trip]]+Table3[[#This Row],[Driver Salary]]</f>
        <v>1195</v>
      </c>
      <c r="W1361" s="15">
        <f>Table3[[#This Row],[Buddy wage/trip]]*0.3</f>
        <v>120</v>
      </c>
    </row>
    <row r="1362" spans="1:23" x14ac:dyDescent="0.25">
      <c r="A1362">
        <v>12</v>
      </c>
      <c r="B1362" s="22">
        <v>43878</v>
      </c>
      <c r="C1362">
        <v>2020</v>
      </c>
      <c r="D1362" t="s">
        <v>25</v>
      </c>
      <c r="E1362" t="s">
        <v>32</v>
      </c>
      <c r="F1362" t="s">
        <v>38</v>
      </c>
      <c r="G1362" t="s">
        <v>40</v>
      </c>
      <c r="H1362" t="s">
        <v>42</v>
      </c>
      <c r="I1362">
        <v>91.2</v>
      </c>
      <c r="J1362" t="s">
        <v>44</v>
      </c>
      <c r="K1362">
        <v>12.7</v>
      </c>
      <c r="L1362" t="s">
        <v>83</v>
      </c>
      <c r="M1362" t="s">
        <v>50</v>
      </c>
      <c r="N1362" t="s">
        <v>66</v>
      </c>
      <c r="O1362" t="s">
        <v>59</v>
      </c>
      <c r="P1362" s="4">
        <v>484</v>
      </c>
      <c r="Q1362" s="4">
        <v>401</v>
      </c>
      <c r="R1362" s="4">
        <v>789</v>
      </c>
      <c r="S1362" s="6">
        <v>683</v>
      </c>
      <c r="T1362">
        <v>20.8</v>
      </c>
      <c r="U1362" t="s">
        <v>62</v>
      </c>
      <c r="V1362" s="4">
        <f>Table3[[#This Row],[Driver wage/trip]]+Table3[[#This Row],[Driver Salary]]</f>
        <v>1273</v>
      </c>
      <c r="W1362" s="15">
        <f>Table3[[#This Row],[Buddy wage/trip]]*0.3</f>
        <v>120.3</v>
      </c>
    </row>
    <row r="1363" spans="1:23" x14ac:dyDescent="0.25">
      <c r="A1363">
        <v>17</v>
      </c>
      <c r="B1363" s="22">
        <v>44049</v>
      </c>
      <c r="C1363">
        <v>2020</v>
      </c>
      <c r="D1363" t="s">
        <v>26</v>
      </c>
      <c r="E1363" t="s">
        <v>35</v>
      </c>
      <c r="F1363" t="s">
        <v>38</v>
      </c>
      <c r="G1363" t="s">
        <v>40</v>
      </c>
      <c r="H1363" t="s">
        <v>43</v>
      </c>
      <c r="I1363">
        <v>82.7</v>
      </c>
      <c r="J1363" t="s">
        <v>44</v>
      </c>
      <c r="K1363">
        <v>12.3</v>
      </c>
      <c r="L1363" t="s">
        <v>83</v>
      </c>
      <c r="M1363" t="s">
        <v>52</v>
      </c>
      <c r="N1363" t="s">
        <v>48</v>
      </c>
      <c r="O1363" t="s">
        <v>59</v>
      </c>
      <c r="P1363" s="4">
        <v>541</v>
      </c>
      <c r="Q1363" s="4">
        <v>399</v>
      </c>
      <c r="R1363" s="4">
        <v>346</v>
      </c>
      <c r="S1363" s="6">
        <v>613</v>
      </c>
      <c r="T1363">
        <v>15.9</v>
      </c>
      <c r="U1363" t="s">
        <v>62</v>
      </c>
      <c r="V1363" s="4">
        <f>Table3[[#This Row],[Driver wage/trip]]+Table3[[#This Row],[Driver Salary]]</f>
        <v>887</v>
      </c>
      <c r="W1363" s="15">
        <f>Table3[[#This Row],[Buddy wage/trip]]*0.3</f>
        <v>119.69999999999999</v>
      </c>
    </row>
    <row r="1364" spans="1:23" x14ac:dyDescent="0.25">
      <c r="A1364">
        <v>13</v>
      </c>
      <c r="B1364" s="22">
        <v>44596</v>
      </c>
      <c r="C1364">
        <v>2022</v>
      </c>
      <c r="D1364" t="s">
        <v>25</v>
      </c>
      <c r="E1364" t="s">
        <v>31</v>
      </c>
      <c r="F1364" t="s">
        <v>38</v>
      </c>
      <c r="G1364" t="s">
        <v>40</v>
      </c>
      <c r="H1364" t="s">
        <v>70</v>
      </c>
      <c r="I1364">
        <v>116.7</v>
      </c>
      <c r="J1364" t="s">
        <v>44</v>
      </c>
      <c r="K1364">
        <v>34.6</v>
      </c>
      <c r="L1364" t="s">
        <v>83</v>
      </c>
      <c r="M1364" t="s">
        <v>55</v>
      </c>
      <c r="N1364" t="s">
        <v>57</v>
      </c>
      <c r="O1364" t="s">
        <v>60</v>
      </c>
      <c r="P1364" s="4">
        <v>204</v>
      </c>
      <c r="Q1364" s="4">
        <v>399</v>
      </c>
      <c r="R1364" s="4">
        <v>774</v>
      </c>
      <c r="S1364" s="6">
        <v>365</v>
      </c>
      <c r="T1364">
        <v>19.5</v>
      </c>
      <c r="U1364" t="s">
        <v>61</v>
      </c>
      <c r="V1364" s="4">
        <f>Table3[[#This Row],[Driver wage/trip]]+Table3[[#This Row],[Driver Salary]]</f>
        <v>978</v>
      </c>
      <c r="W1364" s="15">
        <f>Table3[[#This Row],[Buddy wage/trip]]*0.3</f>
        <v>119.69999999999999</v>
      </c>
    </row>
    <row r="1365" spans="1:23" x14ac:dyDescent="0.25">
      <c r="A1365">
        <v>6</v>
      </c>
      <c r="B1365" s="22">
        <v>45042</v>
      </c>
      <c r="C1365">
        <v>2023</v>
      </c>
      <c r="D1365" t="s">
        <v>19</v>
      </c>
      <c r="E1365" t="s">
        <v>33</v>
      </c>
      <c r="F1365" t="s">
        <v>39</v>
      </c>
      <c r="G1365" t="s">
        <v>41</v>
      </c>
      <c r="H1365" t="s">
        <v>43</v>
      </c>
      <c r="I1365">
        <v>63.5</v>
      </c>
      <c r="J1365" t="s">
        <v>46</v>
      </c>
      <c r="K1365">
        <v>62.4</v>
      </c>
      <c r="L1365" t="s">
        <v>83</v>
      </c>
      <c r="M1365" t="s">
        <v>48</v>
      </c>
      <c r="N1365" t="s">
        <v>58</v>
      </c>
      <c r="O1365" t="s">
        <v>59</v>
      </c>
      <c r="P1365" s="4">
        <v>326</v>
      </c>
      <c r="Q1365" s="4">
        <v>400</v>
      </c>
      <c r="R1365" s="4">
        <v>509</v>
      </c>
      <c r="S1365" s="6">
        <v>292</v>
      </c>
      <c r="T1365">
        <v>7.3</v>
      </c>
      <c r="U1365" t="s">
        <v>62</v>
      </c>
      <c r="V1365" s="4">
        <f>Table3[[#This Row],[Driver wage/trip]]+Table3[[#This Row],[Driver Salary]]</f>
        <v>835</v>
      </c>
      <c r="W1365" s="15">
        <f>Table3[[#This Row],[Buddy wage/trip]]*0.3</f>
        <v>120</v>
      </c>
    </row>
    <row r="1366" spans="1:23" x14ac:dyDescent="0.25">
      <c r="A1366">
        <v>21</v>
      </c>
      <c r="B1366" s="22">
        <v>43861</v>
      </c>
      <c r="C1366">
        <v>2020</v>
      </c>
      <c r="D1366" t="s">
        <v>28</v>
      </c>
      <c r="E1366" t="s">
        <v>31</v>
      </c>
      <c r="F1366" t="s">
        <v>38</v>
      </c>
      <c r="G1366" t="s">
        <v>41</v>
      </c>
      <c r="H1366" t="s">
        <v>70</v>
      </c>
      <c r="I1366">
        <v>66.8</v>
      </c>
      <c r="J1366" t="s">
        <v>44</v>
      </c>
      <c r="K1366">
        <v>103.9</v>
      </c>
      <c r="L1366" t="s">
        <v>83</v>
      </c>
      <c r="M1366" t="s">
        <v>51</v>
      </c>
      <c r="N1366" t="s">
        <v>52</v>
      </c>
      <c r="O1366" t="s">
        <v>60</v>
      </c>
      <c r="P1366" s="4">
        <v>739</v>
      </c>
      <c r="Q1366" s="4">
        <v>400</v>
      </c>
      <c r="R1366" s="4">
        <v>288</v>
      </c>
      <c r="S1366" s="6">
        <v>579</v>
      </c>
      <c r="T1366">
        <v>4.5</v>
      </c>
      <c r="U1366" t="s">
        <v>62</v>
      </c>
      <c r="V1366" s="4">
        <f>Table3[[#This Row],[Driver wage/trip]]+Table3[[#This Row],[Driver Salary]]</f>
        <v>1027</v>
      </c>
      <c r="W1366" s="15">
        <f>Table3[[#This Row],[Buddy wage/trip]]*0.3</f>
        <v>120</v>
      </c>
    </row>
    <row r="1367" spans="1:23" x14ac:dyDescent="0.25">
      <c r="A1367">
        <v>11</v>
      </c>
      <c r="B1367" s="22">
        <v>44089</v>
      </c>
      <c r="C1367">
        <v>2020</v>
      </c>
      <c r="D1367" t="s">
        <v>21</v>
      </c>
      <c r="E1367" t="s">
        <v>37</v>
      </c>
      <c r="F1367" t="s">
        <v>39</v>
      </c>
      <c r="G1367" t="s">
        <v>40</v>
      </c>
      <c r="H1367" t="s">
        <v>43</v>
      </c>
      <c r="I1367">
        <v>33.299999999999997</v>
      </c>
      <c r="J1367" t="s">
        <v>46</v>
      </c>
      <c r="K1367">
        <v>108.8</v>
      </c>
      <c r="L1367" t="s">
        <v>83</v>
      </c>
      <c r="M1367" t="s">
        <v>48</v>
      </c>
      <c r="N1367" t="s">
        <v>48</v>
      </c>
      <c r="O1367" t="s">
        <v>60</v>
      </c>
      <c r="P1367" s="4">
        <v>213</v>
      </c>
      <c r="Q1367" s="4">
        <v>401</v>
      </c>
      <c r="R1367" s="4">
        <v>289</v>
      </c>
      <c r="S1367" s="6">
        <v>656</v>
      </c>
      <c r="T1367">
        <v>30.2</v>
      </c>
      <c r="U1367" t="s">
        <v>62</v>
      </c>
      <c r="V1367" s="4">
        <f>Table3[[#This Row],[Driver wage/trip]]+Table3[[#This Row],[Driver Salary]]</f>
        <v>502</v>
      </c>
      <c r="W1367" s="15">
        <f>Table3[[#This Row],[Buddy wage/trip]]*0.3</f>
        <v>120.3</v>
      </c>
    </row>
    <row r="1368" spans="1:23" x14ac:dyDescent="0.25">
      <c r="A1368">
        <v>12</v>
      </c>
      <c r="B1368" s="22">
        <v>45198</v>
      </c>
      <c r="C1368">
        <v>2023</v>
      </c>
      <c r="D1368" t="s">
        <v>21</v>
      </c>
      <c r="E1368" t="s">
        <v>31</v>
      </c>
      <c r="F1368" t="s">
        <v>38</v>
      </c>
      <c r="G1368" t="s">
        <v>41</v>
      </c>
      <c r="H1368" t="s">
        <v>43</v>
      </c>
      <c r="I1368">
        <v>49.3</v>
      </c>
      <c r="J1368" t="s">
        <v>46</v>
      </c>
      <c r="K1368">
        <v>100.7</v>
      </c>
      <c r="L1368" t="s">
        <v>84</v>
      </c>
      <c r="M1368" t="s">
        <v>53</v>
      </c>
      <c r="N1368" t="s">
        <v>52</v>
      </c>
      <c r="O1368" t="s">
        <v>60</v>
      </c>
      <c r="P1368" s="4">
        <v>743</v>
      </c>
      <c r="Q1368" s="4">
        <v>400</v>
      </c>
      <c r="R1368" s="4">
        <v>565</v>
      </c>
      <c r="S1368" s="6">
        <v>285</v>
      </c>
      <c r="T1368">
        <v>10.6</v>
      </c>
      <c r="U1368" t="s">
        <v>61</v>
      </c>
      <c r="V1368" s="4">
        <f>Table3[[#This Row],[Driver wage/trip]]+Table3[[#This Row],[Driver Salary]]</f>
        <v>1308</v>
      </c>
      <c r="W1368" s="15">
        <f>Table3[[#This Row],[Buddy wage/trip]]*0.3</f>
        <v>120</v>
      </c>
    </row>
    <row r="1369" spans="1:23" x14ac:dyDescent="0.25">
      <c r="A1369">
        <v>6</v>
      </c>
      <c r="B1369" s="22">
        <v>44138</v>
      </c>
      <c r="C1369">
        <v>2020</v>
      </c>
      <c r="D1369" t="s">
        <v>30</v>
      </c>
      <c r="E1369" t="s">
        <v>37</v>
      </c>
      <c r="F1369" t="s">
        <v>38</v>
      </c>
      <c r="G1369" t="s">
        <v>40</v>
      </c>
      <c r="H1369" t="s">
        <v>43</v>
      </c>
      <c r="I1369">
        <v>8.1</v>
      </c>
      <c r="J1369" t="s">
        <v>45</v>
      </c>
      <c r="K1369">
        <v>42.8</v>
      </c>
      <c r="L1369" t="s">
        <v>84</v>
      </c>
      <c r="M1369" t="s">
        <v>51</v>
      </c>
      <c r="N1369" t="s">
        <v>48</v>
      </c>
      <c r="O1369" t="s">
        <v>59</v>
      </c>
      <c r="P1369" s="4">
        <v>268</v>
      </c>
      <c r="Q1369" s="4">
        <v>402</v>
      </c>
      <c r="R1369" s="4">
        <v>699</v>
      </c>
      <c r="S1369" s="6">
        <v>305</v>
      </c>
      <c r="T1369">
        <v>32.200000000000003</v>
      </c>
      <c r="U1369" t="s">
        <v>61</v>
      </c>
      <c r="V1369" s="4">
        <f>Table3[[#This Row],[Driver wage/trip]]+Table3[[#This Row],[Driver Salary]]</f>
        <v>967</v>
      </c>
      <c r="W1369" s="15">
        <f>Table3[[#This Row],[Buddy wage/trip]]*0.3</f>
        <v>120.6</v>
      </c>
    </row>
    <row r="1370" spans="1:23" x14ac:dyDescent="0.25">
      <c r="A1370">
        <v>9</v>
      </c>
      <c r="B1370" s="22">
        <v>44925</v>
      </c>
      <c r="C1370">
        <v>2022</v>
      </c>
      <c r="D1370" t="s">
        <v>23</v>
      </c>
      <c r="E1370" t="s">
        <v>31</v>
      </c>
      <c r="F1370" t="s">
        <v>38</v>
      </c>
      <c r="G1370" t="s">
        <v>40</v>
      </c>
      <c r="H1370" t="s">
        <v>43</v>
      </c>
      <c r="I1370">
        <v>84.3</v>
      </c>
      <c r="J1370" t="s">
        <v>45</v>
      </c>
      <c r="K1370">
        <v>40.299999999999997</v>
      </c>
      <c r="L1370" t="s">
        <v>84</v>
      </c>
      <c r="M1370" t="s">
        <v>51</v>
      </c>
      <c r="N1370" t="s">
        <v>48</v>
      </c>
      <c r="O1370" t="s">
        <v>60</v>
      </c>
      <c r="P1370" s="4">
        <v>280</v>
      </c>
      <c r="Q1370" s="4">
        <v>399</v>
      </c>
      <c r="R1370" s="4">
        <v>649</v>
      </c>
      <c r="S1370" s="6">
        <v>207</v>
      </c>
      <c r="T1370">
        <v>30.6</v>
      </c>
      <c r="U1370" t="s">
        <v>62</v>
      </c>
      <c r="V1370" s="4">
        <f>Table3[[#This Row],[Driver wage/trip]]+Table3[[#This Row],[Driver Salary]]</f>
        <v>929</v>
      </c>
      <c r="W1370" s="15">
        <f>Table3[[#This Row],[Buddy wage/trip]]*0.3</f>
        <v>119.69999999999999</v>
      </c>
    </row>
    <row r="1371" spans="1:23" x14ac:dyDescent="0.25">
      <c r="A1371">
        <v>6</v>
      </c>
      <c r="B1371" s="22">
        <v>44137</v>
      </c>
      <c r="C1371">
        <v>2020</v>
      </c>
      <c r="D1371" t="s">
        <v>30</v>
      </c>
      <c r="E1371" t="s">
        <v>32</v>
      </c>
      <c r="F1371" t="s">
        <v>38</v>
      </c>
      <c r="G1371" t="s">
        <v>41</v>
      </c>
      <c r="H1371" t="s">
        <v>43</v>
      </c>
      <c r="I1371">
        <v>40.799999999999997</v>
      </c>
      <c r="J1371" t="s">
        <v>44</v>
      </c>
      <c r="K1371">
        <v>118.6</v>
      </c>
      <c r="L1371" t="s">
        <v>84</v>
      </c>
      <c r="M1371" t="s">
        <v>55</v>
      </c>
      <c r="N1371" t="s">
        <v>66</v>
      </c>
      <c r="O1371" t="s">
        <v>60</v>
      </c>
      <c r="P1371" s="4">
        <v>305</v>
      </c>
      <c r="Q1371" s="4">
        <v>401</v>
      </c>
      <c r="R1371" s="4">
        <v>593</v>
      </c>
      <c r="S1371" s="6">
        <v>519</v>
      </c>
      <c r="T1371">
        <v>8.6999999999999993</v>
      </c>
      <c r="U1371" t="s">
        <v>62</v>
      </c>
      <c r="V1371" s="4">
        <f>Table3[[#This Row],[Driver wage/trip]]+Table3[[#This Row],[Driver Salary]]</f>
        <v>898</v>
      </c>
      <c r="W1371" s="15">
        <f>Table3[[#This Row],[Buddy wage/trip]]*0.3</f>
        <v>120.3</v>
      </c>
    </row>
    <row r="1372" spans="1:23" x14ac:dyDescent="0.25">
      <c r="A1372">
        <v>11</v>
      </c>
      <c r="B1372" s="22">
        <v>44398</v>
      </c>
      <c r="C1372">
        <v>2021</v>
      </c>
      <c r="D1372" t="s">
        <v>27</v>
      </c>
      <c r="E1372" t="s">
        <v>33</v>
      </c>
      <c r="F1372" t="s">
        <v>38</v>
      </c>
      <c r="G1372" t="s">
        <v>40</v>
      </c>
      <c r="H1372" t="s">
        <v>43</v>
      </c>
      <c r="I1372">
        <v>67.099999999999994</v>
      </c>
      <c r="J1372" t="s">
        <v>45</v>
      </c>
      <c r="K1372">
        <v>83.3</v>
      </c>
      <c r="L1372" t="s">
        <v>83</v>
      </c>
      <c r="M1372" t="s">
        <v>52</v>
      </c>
      <c r="N1372" t="s">
        <v>48</v>
      </c>
      <c r="O1372" t="s">
        <v>59</v>
      </c>
      <c r="P1372" s="4">
        <v>680</v>
      </c>
      <c r="Q1372" s="4">
        <v>399</v>
      </c>
      <c r="R1372" s="4">
        <v>303</v>
      </c>
      <c r="S1372" s="6">
        <v>525</v>
      </c>
      <c r="T1372">
        <v>36.4</v>
      </c>
      <c r="U1372" t="s">
        <v>62</v>
      </c>
      <c r="V1372" s="4">
        <f>Table3[[#This Row],[Driver wage/trip]]+Table3[[#This Row],[Driver Salary]]</f>
        <v>983</v>
      </c>
      <c r="W1372" s="15">
        <f>Table3[[#This Row],[Buddy wage/trip]]*0.3</f>
        <v>119.69999999999999</v>
      </c>
    </row>
    <row r="1373" spans="1:23" x14ac:dyDescent="0.25">
      <c r="A1373">
        <v>25</v>
      </c>
      <c r="B1373" s="22">
        <v>44953</v>
      </c>
      <c r="C1373">
        <v>2023</v>
      </c>
      <c r="D1373" t="s">
        <v>28</v>
      </c>
      <c r="E1373" t="s">
        <v>31</v>
      </c>
      <c r="F1373" t="s">
        <v>38</v>
      </c>
      <c r="G1373" t="s">
        <v>40</v>
      </c>
      <c r="H1373" t="s">
        <v>70</v>
      </c>
      <c r="I1373">
        <v>34.299999999999997</v>
      </c>
      <c r="J1373" t="s">
        <v>46</v>
      </c>
      <c r="K1373">
        <v>40.1</v>
      </c>
      <c r="L1373" t="s">
        <v>83</v>
      </c>
      <c r="M1373" t="s">
        <v>51</v>
      </c>
      <c r="N1373" t="s">
        <v>65</v>
      </c>
      <c r="O1373" t="s">
        <v>60</v>
      </c>
      <c r="P1373" s="4">
        <v>487</v>
      </c>
      <c r="Q1373" s="4">
        <v>398</v>
      </c>
      <c r="R1373" s="4">
        <v>265</v>
      </c>
      <c r="S1373" s="6">
        <v>500</v>
      </c>
      <c r="T1373">
        <v>7.3</v>
      </c>
      <c r="U1373" t="s">
        <v>62</v>
      </c>
      <c r="V1373" s="4">
        <f>Table3[[#This Row],[Driver wage/trip]]+Table3[[#This Row],[Driver Salary]]</f>
        <v>752</v>
      </c>
      <c r="W1373" s="15">
        <f>Table3[[#This Row],[Buddy wage/trip]]*0.3</f>
        <v>119.39999999999999</v>
      </c>
    </row>
    <row r="1374" spans="1:23" x14ac:dyDescent="0.25">
      <c r="A1374">
        <v>3</v>
      </c>
      <c r="B1374" s="22">
        <v>43851</v>
      </c>
      <c r="C1374">
        <v>2020</v>
      </c>
      <c r="D1374" t="s">
        <v>28</v>
      </c>
      <c r="E1374" t="s">
        <v>37</v>
      </c>
      <c r="F1374" t="s">
        <v>38</v>
      </c>
      <c r="G1374" t="s">
        <v>41</v>
      </c>
      <c r="H1374" t="s">
        <v>43</v>
      </c>
      <c r="I1374">
        <v>76.400000000000006</v>
      </c>
      <c r="J1374" t="s">
        <v>44</v>
      </c>
      <c r="K1374">
        <v>42.8</v>
      </c>
      <c r="L1374" t="s">
        <v>84</v>
      </c>
      <c r="M1374" t="s">
        <v>52</v>
      </c>
      <c r="N1374" t="s">
        <v>58</v>
      </c>
      <c r="O1374" t="s">
        <v>59</v>
      </c>
      <c r="P1374" s="4">
        <v>287</v>
      </c>
      <c r="Q1374" s="4">
        <v>400</v>
      </c>
      <c r="R1374" s="4">
        <v>200</v>
      </c>
      <c r="S1374" s="6">
        <v>390</v>
      </c>
      <c r="T1374">
        <v>32.1</v>
      </c>
      <c r="U1374" t="s">
        <v>61</v>
      </c>
      <c r="V1374" s="4">
        <f>Table3[[#This Row],[Driver wage/trip]]+Table3[[#This Row],[Driver Salary]]</f>
        <v>487</v>
      </c>
      <c r="W1374" s="15">
        <f>Table3[[#This Row],[Buddy wage/trip]]*0.3</f>
        <v>120</v>
      </c>
    </row>
    <row r="1375" spans="1:23" x14ac:dyDescent="0.25">
      <c r="A1375">
        <v>1</v>
      </c>
      <c r="B1375" s="22">
        <v>44860</v>
      </c>
      <c r="C1375">
        <v>2022</v>
      </c>
      <c r="D1375" t="s">
        <v>22</v>
      </c>
      <c r="E1375" t="s">
        <v>33</v>
      </c>
      <c r="F1375" t="s">
        <v>39</v>
      </c>
      <c r="G1375" t="s">
        <v>41</v>
      </c>
      <c r="H1375" t="s">
        <v>43</v>
      </c>
      <c r="I1375">
        <v>56.5</v>
      </c>
      <c r="J1375" t="s">
        <v>46</v>
      </c>
      <c r="K1375">
        <v>55</v>
      </c>
      <c r="L1375" t="s">
        <v>84</v>
      </c>
      <c r="M1375" t="s">
        <v>48</v>
      </c>
      <c r="N1375" t="s">
        <v>65</v>
      </c>
      <c r="O1375" t="s">
        <v>59</v>
      </c>
      <c r="P1375" s="4">
        <v>612</v>
      </c>
      <c r="Q1375" s="4">
        <v>400</v>
      </c>
      <c r="R1375" s="4">
        <v>261</v>
      </c>
      <c r="S1375" s="6">
        <v>457</v>
      </c>
      <c r="T1375">
        <v>17.399999999999999</v>
      </c>
      <c r="U1375" t="s">
        <v>61</v>
      </c>
      <c r="V1375" s="4">
        <f>Table3[[#This Row],[Driver wage/trip]]+Table3[[#This Row],[Driver Salary]]</f>
        <v>873</v>
      </c>
      <c r="W1375" s="15">
        <f>Table3[[#This Row],[Buddy wage/trip]]*0.3</f>
        <v>120</v>
      </c>
    </row>
    <row r="1376" spans="1:23" x14ac:dyDescent="0.25">
      <c r="A1376">
        <v>23</v>
      </c>
      <c r="B1376" s="22">
        <v>44061</v>
      </c>
      <c r="C1376">
        <v>2020</v>
      </c>
      <c r="D1376" t="s">
        <v>26</v>
      </c>
      <c r="E1376" t="s">
        <v>37</v>
      </c>
      <c r="F1376" t="s">
        <v>38</v>
      </c>
      <c r="G1376" t="s">
        <v>40</v>
      </c>
      <c r="H1376" t="s">
        <v>70</v>
      </c>
      <c r="I1376">
        <v>60.4</v>
      </c>
      <c r="J1376" t="s">
        <v>46</v>
      </c>
      <c r="K1376">
        <v>76.5</v>
      </c>
      <c r="L1376" t="s">
        <v>83</v>
      </c>
      <c r="M1376" t="s">
        <v>53</v>
      </c>
      <c r="N1376" t="s">
        <v>56</v>
      </c>
      <c r="O1376" t="s">
        <v>60</v>
      </c>
      <c r="P1376" s="4">
        <v>764</v>
      </c>
      <c r="Q1376" s="4">
        <v>399</v>
      </c>
      <c r="R1376" s="4">
        <v>660</v>
      </c>
      <c r="S1376" s="6">
        <v>660</v>
      </c>
      <c r="T1376">
        <v>8.1</v>
      </c>
      <c r="U1376" t="s">
        <v>62</v>
      </c>
      <c r="V1376" s="4">
        <f>Table3[[#This Row],[Driver wage/trip]]+Table3[[#This Row],[Driver Salary]]</f>
        <v>1424</v>
      </c>
      <c r="W1376" s="15">
        <f>Table3[[#This Row],[Buddy wage/trip]]*0.3</f>
        <v>119.69999999999999</v>
      </c>
    </row>
    <row r="1377" spans="1:23" x14ac:dyDescent="0.25">
      <c r="A1377">
        <v>11</v>
      </c>
      <c r="B1377" s="22">
        <v>43912</v>
      </c>
      <c r="C1377">
        <v>2020</v>
      </c>
      <c r="D1377" t="s">
        <v>24</v>
      </c>
      <c r="E1377" t="s">
        <v>34</v>
      </c>
      <c r="F1377" t="s">
        <v>39</v>
      </c>
      <c r="G1377" t="s">
        <v>41</v>
      </c>
      <c r="H1377" t="s">
        <v>43</v>
      </c>
      <c r="I1377">
        <v>113.4</v>
      </c>
      <c r="J1377" t="s">
        <v>45</v>
      </c>
      <c r="K1377">
        <v>108.3</v>
      </c>
      <c r="L1377" t="s">
        <v>83</v>
      </c>
      <c r="M1377" t="s">
        <v>53</v>
      </c>
      <c r="N1377" t="s">
        <v>57</v>
      </c>
      <c r="O1377" t="s">
        <v>59</v>
      </c>
      <c r="P1377" s="4">
        <v>543</v>
      </c>
      <c r="Q1377" s="4">
        <v>398</v>
      </c>
      <c r="R1377" s="4">
        <v>737</v>
      </c>
      <c r="S1377" s="6">
        <v>309</v>
      </c>
      <c r="T1377">
        <v>37.6</v>
      </c>
      <c r="U1377" t="s">
        <v>62</v>
      </c>
      <c r="V1377" s="4">
        <f>Table3[[#This Row],[Driver wage/trip]]+Table3[[#This Row],[Driver Salary]]</f>
        <v>1280</v>
      </c>
      <c r="W1377" s="15">
        <f>Table3[[#This Row],[Buddy wage/trip]]*0.3</f>
        <v>119.39999999999999</v>
      </c>
    </row>
    <row r="1378" spans="1:23" x14ac:dyDescent="0.25">
      <c r="A1378">
        <v>8</v>
      </c>
      <c r="B1378" s="22">
        <v>44788</v>
      </c>
      <c r="C1378">
        <v>2022</v>
      </c>
      <c r="D1378" t="s">
        <v>26</v>
      </c>
      <c r="E1378" t="s">
        <v>32</v>
      </c>
      <c r="F1378" t="s">
        <v>38</v>
      </c>
      <c r="G1378" t="s">
        <v>41</v>
      </c>
      <c r="H1378" t="s">
        <v>43</v>
      </c>
      <c r="I1378">
        <v>86.2</v>
      </c>
      <c r="J1378" t="s">
        <v>44</v>
      </c>
      <c r="K1378">
        <v>27.8</v>
      </c>
      <c r="L1378" t="s">
        <v>83</v>
      </c>
      <c r="M1378" t="s">
        <v>48</v>
      </c>
      <c r="N1378" t="s">
        <v>48</v>
      </c>
      <c r="O1378" t="s">
        <v>59</v>
      </c>
      <c r="P1378" s="4">
        <v>259</v>
      </c>
      <c r="Q1378" s="4">
        <v>400</v>
      </c>
      <c r="R1378" s="4">
        <v>344</v>
      </c>
      <c r="S1378" s="6">
        <v>321</v>
      </c>
      <c r="T1378">
        <v>38.6</v>
      </c>
      <c r="U1378" t="s">
        <v>62</v>
      </c>
      <c r="V1378" s="4">
        <f>Table3[[#This Row],[Driver wage/trip]]+Table3[[#This Row],[Driver Salary]]</f>
        <v>603</v>
      </c>
      <c r="W1378" s="15">
        <f>Table3[[#This Row],[Buddy wage/trip]]*0.3</f>
        <v>120</v>
      </c>
    </row>
    <row r="1379" spans="1:23" x14ac:dyDescent="0.25">
      <c r="A1379">
        <v>20</v>
      </c>
      <c r="B1379" s="22">
        <v>44047</v>
      </c>
      <c r="C1379">
        <v>2020</v>
      </c>
      <c r="D1379" t="s">
        <v>26</v>
      </c>
      <c r="E1379" t="s">
        <v>37</v>
      </c>
      <c r="F1379" t="s">
        <v>38</v>
      </c>
      <c r="G1379" t="s">
        <v>40</v>
      </c>
      <c r="H1379" t="s">
        <v>42</v>
      </c>
      <c r="I1379">
        <v>35.1</v>
      </c>
      <c r="J1379" t="s">
        <v>46</v>
      </c>
      <c r="K1379">
        <v>14.7</v>
      </c>
      <c r="L1379" t="s">
        <v>84</v>
      </c>
      <c r="M1379" t="s">
        <v>51</v>
      </c>
      <c r="N1379" t="s">
        <v>55</v>
      </c>
      <c r="O1379" t="s">
        <v>59</v>
      </c>
      <c r="P1379" s="4">
        <v>233</v>
      </c>
      <c r="Q1379" s="4">
        <v>401</v>
      </c>
      <c r="R1379" s="4">
        <v>677</v>
      </c>
      <c r="S1379" s="6">
        <v>600</v>
      </c>
      <c r="T1379">
        <v>20.9</v>
      </c>
      <c r="U1379" t="s">
        <v>61</v>
      </c>
      <c r="V1379" s="4">
        <f>Table3[[#This Row],[Driver wage/trip]]+Table3[[#This Row],[Driver Salary]]</f>
        <v>910</v>
      </c>
      <c r="W1379" s="15">
        <f>Table3[[#This Row],[Buddy wage/trip]]*0.3</f>
        <v>120.3</v>
      </c>
    </row>
    <row r="1380" spans="1:23" x14ac:dyDescent="0.25">
      <c r="A1380">
        <v>8</v>
      </c>
      <c r="B1380" s="22">
        <v>44165</v>
      </c>
      <c r="C1380">
        <v>2020</v>
      </c>
      <c r="D1380" t="s">
        <v>30</v>
      </c>
      <c r="E1380" t="s">
        <v>32</v>
      </c>
      <c r="F1380" t="s">
        <v>38</v>
      </c>
      <c r="G1380" t="s">
        <v>41</v>
      </c>
      <c r="H1380" t="s">
        <v>70</v>
      </c>
      <c r="I1380">
        <v>63</v>
      </c>
      <c r="J1380" t="s">
        <v>45</v>
      </c>
      <c r="K1380">
        <v>51.7</v>
      </c>
      <c r="L1380" t="s">
        <v>83</v>
      </c>
      <c r="M1380" t="s">
        <v>53</v>
      </c>
      <c r="N1380" t="s">
        <v>48</v>
      </c>
      <c r="O1380" t="s">
        <v>59</v>
      </c>
      <c r="P1380" s="4">
        <v>678</v>
      </c>
      <c r="Q1380" s="4">
        <v>401</v>
      </c>
      <c r="R1380" s="4">
        <v>319</v>
      </c>
      <c r="S1380" s="6">
        <v>720</v>
      </c>
      <c r="T1380">
        <v>19.3</v>
      </c>
      <c r="U1380" t="s">
        <v>62</v>
      </c>
      <c r="V1380" s="4">
        <f>Table3[[#This Row],[Driver wage/trip]]+Table3[[#This Row],[Driver Salary]]</f>
        <v>997</v>
      </c>
      <c r="W1380" s="15">
        <f>Table3[[#This Row],[Buddy wage/trip]]*0.3</f>
        <v>120.3</v>
      </c>
    </row>
    <row r="1381" spans="1:23" x14ac:dyDescent="0.25">
      <c r="A1381">
        <v>25</v>
      </c>
      <c r="B1381" s="22">
        <v>44389</v>
      </c>
      <c r="C1381">
        <v>2021</v>
      </c>
      <c r="D1381" t="s">
        <v>27</v>
      </c>
      <c r="E1381" t="s">
        <v>32</v>
      </c>
      <c r="F1381" t="s">
        <v>39</v>
      </c>
      <c r="G1381" t="s">
        <v>41</v>
      </c>
      <c r="H1381" t="s">
        <v>43</v>
      </c>
      <c r="I1381">
        <v>58.7</v>
      </c>
      <c r="J1381" t="s">
        <v>45</v>
      </c>
      <c r="K1381">
        <v>33.200000000000003</v>
      </c>
      <c r="L1381" t="s">
        <v>83</v>
      </c>
      <c r="M1381" t="s">
        <v>49</v>
      </c>
      <c r="N1381" t="s">
        <v>52</v>
      </c>
      <c r="O1381" t="s">
        <v>60</v>
      </c>
      <c r="P1381" s="4">
        <v>576</v>
      </c>
      <c r="Q1381" s="4">
        <v>400</v>
      </c>
      <c r="R1381" s="4">
        <v>350</v>
      </c>
      <c r="S1381" s="6">
        <v>404</v>
      </c>
      <c r="T1381">
        <v>36.1</v>
      </c>
      <c r="U1381" t="s">
        <v>62</v>
      </c>
      <c r="V1381" s="4">
        <f>Table3[[#This Row],[Driver wage/trip]]+Table3[[#This Row],[Driver Salary]]</f>
        <v>926</v>
      </c>
      <c r="W1381" s="15">
        <f>Table3[[#This Row],[Buddy wage/trip]]*0.3</f>
        <v>120</v>
      </c>
    </row>
    <row r="1382" spans="1:23" x14ac:dyDescent="0.25">
      <c r="A1382">
        <v>17</v>
      </c>
      <c r="B1382" s="22">
        <v>44694</v>
      </c>
      <c r="C1382">
        <v>2022</v>
      </c>
      <c r="D1382" t="s">
        <v>20</v>
      </c>
      <c r="E1382" t="s">
        <v>31</v>
      </c>
      <c r="F1382" t="s">
        <v>38</v>
      </c>
      <c r="G1382" t="s">
        <v>40</v>
      </c>
      <c r="H1382" t="s">
        <v>70</v>
      </c>
      <c r="I1382">
        <v>96.4</v>
      </c>
      <c r="J1382" t="s">
        <v>46</v>
      </c>
      <c r="K1382">
        <v>71.2</v>
      </c>
      <c r="L1382" t="s">
        <v>83</v>
      </c>
      <c r="M1382" t="s">
        <v>47</v>
      </c>
      <c r="N1382" t="s">
        <v>52</v>
      </c>
      <c r="O1382" t="s">
        <v>59</v>
      </c>
      <c r="P1382" s="4">
        <v>754</v>
      </c>
      <c r="Q1382" s="4">
        <v>400</v>
      </c>
      <c r="R1382" s="4">
        <v>334</v>
      </c>
      <c r="S1382" s="6">
        <v>760</v>
      </c>
      <c r="T1382">
        <v>24.2</v>
      </c>
      <c r="U1382" t="s">
        <v>62</v>
      </c>
      <c r="V1382" s="4">
        <f>Table3[[#This Row],[Driver wage/trip]]+Table3[[#This Row],[Driver Salary]]</f>
        <v>1088</v>
      </c>
      <c r="W1382" s="15">
        <f>Table3[[#This Row],[Buddy wage/trip]]*0.3</f>
        <v>120</v>
      </c>
    </row>
    <row r="1383" spans="1:23" x14ac:dyDescent="0.25">
      <c r="A1383">
        <v>9</v>
      </c>
      <c r="B1383" s="22">
        <v>44704</v>
      </c>
      <c r="C1383">
        <v>2022</v>
      </c>
      <c r="D1383" t="s">
        <v>20</v>
      </c>
      <c r="E1383" t="s">
        <v>32</v>
      </c>
      <c r="F1383" t="s">
        <v>39</v>
      </c>
      <c r="G1383" t="s">
        <v>40</v>
      </c>
      <c r="H1383" t="s">
        <v>43</v>
      </c>
      <c r="I1383">
        <v>100.8</v>
      </c>
      <c r="J1383" t="s">
        <v>46</v>
      </c>
      <c r="K1383">
        <v>85.4</v>
      </c>
      <c r="L1383" t="s">
        <v>84</v>
      </c>
      <c r="M1383" t="s">
        <v>48</v>
      </c>
      <c r="N1383" t="s">
        <v>65</v>
      </c>
      <c r="O1383" t="s">
        <v>60</v>
      </c>
      <c r="P1383" s="4">
        <v>528</v>
      </c>
      <c r="Q1383" s="4">
        <v>400</v>
      </c>
      <c r="R1383" s="4">
        <v>231</v>
      </c>
      <c r="S1383" s="6">
        <v>235</v>
      </c>
      <c r="T1383">
        <v>11.4</v>
      </c>
      <c r="U1383" t="s">
        <v>62</v>
      </c>
      <c r="V1383" s="4">
        <f>Table3[[#This Row],[Driver wage/trip]]+Table3[[#This Row],[Driver Salary]]</f>
        <v>759</v>
      </c>
      <c r="W1383" s="15">
        <f>Table3[[#This Row],[Buddy wage/trip]]*0.3</f>
        <v>120</v>
      </c>
    </row>
    <row r="1384" spans="1:23" x14ac:dyDescent="0.25">
      <c r="A1384">
        <v>28</v>
      </c>
      <c r="B1384" s="22">
        <v>44583</v>
      </c>
      <c r="C1384">
        <v>2022</v>
      </c>
      <c r="D1384" t="s">
        <v>28</v>
      </c>
      <c r="E1384" t="s">
        <v>36</v>
      </c>
      <c r="F1384" t="s">
        <v>38</v>
      </c>
      <c r="G1384" t="s">
        <v>41</v>
      </c>
      <c r="H1384" t="s">
        <v>43</v>
      </c>
      <c r="I1384">
        <v>37.6</v>
      </c>
      <c r="J1384" t="s">
        <v>45</v>
      </c>
      <c r="K1384">
        <v>40.700000000000003</v>
      </c>
      <c r="L1384" t="s">
        <v>83</v>
      </c>
      <c r="M1384" t="s">
        <v>48</v>
      </c>
      <c r="N1384" t="s">
        <v>57</v>
      </c>
      <c r="O1384" t="s">
        <v>60</v>
      </c>
      <c r="P1384" s="4">
        <v>237</v>
      </c>
      <c r="Q1384" s="4">
        <v>399</v>
      </c>
      <c r="R1384" s="4">
        <v>316</v>
      </c>
      <c r="S1384" s="6">
        <v>271</v>
      </c>
      <c r="T1384">
        <v>17.600000000000001</v>
      </c>
      <c r="U1384" t="s">
        <v>62</v>
      </c>
      <c r="V1384" s="4">
        <f>Table3[[#This Row],[Driver wage/trip]]+Table3[[#This Row],[Driver Salary]]</f>
        <v>553</v>
      </c>
      <c r="W1384" s="15">
        <f>Table3[[#This Row],[Buddy wage/trip]]*0.3</f>
        <v>119.69999999999999</v>
      </c>
    </row>
    <row r="1385" spans="1:23" x14ac:dyDescent="0.25">
      <c r="A1385">
        <v>8</v>
      </c>
      <c r="B1385" s="22">
        <v>44424</v>
      </c>
      <c r="C1385">
        <v>2021</v>
      </c>
      <c r="D1385" t="s">
        <v>26</v>
      </c>
      <c r="E1385" t="s">
        <v>32</v>
      </c>
      <c r="F1385" t="s">
        <v>38</v>
      </c>
      <c r="G1385" t="s">
        <v>41</v>
      </c>
      <c r="H1385" t="s">
        <v>43</v>
      </c>
      <c r="I1385">
        <v>99.4</v>
      </c>
      <c r="J1385" t="s">
        <v>45</v>
      </c>
      <c r="K1385">
        <v>83.8</v>
      </c>
      <c r="L1385" t="s">
        <v>83</v>
      </c>
      <c r="M1385" t="s">
        <v>52</v>
      </c>
      <c r="N1385" t="s">
        <v>56</v>
      </c>
      <c r="O1385" t="s">
        <v>59</v>
      </c>
      <c r="P1385" s="4">
        <v>442</v>
      </c>
      <c r="Q1385" s="4">
        <v>399</v>
      </c>
      <c r="R1385" s="4">
        <v>424</v>
      </c>
      <c r="S1385" s="6">
        <v>476</v>
      </c>
      <c r="T1385">
        <v>33.6</v>
      </c>
      <c r="U1385" t="s">
        <v>62</v>
      </c>
      <c r="V1385" s="4">
        <f>Table3[[#This Row],[Driver wage/trip]]+Table3[[#This Row],[Driver Salary]]</f>
        <v>866</v>
      </c>
      <c r="W1385" s="15">
        <f>Table3[[#This Row],[Buddy wage/trip]]*0.3</f>
        <v>119.69999999999999</v>
      </c>
    </row>
    <row r="1386" spans="1:23" x14ac:dyDescent="0.25">
      <c r="A1386">
        <v>18</v>
      </c>
      <c r="B1386" s="22">
        <v>44534</v>
      </c>
      <c r="C1386">
        <v>2021</v>
      </c>
      <c r="D1386" t="s">
        <v>23</v>
      </c>
      <c r="E1386" t="s">
        <v>36</v>
      </c>
      <c r="F1386" t="s">
        <v>39</v>
      </c>
      <c r="G1386" t="s">
        <v>41</v>
      </c>
      <c r="H1386" t="s">
        <v>70</v>
      </c>
      <c r="I1386">
        <v>25.6</v>
      </c>
      <c r="J1386" t="s">
        <v>45</v>
      </c>
      <c r="K1386">
        <v>44.5</v>
      </c>
      <c r="L1386" t="s">
        <v>84</v>
      </c>
      <c r="M1386" t="s">
        <v>54</v>
      </c>
      <c r="N1386" t="s">
        <v>48</v>
      </c>
      <c r="O1386" t="s">
        <v>59</v>
      </c>
      <c r="P1386" s="4">
        <v>595</v>
      </c>
      <c r="Q1386" s="4">
        <v>400</v>
      </c>
      <c r="R1386" s="4">
        <v>443</v>
      </c>
      <c r="S1386" s="6">
        <v>634</v>
      </c>
      <c r="T1386">
        <v>34.5</v>
      </c>
      <c r="U1386" t="s">
        <v>61</v>
      </c>
      <c r="V1386" s="4">
        <f>Table3[[#This Row],[Driver wage/trip]]+Table3[[#This Row],[Driver Salary]]</f>
        <v>1038</v>
      </c>
      <c r="W1386" s="15">
        <f>Table3[[#This Row],[Buddy wage/trip]]*0.3</f>
        <v>120</v>
      </c>
    </row>
    <row r="1387" spans="1:23" x14ac:dyDescent="0.25">
      <c r="A1387">
        <v>15</v>
      </c>
      <c r="B1387" s="22">
        <v>44755</v>
      </c>
      <c r="C1387">
        <v>2022</v>
      </c>
      <c r="D1387" t="s">
        <v>27</v>
      </c>
      <c r="E1387" t="s">
        <v>33</v>
      </c>
      <c r="F1387" t="s">
        <v>39</v>
      </c>
      <c r="G1387" t="s">
        <v>40</v>
      </c>
      <c r="H1387" t="s">
        <v>70</v>
      </c>
      <c r="I1387">
        <v>92.7</v>
      </c>
      <c r="J1387" t="s">
        <v>44</v>
      </c>
      <c r="K1387">
        <v>78</v>
      </c>
      <c r="L1387" t="s">
        <v>84</v>
      </c>
      <c r="M1387" t="s">
        <v>55</v>
      </c>
      <c r="N1387" t="s">
        <v>52</v>
      </c>
      <c r="O1387" t="s">
        <v>59</v>
      </c>
      <c r="P1387" s="4">
        <v>431</v>
      </c>
      <c r="Q1387" s="4">
        <v>400</v>
      </c>
      <c r="R1387" s="4">
        <v>386</v>
      </c>
      <c r="S1387" s="6">
        <v>423</v>
      </c>
      <c r="T1387">
        <v>37.6</v>
      </c>
      <c r="U1387" t="s">
        <v>62</v>
      </c>
      <c r="V1387" s="4">
        <f>Table3[[#This Row],[Driver wage/trip]]+Table3[[#This Row],[Driver Salary]]</f>
        <v>817</v>
      </c>
      <c r="W1387" s="15">
        <f>Table3[[#This Row],[Buddy wage/trip]]*0.3</f>
        <v>120</v>
      </c>
    </row>
    <row r="1388" spans="1:23" x14ac:dyDescent="0.25">
      <c r="A1388">
        <v>22</v>
      </c>
      <c r="B1388" s="22">
        <v>44383</v>
      </c>
      <c r="C1388">
        <v>2021</v>
      </c>
      <c r="D1388" t="s">
        <v>27</v>
      </c>
      <c r="E1388" t="s">
        <v>37</v>
      </c>
      <c r="F1388" t="s">
        <v>38</v>
      </c>
      <c r="G1388" t="s">
        <v>40</v>
      </c>
      <c r="H1388" t="s">
        <v>70</v>
      </c>
      <c r="I1388">
        <v>33.6</v>
      </c>
      <c r="J1388" t="s">
        <v>46</v>
      </c>
      <c r="K1388">
        <v>77.8</v>
      </c>
      <c r="L1388" t="s">
        <v>83</v>
      </c>
      <c r="M1388" t="s">
        <v>47</v>
      </c>
      <c r="N1388" t="s">
        <v>65</v>
      </c>
      <c r="O1388" t="s">
        <v>59</v>
      </c>
      <c r="P1388" s="4">
        <v>800</v>
      </c>
      <c r="Q1388" s="4">
        <v>401</v>
      </c>
      <c r="R1388" s="4">
        <v>509</v>
      </c>
      <c r="S1388" s="6">
        <v>533</v>
      </c>
      <c r="T1388">
        <v>12.2</v>
      </c>
      <c r="U1388" t="s">
        <v>62</v>
      </c>
      <c r="V1388" s="4">
        <f>Table3[[#This Row],[Driver wage/trip]]+Table3[[#This Row],[Driver Salary]]</f>
        <v>1309</v>
      </c>
      <c r="W1388" s="15">
        <f>Table3[[#This Row],[Buddy wage/trip]]*0.3</f>
        <v>120.3</v>
      </c>
    </row>
    <row r="1389" spans="1:23" x14ac:dyDescent="0.25">
      <c r="A1389">
        <v>24</v>
      </c>
      <c r="B1389" s="22">
        <v>44613</v>
      </c>
      <c r="C1389">
        <v>2022</v>
      </c>
      <c r="D1389" t="s">
        <v>25</v>
      </c>
      <c r="E1389" t="s">
        <v>32</v>
      </c>
      <c r="F1389" t="s">
        <v>39</v>
      </c>
      <c r="G1389" t="s">
        <v>40</v>
      </c>
      <c r="H1389" t="s">
        <v>70</v>
      </c>
      <c r="I1389">
        <v>39.299999999999997</v>
      </c>
      <c r="J1389" t="s">
        <v>45</v>
      </c>
      <c r="K1389">
        <v>37</v>
      </c>
      <c r="L1389" t="s">
        <v>84</v>
      </c>
      <c r="M1389" t="s">
        <v>53</v>
      </c>
      <c r="N1389" t="s">
        <v>48</v>
      </c>
      <c r="O1389" t="s">
        <v>59</v>
      </c>
      <c r="P1389" s="4">
        <v>443</v>
      </c>
      <c r="Q1389" s="4">
        <v>401</v>
      </c>
      <c r="R1389" s="4">
        <v>427</v>
      </c>
      <c r="S1389" s="6">
        <v>217</v>
      </c>
      <c r="T1389">
        <v>27.5</v>
      </c>
      <c r="U1389" t="s">
        <v>61</v>
      </c>
      <c r="V1389" s="4">
        <f>Table3[[#This Row],[Driver wage/trip]]+Table3[[#This Row],[Driver Salary]]</f>
        <v>870</v>
      </c>
      <c r="W1389" s="15">
        <f>Table3[[#This Row],[Buddy wage/trip]]*0.3</f>
        <v>120.3</v>
      </c>
    </row>
    <row r="1390" spans="1:23" x14ac:dyDescent="0.25">
      <c r="A1390">
        <v>13</v>
      </c>
      <c r="B1390" s="22">
        <v>43917</v>
      </c>
      <c r="C1390">
        <v>2020</v>
      </c>
      <c r="D1390" t="s">
        <v>24</v>
      </c>
      <c r="E1390" t="s">
        <v>31</v>
      </c>
      <c r="F1390" t="s">
        <v>39</v>
      </c>
      <c r="G1390" t="s">
        <v>41</v>
      </c>
      <c r="H1390" t="s">
        <v>43</v>
      </c>
      <c r="I1390">
        <v>103</v>
      </c>
      <c r="J1390" t="s">
        <v>44</v>
      </c>
      <c r="K1390">
        <v>78.099999999999994</v>
      </c>
      <c r="L1390" t="s">
        <v>83</v>
      </c>
      <c r="M1390" t="s">
        <v>52</v>
      </c>
      <c r="N1390" t="s">
        <v>65</v>
      </c>
      <c r="O1390" t="s">
        <v>60</v>
      </c>
      <c r="P1390" s="4">
        <v>528</v>
      </c>
      <c r="Q1390" s="4">
        <v>401</v>
      </c>
      <c r="R1390" s="4">
        <v>782</v>
      </c>
      <c r="S1390" s="6">
        <v>477</v>
      </c>
      <c r="T1390">
        <v>3.7</v>
      </c>
      <c r="U1390" t="s">
        <v>62</v>
      </c>
      <c r="V1390" s="4">
        <f>Table3[[#This Row],[Driver wage/trip]]+Table3[[#This Row],[Driver Salary]]</f>
        <v>1310</v>
      </c>
      <c r="W1390" s="15">
        <f>Table3[[#This Row],[Buddy wage/trip]]*0.3</f>
        <v>120.3</v>
      </c>
    </row>
    <row r="1391" spans="1:23" x14ac:dyDescent="0.25">
      <c r="A1391">
        <v>7</v>
      </c>
      <c r="B1391" s="22">
        <v>44343</v>
      </c>
      <c r="C1391">
        <v>2021</v>
      </c>
      <c r="D1391" t="s">
        <v>20</v>
      </c>
      <c r="E1391" t="s">
        <v>35</v>
      </c>
      <c r="F1391" t="s">
        <v>39</v>
      </c>
      <c r="G1391" t="s">
        <v>40</v>
      </c>
      <c r="H1391" t="s">
        <v>43</v>
      </c>
      <c r="I1391">
        <v>53.3</v>
      </c>
      <c r="J1391" t="s">
        <v>46</v>
      </c>
      <c r="K1391">
        <v>48.8</v>
      </c>
      <c r="L1391" t="s">
        <v>83</v>
      </c>
      <c r="M1391" t="s">
        <v>55</v>
      </c>
      <c r="N1391" t="s">
        <v>52</v>
      </c>
      <c r="O1391" t="s">
        <v>59</v>
      </c>
      <c r="P1391" s="4">
        <v>335</v>
      </c>
      <c r="Q1391" s="4">
        <v>400</v>
      </c>
      <c r="R1391" s="4">
        <v>684</v>
      </c>
      <c r="S1391" s="6">
        <v>346</v>
      </c>
      <c r="T1391">
        <v>29.3</v>
      </c>
      <c r="U1391" t="s">
        <v>62</v>
      </c>
      <c r="V1391" s="4">
        <f>Table3[[#This Row],[Driver wage/trip]]+Table3[[#This Row],[Driver Salary]]</f>
        <v>1019</v>
      </c>
      <c r="W1391" s="15">
        <f>Table3[[#This Row],[Buddy wage/trip]]*0.3</f>
        <v>120</v>
      </c>
    </row>
    <row r="1392" spans="1:23" x14ac:dyDescent="0.25">
      <c r="A1392">
        <v>16</v>
      </c>
      <c r="B1392" s="22">
        <v>44814</v>
      </c>
      <c r="C1392">
        <v>2022</v>
      </c>
      <c r="D1392" t="s">
        <v>21</v>
      </c>
      <c r="E1392" t="s">
        <v>36</v>
      </c>
      <c r="F1392" t="s">
        <v>38</v>
      </c>
      <c r="G1392" t="s">
        <v>40</v>
      </c>
      <c r="H1392" t="s">
        <v>70</v>
      </c>
      <c r="I1392">
        <v>118.9</v>
      </c>
      <c r="J1392" t="s">
        <v>46</v>
      </c>
      <c r="K1392">
        <v>43.7</v>
      </c>
      <c r="L1392" t="s">
        <v>83</v>
      </c>
      <c r="M1392" t="s">
        <v>50</v>
      </c>
      <c r="N1392" t="s">
        <v>57</v>
      </c>
      <c r="O1392" t="s">
        <v>59</v>
      </c>
      <c r="P1392" s="4">
        <v>291</v>
      </c>
      <c r="Q1392" s="4">
        <v>399</v>
      </c>
      <c r="R1392" s="4">
        <v>759</v>
      </c>
      <c r="S1392" s="6">
        <v>510</v>
      </c>
      <c r="T1392">
        <v>23</v>
      </c>
      <c r="U1392" t="s">
        <v>61</v>
      </c>
      <c r="V1392" s="4">
        <f>Table3[[#This Row],[Driver wage/trip]]+Table3[[#This Row],[Driver Salary]]</f>
        <v>1050</v>
      </c>
      <c r="W1392" s="15">
        <f>Table3[[#This Row],[Buddy wage/trip]]*0.3</f>
        <v>119.69999999999999</v>
      </c>
    </row>
    <row r="1393" spans="1:23" x14ac:dyDescent="0.25">
      <c r="A1393">
        <v>8</v>
      </c>
      <c r="B1393" s="22">
        <v>44839</v>
      </c>
      <c r="C1393">
        <v>2022</v>
      </c>
      <c r="D1393" t="s">
        <v>22</v>
      </c>
      <c r="E1393" t="s">
        <v>33</v>
      </c>
      <c r="F1393" t="s">
        <v>38</v>
      </c>
      <c r="G1393" t="s">
        <v>41</v>
      </c>
      <c r="H1393" t="s">
        <v>43</v>
      </c>
      <c r="I1393">
        <v>22.5</v>
      </c>
      <c r="J1393" t="s">
        <v>46</v>
      </c>
      <c r="K1393">
        <v>38.299999999999997</v>
      </c>
      <c r="L1393" t="s">
        <v>84</v>
      </c>
      <c r="M1393" t="s">
        <v>51</v>
      </c>
      <c r="N1393" t="s">
        <v>57</v>
      </c>
      <c r="O1393" t="s">
        <v>59</v>
      </c>
      <c r="P1393" s="4">
        <v>587</v>
      </c>
      <c r="Q1393" s="4">
        <v>400</v>
      </c>
      <c r="R1393" s="4">
        <v>534</v>
      </c>
      <c r="S1393" s="6">
        <v>515</v>
      </c>
      <c r="T1393">
        <v>10.7</v>
      </c>
      <c r="U1393" t="s">
        <v>62</v>
      </c>
      <c r="V1393" s="4">
        <f>Table3[[#This Row],[Driver wage/trip]]+Table3[[#This Row],[Driver Salary]]</f>
        <v>1121</v>
      </c>
      <c r="W1393" s="15">
        <f>Table3[[#This Row],[Buddy wage/trip]]*0.3</f>
        <v>120</v>
      </c>
    </row>
    <row r="1394" spans="1:23" x14ac:dyDescent="0.25">
      <c r="A1394">
        <v>27</v>
      </c>
      <c r="B1394" s="22">
        <v>44417</v>
      </c>
      <c r="C1394">
        <v>2021</v>
      </c>
      <c r="D1394" t="s">
        <v>26</v>
      </c>
      <c r="E1394" t="s">
        <v>32</v>
      </c>
      <c r="F1394" t="s">
        <v>38</v>
      </c>
      <c r="G1394" t="s">
        <v>40</v>
      </c>
      <c r="H1394" t="s">
        <v>43</v>
      </c>
      <c r="I1394">
        <v>58.3</v>
      </c>
      <c r="J1394" t="s">
        <v>45</v>
      </c>
      <c r="K1394">
        <v>44.7</v>
      </c>
      <c r="L1394" t="s">
        <v>83</v>
      </c>
      <c r="M1394" t="s">
        <v>51</v>
      </c>
      <c r="N1394" t="s">
        <v>52</v>
      </c>
      <c r="O1394" t="s">
        <v>59</v>
      </c>
      <c r="P1394" s="4">
        <v>553</v>
      </c>
      <c r="Q1394" s="4">
        <v>401</v>
      </c>
      <c r="R1394" s="4">
        <v>607</v>
      </c>
      <c r="S1394" s="6">
        <v>652</v>
      </c>
      <c r="T1394">
        <v>26.5</v>
      </c>
      <c r="U1394" t="s">
        <v>61</v>
      </c>
      <c r="V1394" s="4">
        <f>Table3[[#This Row],[Driver wage/trip]]+Table3[[#This Row],[Driver Salary]]</f>
        <v>1160</v>
      </c>
      <c r="W1394" s="15">
        <f>Table3[[#This Row],[Buddy wage/trip]]*0.3</f>
        <v>120.3</v>
      </c>
    </row>
    <row r="1395" spans="1:23" x14ac:dyDescent="0.25">
      <c r="A1395">
        <v>13</v>
      </c>
      <c r="B1395" s="22">
        <v>44328</v>
      </c>
      <c r="C1395">
        <v>2021</v>
      </c>
      <c r="D1395" t="s">
        <v>20</v>
      </c>
      <c r="E1395" t="s">
        <v>33</v>
      </c>
      <c r="F1395" t="s">
        <v>39</v>
      </c>
      <c r="G1395" t="s">
        <v>41</v>
      </c>
      <c r="H1395" t="s">
        <v>70</v>
      </c>
      <c r="I1395">
        <v>89.2</v>
      </c>
      <c r="J1395" t="s">
        <v>44</v>
      </c>
      <c r="K1395">
        <v>95.5</v>
      </c>
      <c r="L1395" t="s">
        <v>83</v>
      </c>
      <c r="M1395" t="s">
        <v>55</v>
      </c>
      <c r="N1395" t="s">
        <v>55</v>
      </c>
      <c r="O1395" t="s">
        <v>59</v>
      </c>
      <c r="P1395" s="4">
        <v>203</v>
      </c>
      <c r="Q1395" s="4">
        <v>398</v>
      </c>
      <c r="R1395" s="4">
        <v>300</v>
      </c>
      <c r="S1395" s="6">
        <v>524</v>
      </c>
      <c r="T1395">
        <v>6.3</v>
      </c>
      <c r="U1395" t="s">
        <v>62</v>
      </c>
      <c r="V1395" s="4">
        <f>Table3[[#This Row],[Driver wage/trip]]+Table3[[#This Row],[Driver Salary]]</f>
        <v>503</v>
      </c>
      <c r="W1395" s="15">
        <f>Table3[[#This Row],[Buddy wage/trip]]*0.3</f>
        <v>119.39999999999999</v>
      </c>
    </row>
    <row r="1396" spans="1:23" x14ac:dyDescent="0.25">
      <c r="A1396">
        <v>10</v>
      </c>
      <c r="B1396" s="22">
        <v>44737</v>
      </c>
      <c r="C1396">
        <v>2022</v>
      </c>
      <c r="D1396" t="s">
        <v>29</v>
      </c>
      <c r="E1396" t="s">
        <v>36</v>
      </c>
      <c r="F1396" t="s">
        <v>39</v>
      </c>
      <c r="G1396" t="s">
        <v>41</v>
      </c>
      <c r="H1396" t="s">
        <v>70</v>
      </c>
      <c r="I1396">
        <v>5.6</v>
      </c>
      <c r="J1396" t="s">
        <v>45</v>
      </c>
      <c r="K1396">
        <v>33.200000000000003</v>
      </c>
      <c r="L1396" t="s">
        <v>84</v>
      </c>
      <c r="M1396" t="s">
        <v>52</v>
      </c>
      <c r="N1396" t="s">
        <v>48</v>
      </c>
      <c r="O1396" t="s">
        <v>59</v>
      </c>
      <c r="P1396" s="4">
        <v>371</v>
      </c>
      <c r="Q1396" s="4">
        <v>399</v>
      </c>
      <c r="R1396" s="4">
        <v>652</v>
      </c>
      <c r="S1396" s="6">
        <v>569</v>
      </c>
      <c r="T1396">
        <v>14</v>
      </c>
      <c r="U1396" t="s">
        <v>61</v>
      </c>
      <c r="V1396" s="4">
        <f>Table3[[#This Row],[Driver wage/trip]]+Table3[[#This Row],[Driver Salary]]</f>
        <v>1023</v>
      </c>
      <c r="W1396" s="15">
        <f>Table3[[#This Row],[Buddy wage/trip]]*0.3</f>
        <v>119.69999999999999</v>
      </c>
    </row>
    <row r="1397" spans="1:23" x14ac:dyDescent="0.25">
      <c r="A1397">
        <v>14</v>
      </c>
      <c r="B1397" s="22">
        <v>44786</v>
      </c>
      <c r="C1397">
        <v>2022</v>
      </c>
      <c r="D1397" t="s">
        <v>26</v>
      </c>
      <c r="E1397" t="s">
        <v>36</v>
      </c>
      <c r="F1397" t="s">
        <v>39</v>
      </c>
      <c r="G1397" t="s">
        <v>40</v>
      </c>
      <c r="H1397" t="s">
        <v>42</v>
      </c>
      <c r="I1397">
        <v>22.5</v>
      </c>
      <c r="J1397" t="s">
        <v>46</v>
      </c>
      <c r="K1397">
        <v>83.4</v>
      </c>
      <c r="L1397" t="s">
        <v>83</v>
      </c>
      <c r="M1397" t="s">
        <v>54</v>
      </c>
      <c r="N1397" t="s">
        <v>55</v>
      </c>
      <c r="O1397" t="s">
        <v>60</v>
      </c>
      <c r="P1397" s="4">
        <v>586</v>
      </c>
      <c r="Q1397" s="4">
        <v>399</v>
      </c>
      <c r="R1397" s="4">
        <v>342</v>
      </c>
      <c r="S1397" s="6">
        <v>518</v>
      </c>
      <c r="T1397">
        <v>16.600000000000001</v>
      </c>
      <c r="U1397" t="s">
        <v>61</v>
      </c>
      <c r="V1397" s="4">
        <f>Table3[[#This Row],[Driver wage/trip]]+Table3[[#This Row],[Driver Salary]]</f>
        <v>928</v>
      </c>
      <c r="W1397" s="15">
        <f>Table3[[#This Row],[Buddy wage/trip]]*0.3</f>
        <v>119.69999999999999</v>
      </c>
    </row>
    <row r="1398" spans="1:23" x14ac:dyDescent="0.25">
      <c r="A1398">
        <v>3</v>
      </c>
      <c r="B1398" s="22">
        <v>44573</v>
      </c>
      <c r="C1398">
        <v>2022</v>
      </c>
      <c r="D1398" t="s">
        <v>28</v>
      </c>
      <c r="E1398" t="s">
        <v>33</v>
      </c>
      <c r="F1398" t="s">
        <v>38</v>
      </c>
      <c r="G1398" t="s">
        <v>40</v>
      </c>
      <c r="H1398" t="s">
        <v>70</v>
      </c>
      <c r="I1398">
        <v>7.3</v>
      </c>
      <c r="J1398" t="s">
        <v>46</v>
      </c>
      <c r="K1398">
        <v>108.6</v>
      </c>
      <c r="L1398" t="s">
        <v>84</v>
      </c>
      <c r="M1398" t="s">
        <v>48</v>
      </c>
      <c r="N1398" t="s">
        <v>57</v>
      </c>
      <c r="O1398" t="s">
        <v>59</v>
      </c>
      <c r="P1398" s="4">
        <v>687</v>
      </c>
      <c r="Q1398" s="4">
        <v>400</v>
      </c>
      <c r="R1398" s="4">
        <v>287</v>
      </c>
      <c r="S1398" s="6">
        <v>794</v>
      </c>
      <c r="T1398">
        <v>31.3</v>
      </c>
      <c r="U1398" t="s">
        <v>62</v>
      </c>
      <c r="V1398" s="4">
        <f>Table3[[#This Row],[Driver wage/trip]]+Table3[[#This Row],[Driver Salary]]</f>
        <v>974</v>
      </c>
      <c r="W1398" s="15">
        <f>Table3[[#This Row],[Buddy wage/trip]]*0.3</f>
        <v>120</v>
      </c>
    </row>
    <row r="1399" spans="1:23" x14ac:dyDescent="0.25">
      <c r="A1399">
        <v>6</v>
      </c>
      <c r="B1399" s="22">
        <v>44279</v>
      </c>
      <c r="C1399">
        <v>2021</v>
      </c>
      <c r="D1399" t="s">
        <v>24</v>
      </c>
      <c r="E1399" t="s">
        <v>33</v>
      </c>
      <c r="F1399" t="s">
        <v>38</v>
      </c>
      <c r="G1399" t="s">
        <v>41</v>
      </c>
      <c r="H1399" t="s">
        <v>43</v>
      </c>
      <c r="I1399">
        <v>119.2</v>
      </c>
      <c r="J1399" t="s">
        <v>44</v>
      </c>
      <c r="K1399">
        <v>45.3</v>
      </c>
      <c r="L1399" t="s">
        <v>84</v>
      </c>
      <c r="M1399" t="s">
        <v>47</v>
      </c>
      <c r="N1399" t="s">
        <v>48</v>
      </c>
      <c r="O1399" t="s">
        <v>59</v>
      </c>
      <c r="P1399" s="4">
        <v>387</v>
      </c>
      <c r="Q1399" s="4">
        <v>399</v>
      </c>
      <c r="R1399" s="4">
        <v>225</v>
      </c>
      <c r="S1399" s="6">
        <v>675</v>
      </c>
      <c r="T1399">
        <v>13</v>
      </c>
      <c r="U1399" t="s">
        <v>62</v>
      </c>
      <c r="V1399" s="4">
        <f>Table3[[#This Row],[Driver wage/trip]]+Table3[[#This Row],[Driver Salary]]</f>
        <v>612</v>
      </c>
      <c r="W1399" s="15">
        <f>Table3[[#This Row],[Buddy wage/trip]]*0.3</f>
        <v>119.69999999999999</v>
      </c>
    </row>
    <row r="1400" spans="1:23" x14ac:dyDescent="0.25">
      <c r="A1400">
        <v>21</v>
      </c>
      <c r="B1400" s="22">
        <v>44418</v>
      </c>
      <c r="C1400">
        <v>2021</v>
      </c>
      <c r="D1400" t="s">
        <v>26</v>
      </c>
      <c r="E1400" t="s">
        <v>37</v>
      </c>
      <c r="F1400" t="s">
        <v>38</v>
      </c>
      <c r="G1400" t="s">
        <v>40</v>
      </c>
      <c r="H1400" t="s">
        <v>70</v>
      </c>
      <c r="I1400">
        <v>92.5</v>
      </c>
      <c r="J1400" t="s">
        <v>45</v>
      </c>
      <c r="K1400">
        <v>8.4</v>
      </c>
      <c r="L1400" t="s">
        <v>83</v>
      </c>
      <c r="M1400" t="s">
        <v>49</v>
      </c>
      <c r="N1400" t="s">
        <v>56</v>
      </c>
      <c r="O1400" t="s">
        <v>59</v>
      </c>
      <c r="P1400" s="4">
        <v>588</v>
      </c>
      <c r="Q1400" s="4">
        <v>400</v>
      </c>
      <c r="R1400" s="4">
        <v>483</v>
      </c>
      <c r="S1400" s="6">
        <v>653</v>
      </c>
      <c r="T1400">
        <v>2.9</v>
      </c>
      <c r="U1400" t="s">
        <v>62</v>
      </c>
      <c r="V1400" s="4">
        <f>Table3[[#This Row],[Driver wage/trip]]+Table3[[#This Row],[Driver Salary]]</f>
        <v>1071</v>
      </c>
      <c r="W1400" s="15">
        <f>Table3[[#This Row],[Buddy wage/trip]]*0.3</f>
        <v>120</v>
      </c>
    </row>
    <row r="1401" spans="1:23" x14ac:dyDescent="0.25">
      <c r="A1401">
        <v>8</v>
      </c>
      <c r="B1401" s="22">
        <v>44090</v>
      </c>
      <c r="C1401">
        <v>2020</v>
      </c>
      <c r="D1401" t="s">
        <v>21</v>
      </c>
      <c r="E1401" t="s">
        <v>33</v>
      </c>
      <c r="F1401" t="s">
        <v>38</v>
      </c>
      <c r="G1401" t="s">
        <v>40</v>
      </c>
      <c r="H1401" t="s">
        <v>42</v>
      </c>
      <c r="I1401">
        <v>48</v>
      </c>
      <c r="J1401" t="s">
        <v>46</v>
      </c>
      <c r="K1401">
        <v>7.8</v>
      </c>
      <c r="L1401" t="s">
        <v>84</v>
      </c>
      <c r="M1401" t="s">
        <v>47</v>
      </c>
      <c r="N1401" t="s">
        <v>57</v>
      </c>
      <c r="O1401" t="s">
        <v>60</v>
      </c>
      <c r="P1401" s="4">
        <v>359</v>
      </c>
      <c r="Q1401" s="4">
        <v>400</v>
      </c>
      <c r="R1401" s="4">
        <v>372</v>
      </c>
      <c r="S1401" s="6">
        <v>576</v>
      </c>
      <c r="T1401">
        <v>8</v>
      </c>
      <c r="U1401" t="s">
        <v>62</v>
      </c>
      <c r="V1401" s="4">
        <f>Table3[[#This Row],[Driver wage/trip]]+Table3[[#This Row],[Driver Salary]]</f>
        <v>731</v>
      </c>
      <c r="W1401" s="15">
        <f>Table3[[#This Row],[Buddy wage/trip]]*0.3</f>
        <v>120</v>
      </c>
    </row>
    <row r="1402" spans="1:23" x14ac:dyDescent="0.25">
      <c r="A1402">
        <v>5</v>
      </c>
      <c r="B1402" s="22">
        <v>45054</v>
      </c>
      <c r="C1402">
        <v>2023</v>
      </c>
      <c r="D1402" t="s">
        <v>20</v>
      </c>
      <c r="E1402" t="s">
        <v>32</v>
      </c>
      <c r="F1402" t="s">
        <v>39</v>
      </c>
      <c r="G1402" t="s">
        <v>40</v>
      </c>
      <c r="H1402" t="s">
        <v>43</v>
      </c>
      <c r="I1402">
        <v>23</v>
      </c>
      <c r="J1402" t="s">
        <v>44</v>
      </c>
      <c r="K1402">
        <v>21</v>
      </c>
      <c r="L1402" t="s">
        <v>83</v>
      </c>
      <c r="M1402" t="s">
        <v>52</v>
      </c>
      <c r="N1402" t="s">
        <v>52</v>
      </c>
      <c r="O1402" t="s">
        <v>59</v>
      </c>
      <c r="P1402" s="4">
        <v>614</v>
      </c>
      <c r="Q1402" s="4">
        <v>400</v>
      </c>
      <c r="R1402" s="4">
        <v>792</v>
      </c>
      <c r="S1402" s="6">
        <v>517</v>
      </c>
      <c r="T1402">
        <v>24.7</v>
      </c>
      <c r="U1402" t="s">
        <v>62</v>
      </c>
      <c r="V1402" s="4">
        <f>Table3[[#This Row],[Driver wage/trip]]+Table3[[#This Row],[Driver Salary]]</f>
        <v>1406</v>
      </c>
      <c r="W1402" s="15">
        <f>Table3[[#This Row],[Buddy wage/trip]]*0.3</f>
        <v>120</v>
      </c>
    </row>
    <row r="1403" spans="1:23" x14ac:dyDescent="0.25">
      <c r="A1403">
        <v>16</v>
      </c>
      <c r="B1403" s="22">
        <v>44293</v>
      </c>
      <c r="C1403">
        <v>2021</v>
      </c>
      <c r="D1403" t="s">
        <v>19</v>
      </c>
      <c r="E1403" t="s">
        <v>33</v>
      </c>
      <c r="F1403" t="s">
        <v>39</v>
      </c>
      <c r="G1403" t="s">
        <v>41</v>
      </c>
      <c r="H1403" t="s">
        <v>43</v>
      </c>
      <c r="I1403">
        <v>15.4</v>
      </c>
      <c r="J1403" t="s">
        <v>44</v>
      </c>
      <c r="K1403">
        <v>17.7</v>
      </c>
      <c r="L1403" t="s">
        <v>83</v>
      </c>
      <c r="M1403" t="s">
        <v>51</v>
      </c>
      <c r="N1403" t="s">
        <v>57</v>
      </c>
      <c r="O1403" t="s">
        <v>59</v>
      </c>
      <c r="P1403" s="4">
        <v>619</v>
      </c>
      <c r="Q1403" s="4">
        <v>399</v>
      </c>
      <c r="R1403" s="4">
        <v>350</v>
      </c>
      <c r="S1403" s="6">
        <v>407</v>
      </c>
      <c r="T1403">
        <v>1.6</v>
      </c>
      <c r="U1403" t="s">
        <v>62</v>
      </c>
      <c r="V1403" s="4">
        <f>Table3[[#This Row],[Driver wage/trip]]+Table3[[#This Row],[Driver Salary]]</f>
        <v>969</v>
      </c>
      <c r="W1403" s="15">
        <f>Table3[[#This Row],[Buddy wage/trip]]*0.3</f>
        <v>119.69999999999999</v>
      </c>
    </row>
    <row r="1404" spans="1:23" x14ac:dyDescent="0.25">
      <c r="A1404">
        <v>21</v>
      </c>
      <c r="B1404" s="22">
        <v>43924</v>
      </c>
      <c r="C1404">
        <v>2020</v>
      </c>
      <c r="D1404" t="s">
        <v>19</v>
      </c>
      <c r="E1404" t="s">
        <v>31</v>
      </c>
      <c r="F1404" t="s">
        <v>38</v>
      </c>
      <c r="G1404" t="s">
        <v>41</v>
      </c>
      <c r="H1404" t="s">
        <v>42</v>
      </c>
      <c r="I1404">
        <v>66.2</v>
      </c>
      <c r="J1404" t="s">
        <v>45</v>
      </c>
      <c r="K1404">
        <v>91</v>
      </c>
      <c r="L1404" t="s">
        <v>83</v>
      </c>
      <c r="M1404" t="s">
        <v>51</v>
      </c>
      <c r="N1404" t="s">
        <v>57</v>
      </c>
      <c r="O1404" t="s">
        <v>59</v>
      </c>
      <c r="P1404" s="4">
        <v>278</v>
      </c>
      <c r="Q1404" s="4">
        <v>399</v>
      </c>
      <c r="R1404" s="4">
        <v>720</v>
      </c>
      <c r="S1404" s="6">
        <v>670</v>
      </c>
      <c r="T1404">
        <v>31.9</v>
      </c>
      <c r="U1404" t="s">
        <v>61</v>
      </c>
      <c r="V1404" s="4">
        <f>Table3[[#This Row],[Driver wage/trip]]+Table3[[#This Row],[Driver Salary]]</f>
        <v>998</v>
      </c>
      <c r="W1404" s="15">
        <f>Table3[[#This Row],[Buddy wage/trip]]*0.3</f>
        <v>119.69999999999999</v>
      </c>
    </row>
    <row r="1405" spans="1:23" x14ac:dyDescent="0.25">
      <c r="A1405">
        <v>18</v>
      </c>
      <c r="B1405" s="22">
        <v>44851</v>
      </c>
      <c r="C1405">
        <v>2022</v>
      </c>
      <c r="D1405" t="s">
        <v>22</v>
      </c>
      <c r="E1405" t="s">
        <v>32</v>
      </c>
      <c r="F1405" t="s">
        <v>39</v>
      </c>
      <c r="G1405" t="s">
        <v>40</v>
      </c>
      <c r="H1405" t="s">
        <v>70</v>
      </c>
      <c r="I1405">
        <v>117.2</v>
      </c>
      <c r="J1405" t="s">
        <v>46</v>
      </c>
      <c r="K1405">
        <v>38.9</v>
      </c>
      <c r="L1405" t="s">
        <v>84</v>
      </c>
      <c r="M1405" t="s">
        <v>49</v>
      </c>
      <c r="N1405" t="s">
        <v>48</v>
      </c>
      <c r="O1405" t="s">
        <v>60</v>
      </c>
      <c r="P1405" s="4">
        <v>599</v>
      </c>
      <c r="Q1405" s="4">
        <v>399</v>
      </c>
      <c r="R1405" s="4">
        <v>390</v>
      </c>
      <c r="S1405" s="6">
        <v>314</v>
      </c>
      <c r="T1405">
        <v>36.1</v>
      </c>
      <c r="U1405" t="s">
        <v>62</v>
      </c>
      <c r="V1405" s="4">
        <f>Table3[[#This Row],[Driver wage/trip]]+Table3[[#This Row],[Driver Salary]]</f>
        <v>989</v>
      </c>
      <c r="W1405" s="15">
        <f>Table3[[#This Row],[Buddy wage/trip]]*0.3</f>
        <v>119.69999999999999</v>
      </c>
    </row>
    <row r="1406" spans="1:23" x14ac:dyDescent="0.25">
      <c r="A1406">
        <v>20</v>
      </c>
      <c r="B1406" s="22">
        <v>45206</v>
      </c>
      <c r="C1406">
        <v>2023</v>
      </c>
      <c r="D1406" t="s">
        <v>22</v>
      </c>
      <c r="E1406" t="s">
        <v>36</v>
      </c>
      <c r="F1406" t="s">
        <v>38</v>
      </c>
      <c r="G1406" t="s">
        <v>41</v>
      </c>
      <c r="H1406" t="s">
        <v>43</v>
      </c>
      <c r="I1406">
        <v>82.6</v>
      </c>
      <c r="J1406" t="s">
        <v>44</v>
      </c>
      <c r="K1406">
        <v>80</v>
      </c>
      <c r="L1406" t="s">
        <v>83</v>
      </c>
      <c r="M1406" t="s">
        <v>53</v>
      </c>
      <c r="N1406" t="s">
        <v>48</v>
      </c>
      <c r="O1406" t="s">
        <v>60</v>
      </c>
      <c r="P1406" s="4">
        <v>400</v>
      </c>
      <c r="Q1406" s="4">
        <v>400</v>
      </c>
      <c r="R1406" s="4">
        <v>649</v>
      </c>
      <c r="S1406" s="6">
        <v>222</v>
      </c>
      <c r="T1406">
        <v>20.3</v>
      </c>
      <c r="U1406" t="s">
        <v>61</v>
      </c>
      <c r="V1406" s="4">
        <f>Table3[[#This Row],[Driver wage/trip]]+Table3[[#This Row],[Driver Salary]]</f>
        <v>1049</v>
      </c>
      <c r="W1406" s="15">
        <f>Table3[[#This Row],[Buddy wage/trip]]*0.3</f>
        <v>120</v>
      </c>
    </row>
    <row r="1407" spans="1:23" x14ac:dyDescent="0.25">
      <c r="A1407">
        <v>7</v>
      </c>
      <c r="B1407" s="22">
        <v>44962</v>
      </c>
      <c r="C1407">
        <v>2023</v>
      </c>
      <c r="D1407" t="s">
        <v>25</v>
      </c>
      <c r="E1407" t="s">
        <v>34</v>
      </c>
      <c r="F1407" t="s">
        <v>39</v>
      </c>
      <c r="G1407" t="s">
        <v>40</v>
      </c>
      <c r="H1407" t="s">
        <v>43</v>
      </c>
      <c r="I1407">
        <v>47</v>
      </c>
      <c r="J1407" t="s">
        <v>46</v>
      </c>
      <c r="K1407">
        <v>9.9</v>
      </c>
      <c r="L1407" t="s">
        <v>83</v>
      </c>
      <c r="M1407" t="s">
        <v>47</v>
      </c>
      <c r="N1407" t="s">
        <v>52</v>
      </c>
      <c r="O1407" t="s">
        <v>59</v>
      </c>
      <c r="P1407" s="4">
        <v>304</v>
      </c>
      <c r="Q1407" s="4">
        <v>401</v>
      </c>
      <c r="R1407" s="4">
        <v>596</v>
      </c>
      <c r="S1407" s="6">
        <v>619</v>
      </c>
      <c r="T1407">
        <v>28.6</v>
      </c>
      <c r="U1407" t="s">
        <v>62</v>
      </c>
      <c r="V1407" s="4">
        <f>Table3[[#This Row],[Driver wage/trip]]+Table3[[#This Row],[Driver Salary]]</f>
        <v>900</v>
      </c>
      <c r="W1407" s="15">
        <f>Table3[[#This Row],[Buddy wage/trip]]*0.3</f>
        <v>120.3</v>
      </c>
    </row>
    <row r="1408" spans="1:23" x14ac:dyDescent="0.25">
      <c r="A1408">
        <v>2</v>
      </c>
      <c r="B1408" s="22">
        <v>44185</v>
      </c>
      <c r="C1408">
        <v>2020</v>
      </c>
      <c r="D1408" t="s">
        <v>23</v>
      </c>
      <c r="E1408" t="s">
        <v>34</v>
      </c>
      <c r="F1408" t="s">
        <v>39</v>
      </c>
      <c r="G1408" t="s">
        <v>41</v>
      </c>
      <c r="H1408" t="s">
        <v>70</v>
      </c>
      <c r="I1408">
        <v>62.6</v>
      </c>
      <c r="J1408" t="s">
        <v>46</v>
      </c>
      <c r="K1408">
        <v>39</v>
      </c>
      <c r="L1408" t="s">
        <v>83</v>
      </c>
      <c r="M1408" t="s">
        <v>53</v>
      </c>
      <c r="N1408" t="s">
        <v>48</v>
      </c>
      <c r="O1408" t="s">
        <v>59</v>
      </c>
      <c r="P1408" s="4">
        <v>500</v>
      </c>
      <c r="Q1408" s="4">
        <v>399</v>
      </c>
      <c r="R1408" s="4">
        <v>537</v>
      </c>
      <c r="S1408" s="6">
        <v>287</v>
      </c>
      <c r="T1408">
        <v>19</v>
      </c>
      <c r="U1408" t="s">
        <v>61</v>
      </c>
      <c r="V1408" s="4">
        <f>Table3[[#This Row],[Driver wage/trip]]+Table3[[#This Row],[Driver Salary]]</f>
        <v>1037</v>
      </c>
      <c r="W1408" s="15">
        <f>Table3[[#This Row],[Buddy wage/trip]]*0.3</f>
        <v>119.69999999999999</v>
      </c>
    </row>
    <row r="1409" spans="1:23" x14ac:dyDescent="0.25">
      <c r="A1409">
        <v>23</v>
      </c>
      <c r="B1409" s="22">
        <v>44299</v>
      </c>
      <c r="C1409">
        <v>2021</v>
      </c>
      <c r="D1409" t="s">
        <v>19</v>
      </c>
      <c r="E1409" t="s">
        <v>37</v>
      </c>
      <c r="F1409" t="s">
        <v>39</v>
      </c>
      <c r="G1409" t="s">
        <v>41</v>
      </c>
      <c r="H1409" t="s">
        <v>43</v>
      </c>
      <c r="I1409">
        <v>119.9</v>
      </c>
      <c r="J1409" t="s">
        <v>44</v>
      </c>
      <c r="K1409">
        <v>31.9</v>
      </c>
      <c r="L1409" t="s">
        <v>84</v>
      </c>
      <c r="M1409" t="s">
        <v>48</v>
      </c>
      <c r="N1409" t="s">
        <v>52</v>
      </c>
      <c r="O1409" t="s">
        <v>60</v>
      </c>
      <c r="P1409" s="4">
        <v>471</v>
      </c>
      <c r="Q1409" s="4">
        <v>402</v>
      </c>
      <c r="R1409" s="4">
        <v>450</v>
      </c>
      <c r="S1409" s="6">
        <v>742</v>
      </c>
      <c r="T1409">
        <v>13</v>
      </c>
      <c r="U1409" t="s">
        <v>62</v>
      </c>
      <c r="V1409" s="4">
        <f>Table3[[#This Row],[Driver wage/trip]]+Table3[[#This Row],[Driver Salary]]</f>
        <v>921</v>
      </c>
      <c r="W1409" s="15">
        <f>Table3[[#This Row],[Buddy wage/trip]]*0.3</f>
        <v>120.6</v>
      </c>
    </row>
    <row r="1410" spans="1:23" x14ac:dyDescent="0.25">
      <c r="A1410">
        <v>10</v>
      </c>
      <c r="B1410" s="22">
        <v>43925</v>
      </c>
      <c r="C1410">
        <v>2020</v>
      </c>
      <c r="D1410" t="s">
        <v>19</v>
      </c>
      <c r="E1410" t="s">
        <v>36</v>
      </c>
      <c r="F1410" t="s">
        <v>39</v>
      </c>
      <c r="G1410" t="s">
        <v>40</v>
      </c>
      <c r="H1410" t="s">
        <v>43</v>
      </c>
      <c r="I1410">
        <v>64.7</v>
      </c>
      <c r="J1410" t="s">
        <v>46</v>
      </c>
      <c r="K1410">
        <v>36.799999999999997</v>
      </c>
      <c r="L1410" t="s">
        <v>83</v>
      </c>
      <c r="M1410" t="s">
        <v>54</v>
      </c>
      <c r="N1410" t="s">
        <v>65</v>
      </c>
      <c r="O1410" t="s">
        <v>60</v>
      </c>
      <c r="P1410" s="4">
        <v>664</v>
      </c>
      <c r="Q1410" s="4">
        <v>400</v>
      </c>
      <c r="R1410" s="4">
        <v>603</v>
      </c>
      <c r="S1410" s="6">
        <v>662</v>
      </c>
      <c r="T1410">
        <v>7.4</v>
      </c>
      <c r="U1410" t="s">
        <v>61</v>
      </c>
      <c r="V1410" s="4">
        <f>Table3[[#This Row],[Driver wage/trip]]+Table3[[#This Row],[Driver Salary]]</f>
        <v>1267</v>
      </c>
      <c r="W1410" s="15">
        <f>Table3[[#This Row],[Buddy wage/trip]]*0.3</f>
        <v>120</v>
      </c>
    </row>
    <row r="1411" spans="1:23" x14ac:dyDescent="0.25">
      <c r="A1411">
        <v>11</v>
      </c>
      <c r="B1411" s="22">
        <v>44698</v>
      </c>
      <c r="C1411">
        <v>2022</v>
      </c>
      <c r="D1411" t="s">
        <v>20</v>
      </c>
      <c r="E1411" t="s">
        <v>37</v>
      </c>
      <c r="F1411" t="s">
        <v>38</v>
      </c>
      <c r="G1411" t="s">
        <v>41</v>
      </c>
      <c r="H1411" t="s">
        <v>42</v>
      </c>
      <c r="I1411">
        <v>115.9</v>
      </c>
      <c r="J1411" t="s">
        <v>45</v>
      </c>
      <c r="K1411">
        <v>26.9</v>
      </c>
      <c r="L1411" t="s">
        <v>83</v>
      </c>
      <c r="M1411" t="s">
        <v>53</v>
      </c>
      <c r="N1411" t="s">
        <v>55</v>
      </c>
      <c r="O1411" t="s">
        <v>60</v>
      </c>
      <c r="P1411" s="4">
        <v>251</v>
      </c>
      <c r="Q1411" s="4">
        <v>402</v>
      </c>
      <c r="R1411" s="4">
        <v>444</v>
      </c>
      <c r="S1411" s="6">
        <v>561</v>
      </c>
      <c r="T1411">
        <v>21.2</v>
      </c>
      <c r="U1411" t="s">
        <v>62</v>
      </c>
      <c r="V1411" s="4">
        <f>Table3[[#This Row],[Driver wage/trip]]+Table3[[#This Row],[Driver Salary]]</f>
        <v>695</v>
      </c>
      <c r="W1411" s="15">
        <f>Table3[[#This Row],[Buddy wage/trip]]*0.3</f>
        <v>120.6</v>
      </c>
    </row>
    <row r="1412" spans="1:23" x14ac:dyDescent="0.25">
      <c r="A1412">
        <v>22</v>
      </c>
      <c r="B1412" s="22">
        <v>43921</v>
      </c>
      <c r="C1412">
        <v>2020</v>
      </c>
      <c r="D1412" t="s">
        <v>24</v>
      </c>
      <c r="E1412" t="s">
        <v>37</v>
      </c>
      <c r="F1412" t="s">
        <v>38</v>
      </c>
      <c r="G1412" t="s">
        <v>41</v>
      </c>
      <c r="H1412" t="s">
        <v>42</v>
      </c>
      <c r="I1412">
        <v>6.9</v>
      </c>
      <c r="J1412" t="s">
        <v>44</v>
      </c>
      <c r="K1412">
        <v>76.099999999999994</v>
      </c>
      <c r="L1412" t="s">
        <v>83</v>
      </c>
      <c r="M1412" t="s">
        <v>48</v>
      </c>
      <c r="N1412" t="s">
        <v>52</v>
      </c>
      <c r="O1412" t="s">
        <v>60</v>
      </c>
      <c r="P1412" s="4">
        <v>674</v>
      </c>
      <c r="Q1412" s="4">
        <v>399</v>
      </c>
      <c r="R1412" s="4">
        <v>529</v>
      </c>
      <c r="S1412" s="6">
        <v>388</v>
      </c>
      <c r="T1412">
        <v>37.299999999999997</v>
      </c>
      <c r="U1412" t="s">
        <v>61</v>
      </c>
      <c r="V1412" s="4">
        <f>Table3[[#This Row],[Driver wage/trip]]+Table3[[#This Row],[Driver Salary]]</f>
        <v>1203</v>
      </c>
      <c r="W1412" s="15">
        <f>Table3[[#This Row],[Buddy wage/trip]]*0.3</f>
        <v>119.69999999999999</v>
      </c>
    </row>
    <row r="1413" spans="1:23" x14ac:dyDescent="0.25">
      <c r="A1413">
        <v>16</v>
      </c>
      <c r="B1413" s="22">
        <v>44898</v>
      </c>
      <c r="C1413">
        <v>2022</v>
      </c>
      <c r="D1413" t="s">
        <v>23</v>
      </c>
      <c r="E1413" t="s">
        <v>36</v>
      </c>
      <c r="F1413" t="s">
        <v>39</v>
      </c>
      <c r="G1413" t="s">
        <v>40</v>
      </c>
      <c r="H1413" t="s">
        <v>70</v>
      </c>
      <c r="I1413">
        <v>87.9</v>
      </c>
      <c r="J1413" t="s">
        <v>44</v>
      </c>
      <c r="K1413">
        <v>81.2</v>
      </c>
      <c r="L1413" t="s">
        <v>84</v>
      </c>
      <c r="M1413" t="s">
        <v>55</v>
      </c>
      <c r="N1413" t="s">
        <v>48</v>
      </c>
      <c r="O1413" t="s">
        <v>59</v>
      </c>
      <c r="P1413" s="4">
        <v>264</v>
      </c>
      <c r="Q1413" s="4">
        <v>398</v>
      </c>
      <c r="R1413" s="4">
        <v>554</v>
      </c>
      <c r="S1413" s="6">
        <v>583</v>
      </c>
      <c r="T1413">
        <v>35.700000000000003</v>
      </c>
      <c r="U1413" t="s">
        <v>61</v>
      </c>
      <c r="V1413" s="4">
        <f>Table3[[#This Row],[Driver wage/trip]]+Table3[[#This Row],[Driver Salary]]</f>
        <v>818</v>
      </c>
      <c r="W1413" s="15">
        <f>Table3[[#This Row],[Buddy wage/trip]]*0.3</f>
        <v>119.39999999999999</v>
      </c>
    </row>
    <row r="1414" spans="1:23" x14ac:dyDescent="0.25">
      <c r="A1414">
        <v>16</v>
      </c>
      <c r="B1414" s="22">
        <v>44785</v>
      </c>
      <c r="C1414">
        <v>2022</v>
      </c>
      <c r="D1414" t="s">
        <v>26</v>
      </c>
      <c r="E1414" t="s">
        <v>31</v>
      </c>
      <c r="F1414" t="s">
        <v>38</v>
      </c>
      <c r="G1414" t="s">
        <v>41</v>
      </c>
      <c r="H1414" t="s">
        <v>70</v>
      </c>
      <c r="I1414">
        <v>77.099999999999994</v>
      </c>
      <c r="J1414" t="s">
        <v>44</v>
      </c>
      <c r="K1414">
        <v>22.1</v>
      </c>
      <c r="L1414" t="s">
        <v>83</v>
      </c>
      <c r="M1414" t="s">
        <v>47</v>
      </c>
      <c r="N1414" t="s">
        <v>52</v>
      </c>
      <c r="O1414" t="s">
        <v>59</v>
      </c>
      <c r="P1414" s="4">
        <v>324</v>
      </c>
      <c r="Q1414" s="4">
        <v>400</v>
      </c>
      <c r="R1414" s="4">
        <v>360</v>
      </c>
      <c r="S1414" s="6">
        <v>486</v>
      </c>
      <c r="T1414">
        <v>36.9</v>
      </c>
      <c r="U1414" t="s">
        <v>62</v>
      </c>
      <c r="V1414" s="4">
        <f>Table3[[#This Row],[Driver wage/trip]]+Table3[[#This Row],[Driver Salary]]</f>
        <v>684</v>
      </c>
      <c r="W1414" s="15">
        <f>Table3[[#This Row],[Buddy wage/trip]]*0.3</f>
        <v>120</v>
      </c>
    </row>
    <row r="1415" spans="1:23" x14ac:dyDescent="0.25">
      <c r="A1415">
        <v>28</v>
      </c>
      <c r="B1415" s="22">
        <v>44214</v>
      </c>
      <c r="C1415">
        <v>2021</v>
      </c>
      <c r="D1415" t="s">
        <v>28</v>
      </c>
      <c r="E1415" t="s">
        <v>32</v>
      </c>
      <c r="F1415" t="s">
        <v>38</v>
      </c>
      <c r="G1415" t="s">
        <v>41</v>
      </c>
      <c r="H1415" t="s">
        <v>70</v>
      </c>
      <c r="I1415">
        <v>83.8</v>
      </c>
      <c r="J1415" t="s">
        <v>46</v>
      </c>
      <c r="K1415">
        <v>90.2</v>
      </c>
      <c r="L1415" t="s">
        <v>84</v>
      </c>
      <c r="M1415" t="s">
        <v>47</v>
      </c>
      <c r="N1415" t="s">
        <v>48</v>
      </c>
      <c r="O1415" t="s">
        <v>59</v>
      </c>
      <c r="P1415" s="4">
        <v>510</v>
      </c>
      <c r="Q1415" s="4">
        <v>400</v>
      </c>
      <c r="R1415" s="4">
        <v>404</v>
      </c>
      <c r="S1415" s="6">
        <v>375</v>
      </c>
      <c r="T1415">
        <v>38.700000000000003</v>
      </c>
      <c r="U1415" t="s">
        <v>62</v>
      </c>
      <c r="V1415" s="4">
        <f>Table3[[#This Row],[Driver wage/trip]]+Table3[[#This Row],[Driver Salary]]</f>
        <v>914</v>
      </c>
      <c r="W1415" s="15">
        <f>Table3[[#This Row],[Buddy wage/trip]]*0.3</f>
        <v>120</v>
      </c>
    </row>
    <row r="1416" spans="1:23" x14ac:dyDescent="0.25">
      <c r="A1416">
        <v>8</v>
      </c>
      <c r="B1416" s="22">
        <v>43853</v>
      </c>
      <c r="C1416">
        <v>2020</v>
      </c>
      <c r="D1416" t="s">
        <v>28</v>
      </c>
      <c r="E1416" t="s">
        <v>35</v>
      </c>
      <c r="F1416" t="s">
        <v>38</v>
      </c>
      <c r="G1416" t="s">
        <v>41</v>
      </c>
      <c r="H1416" t="s">
        <v>42</v>
      </c>
      <c r="I1416">
        <v>70.599999999999994</v>
      </c>
      <c r="J1416" t="s">
        <v>45</v>
      </c>
      <c r="K1416">
        <v>33.799999999999997</v>
      </c>
      <c r="L1416" t="s">
        <v>84</v>
      </c>
      <c r="M1416" t="s">
        <v>48</v>
      </c>
      <c r="N1416" t="s">
        <v>48</v>
      </c>
      <c r="O1416" t="s">
        <v>60</v>
      </c>
      <c r="P1416" s="4">
        <v>478</v>
      </c>
      <c r="Q1416" s="4">
        <v>400</v>
      </c>
      <c r="R1416" s="4">
        <v>211</v>
      </c>
      <c r="S1416" s="6">
        <v>767</v>
      </c>
      <c r="T1416">
        <v>7.4</v>
      </c>
      <c r="U1416" t="s">
        <v>62</v>
      </c>
      <c r="V1416" s="4">
        <f>Table3[[#This Row],[Driver wage/trip]]+Table3[[#This Row],[Driver Salary]]</f>
        <v>689</v>
      </c>
      <c r="W1416" s="15">
        <f>Table3[[#This Row],[Buddy wage/trip]]*0.3</f>
        <v>120</v>
      </c>
    </row>
    <row r="1417" spans="1:23" x14ac:dyDescent="0.25">
      <c r="A1417">
        <v>19</v>
      </c>
      <c r="B1417" s="22">
        <v>43853</v>
      </c>
      <c r="C1417">
        <v>2020</v>
      </c>
      <c r="D1417" t="s">
        <v>28</v>
      </c>
      <c r="E1417" t="s">
        <v>35</v>
      </c>
      <c r="F1417" t="s">
        <v>38</v>
      </c>
      <c r="G1417" t="s">
        <v>41</v>
      </c>
      <c r="H1417" t="s">
        <v>70</v>
      </c>
      <c r="I1417">
        <v>10.1</v>
      </c>
      <c r="J1417" t="s">
        <v>46</v>
      </c>
      <c r="K1417">
        <v>37.5</v>
      </c>
      <c r="L1417" t="s">
        <v>83</v>
      </c>
      <c r="M1417" t="s">
        <v>53</v>
      </c>
      <c r="N1417" t="s">
        <v>52</v>
      </c>
      <c r="O1417" t="s">
        <v>60</v>
      </c>
      <c r="P1417" s="4">
        <v>793</v>
      </c>
      <c r="Q1417" s="4">
        <v>399</v>
      </c>
      <c r="R1417" s="4">
        <v>711</v>
      </c>
      <c r="S1417" s="6">
        <v>297</v>
      </c>
      <c r="T1417">
        <v>6.7</v>
      </c>
      <c r="U1417" t="s">
        <v>61</v>
      </c>
      <c r="V1417" s="4">
        <f>Table3[[#This Row],[Driver wage/trip]]+Table3[[#This Row],[Driver Salary]]</f>
        <v>1504</v>
      </c>
      <c r="W1417" s="15">
        <f>Table3[[#This Row],[Buddy wage/trip]]*0.3</f>
        <v>119.69999999999999</v>
      </c>
    </row>
    <row r="1418" spans="1:23" x14ac:dyDescent="0.25">
      <c r="A1418">
        <v>13</v>
      </c>
      <c r="B1418" s="22">
        <v>45088</v>
      </c>
      <c r="C1418">
        <v>2023</v>
      </c>
      <c r="D1418" t="s">
        <v>29</v>
      </c>
      <c r="E1418" t="s">
        <v>34</v>
      </c>
      <c r="F1418" t="s">
        <v>38</v>
      </c>
      <c r="G1418" t="s">
        <v>41</v>
      </c>
      <c r="H1418" t="s">
        <v>70</v>
      </c>
      <c r="I1418">
        <v>22.2</v>
      </c>
      <c r="J1418" t="s">
        <v>46</v>
      </c>
      <c r="K1418">
        <v>100.3</v>
      </c>
      <c r="L1418" t="s">
        <v>83</v>
      </c>
      <c r="M1418" t="s">
        <v>52</v>
      </c>
      <c r="N1418" t="s">
        <v>48</v>
      </c>
      <c r="O1418" t="s">
        <v>60</v>
      </c>
      <c r="P1418" s="4">
        <v>554</v>
      </c>
      <c r="Q1418" s="4">
        <v>400</v>
      </c>
      <c r="R1418" s="4">
        <v>654</v>
      </c>
      <c r="S1418" s="6">
        <v>652</v>
      </c>
      <c r="T1418">
        <v>17.7</v>
      </c>
      <c r="U1418" t="s">
        <v>61</v>
      </c>
      <c r="V1418" s="4">
        <f>Table3[[#This Row],[Driver wage/trip]]+Table3[[#This Row],[Driver Salary]]</f>
        <v>1208</v>
      </c>
      <c r="W1418" s="15">
        <f>Table3[[#This Row],[Buddy wage/trip]]*0.3</f>
        <v>120</v>
      </c>
    </row>
    <row r="1419" spans="1:23" x14ac:dyDescent="0.25">
      <c r="A1419">
        <v>14</v>
      </c>
      <c r="B1419" s="22">
        <v>44141</v>
      </c>
      <c r="C1419">
        <v>2020</v>
      </c>
      <c r="D1419" t="s">
        <v>30</v>
      </c>
      <c r="E1419" t="s">
        <v>31</v>
      </c>
      <c r="F1419" t="s">
        <v>39</v>
      </c>
      <c r="G1419" t="s">
        <v>41</v>
      </c>
      <c r="H1419" t="s">
        <v>43</v>
      </c>
      <c r="I1419">
        <v>111.1</v>
      </c>
      <c r="J1419" t="s">
        <v>46</v>
      </c>
      <c r="K1419">
        <v>108.6</v>
      </c>
      <c r="L1419" t="s">
        <v>83</v>
      </c>
      <c r="M1419" t="s">
        <v>50</v>
      </c>
      <c r="N1419" t="s">
        <v>48</v>
      </c>
      <c r="O1419" t="s">
        <v>59</v>
      </c>
      <c r="P1419" s="4">
        <v>396</v>
      </c>
      <c r="Q1419" s="4">
        <v>399</v>
      </c>
      <c r="R1419" s="4">
        <v>310</v>
      </c>
      <c r="S1419" s="6">
        <v>680</v>
      </c>
      <c r="T1419">
        <v>27.9</v>
      </c>
      <c r="U1419" t="s">
        <v>62</v>
      </c>
      <c r="V1419" s="4">
        <f>Table3[[#This Row],[Driver wage/trip]]+Table3[[#This Row],[Driver Salary]]</f>
        <v>706</v>
      </c>
      <c r="W1419" s="15">
        <f>Table3[[#This Row],[Buddy wage/trip]]*0.3</f>
        <v>119.69999999999999</v>
      </c>
    </row>
    <row r="1420" spans="1:23" x14ac:dyDescent="0.25">
      <c r="A1420">
        <v>23</v>
      </c>
      <c r="B1420" s="22">
        <v>45271</v>
      </c>
      <c r="C1420">
        <v>2023</v>
      </c>
      <c r="D1420" t="s">
        <v>23</v>
      </c>
      <c r="E1420" t="s">
        <v>32</v>
      </c>
      <c r="F1420" t="s">
        <v>39</v>
      </c>
      <c r="G1420" t="s">
        <v>41</v>
      </c>
      <c r="H1420" t="s">
        <v>43</v>
      </c>
      <c r="I1420">
        <v>31.8</v>
      </c>
      <c r="J1420" t="s">
        <v>46</v>
      </c>
      <c r="K1420">
        <v>99.8</v>
      </c>
      <c r="L1420" t="s">
        <v>83</v>
      </c>
      <c r="M1420" t="s">
        <v>50</v>
      </c>
      <c r="N1420" t="s">
        <v>56</v>
      </c>
      <c r="O1420" t="s">
        <v>59</v>
      </c>
      <c r="P1420" s="4">
        <v>740</v>
      </c>
      <c r="Q1420" s="4">
        <v>400</v>
      </c>
      <c r="R1420" s="4">
        <v>417</v>
      </c>
      <c r="S1420" s="6">
        <v>771</v>
      </c>
      <c r="T1420">
        <v>18.100000000000001</v>
      </c>
      <c r="U1420" t="s">
        <v>61</v>
      </c>
      <c r="V1420" s="4">
        <f>Table3[[#This Row],[Driver wage/trip]]+Table3[[#This Row],[Driver Salary]]</f>
        <v>1157</v>
      </c>
      <c r="W1420" s="15">
        <f>Table3[[#This Row],[Buddy wage/trip]]*0.3</f>
        <v>120</v>
      </c>
    </row>
    <row r="1421" spans="1:23" x14ac:dyDescent="0.25">
      <c r="A1421">
        <v>16</v>
      </c>
      <c r="B1421" s="22">
        <v>45187</v>
      </c>
      <c r="C1421">
        <v>2023</v>
      </c>
      <c r="D1421" t="s">
        <v>21</v>
      </c>
      <c r="E1421" t="s">
        <v>32</v>
      </c>
      <c r="F1421" t="s">
        <v>39</v>
      </c>
      <c r="G1421" t="s">
        <v>40</v>
      </c>
      <c r="H1421" t="s">
        <v>43</v>
      </c>
      <c r="I1421">
        <v>119.2</v>
      </c>
      <c r="J1421" t="s">
        <v>44</v>
      </c>
      <c r="K1421">
        <v>22</v>
      </c>
      <c r="L1421" t="s">
        <v>83</v>
      </c>
      <c r="M1421" t="s">
        <v>53</v>
      </c>
      <c r="N1421" t="s">
        <v>65</v>
      </c>
      <c r="O1421" t="s">
        <v>59</v>
      </c>
      <c r="P1421" s="4">
        <v>387</v>
      </c>
      <c r="Q1421" s="4">
        <v>401</v>
      </c>
      <c r="R1421" s="4">
        <v>453</v>
      </c>
      <c r="S1421" s="6">
        <v>530</v>
      </c>
      <c r="T1421">
        <v>35.799999999999997</v>
      </c>
      <c r="U1421" t="s">
        <v>62</v>
      </c>
      <c r="V1421" s="4">
        <f>Table3[[#This Row],[Driver wage/trip]]+Table3[[#This Row],[Driver Salary]]</f>
        <v>840</v>
      </c>
      <c r="W1421" s="15">
        <f>Table3[[#This Row],[Buddy wage/trip]]*0.3</f>
        <v>120.3</v>
      </c>
    </row>
    <row r="1422" spans="1:23" x14ac:dyDescent="0.25">
      <c r="A1422">
        <v>16</v>
      </c>
      <c r="B1422" s="22">
        <v>44405</v>
      </c>
      <c r="C1422">
        <v>2021</v>
      </c>
      <c r="D1422" t="s">
        <v>27</v>
      </c>
      <c r="E1422" t="s">
        <v>33</v>
      </c>
      <c r="F1422" t="s">
        <v>38</v>
      </c>
      <c r="G1422" t="s">
        <v>40</v>
      </c>
      <c r="H1422" t="s">
        <v>43</v>
      </c>
      <c r="I1422">
        <v>83.2</v>
      </c>
      <c r="J1422" t="s">
        <v>45</v>
      </c>
      <c r="K1422">
        <v>119.9</v>
      </c>
      <c r="L1422" t="s">
        <v>83</v>
      </c>
      <c r="M1422" t="s">
        <v>53</v>
      </c>
      <c r="N1422" t="s">
        <v>48</v>
      </c>
      <c r="O1422" t="s">
        <v>59</v>
      </c>
      <c r="P1422" s="4">
        <v>364</v>
      </c>
      <c r="Q1422" s="4">
        <v>400</v>
      </c>
      <c r="R1422" s="4">
        <v>401</v>
      </c>
      <c r="S1422" s="6">
        <v>521</v>
      </c>
      <c r="T1422">
        <v>29</v>
      </c>
      <c r="U1422" t="s">
        <v>62</v>
      </c>
      <c r="V1422" s="4">
        <f>Table3[[#This Row],[Driver wage/trip]]+Table3[[#This Row],[Driver Salary]]</f>
        <v>765</v>
      </c>
      <c r="W1422" s="15">
        <f>Table3[[#This Row],[Buddy wage/trip]]*0.3</f>
        <v>120</v>
      </c>
    </row>
    <row r="1423" spans="1:23" x14ac:dyDescent="0.25">
      <c r="A1423">
        <v>20</v>
      </c>
      <c r="B1423" s="22">
        <v>43933</v>
      </c>
      <c r="C1423">
        <v>2020</v>
      </c>
      <c r="D1423" t="s">
        <v>19</v>
      </c>
      <c r="E1423" t="s">
        <v>34</v>
      </c>
      <c r="F1423" t="s">
        <v>39</v>
      </c>
      <c r="G1423" t="s">
        <v>40</v>
      </c>
      <c r="H1423" t="s">
        <v>70</v>
      </c>
      <c r="I1423">
        <v>56.1</v>
      </c>
      <c r="J1423" t="s">
        <v>46</v>
      </c>
      <c r="K1423">
        <v>82.3</v>
      </c>
      <c r="L1423" t="s">
        <v>83</v>
      </c>
      <c r="M1423" t="s">
        <v>50</v>
      </c>
      <c r="N1423" t="s">
        <v>66</v>
      </c>
      <c r="O1423" t="s">
        <v>59</v>
      </c>
      <c r="P1423" s="4">
        <v>497</v>
      </c>
      <c r="Q1423" s="4">
        <v>401</v>
      </c>
      <c r="R1423" s="4">
        <v>679</v>
      </c>
      <c r="S1423" s="6">
        <v>752</v>
      </c>
      <c r="T1423">
        <v>25.7</v>
      </c>
      <c r="U1423" t="s">
        <v>61</v>
      </c>
      <c r="V1423" s="4">
        <f>Table3[[#This Row],[Driver wage/trip]]+Table3[[#This Row],[Driver Salary]]</f>
        <v>1176</v>
      </c>
      <c r="W1423" s="15">
        <f>Table3[[#This Row],[Buddy wage/trip]]*0.3</f>
        <v>120.3</v>
      </c>
    </row>
    <row r="1424" spans="1:23" x14ac:dyDescent="0.25">
      <c r="A1424">
        <v>10</v>
      </c>
      <c r="B1424" s="22">
        <v>44330</v>
      </c>
      <c r="C1424">
        <v>2021</v>
      </c>
      <c r="D1424" t="s">
        <v>20</v>
      </c>
      <c r="E1424" t="s">
        <v>31</v>
      </c>
      <c r="F1424" t="s">
        <v>39</v>
      </c>
      <c r="G1424" t="s">
        <v>40</v>
      </c>
      <c r="H1424" t="s">
        <v>42</v>
      </c>
      <c r="I1424">
        <v>110.8</v>
      </c>
      <c r="J1424" t="s">
        <v>46</v>
      </c>
      <c r="K1424">
        <v>63.7</v>
      </c>
      <c r="L1424" t="s">
        <v>83</v>
      </c>
      <c r="M1424" t="s">
        <v>48</v>
      </c>
      <c r="N1424" t="s">
        <v>57</v>
      </c>
      <c r="O1424" t="s">
        <v>60</v>
      </c>
      <c r="P1424" s="4">
        <v>748</v>
      </c>
      <c r="Q1424" s="4">
        <v>400</v>
      </c>
      <c r="R1424" s="4">
        <v>635</v>
      </c>
      <c r="S1424" s="6">
        <v>681</v>
      </c>
      <c r="T1424">
        <v>3.8</v>
      </c>
      <c r="U1424" t="s">
        <v>62</v>
      </c>
      <c r="V1424" s="4">
        <f>Table3[[#This Row],[Driver wage/trip]]+Table3[[#This Row],[Driver Salary]]</f>
        <v>1383</v>
      </c>
      <c r="W1424" s="15">
        <f>Table3[[#This Row],[Buddy wage/trip]]*0.3</f>
        <v>120</v>
      </c>
    </row>
    <row r="1425" spans="1:23" x14ac:dyDescent="0.25">
      <c r="A1425">
        <v>7</v>
      </c>
      <c r="B1425" s="22">
        <v>44658</v>
      </c>
      <c r="C1425">
        <v>2022</v>
      </c>
      <c r="D1425" t="s">
        <v>19</v>
      </c>
      <c r="E1425" t="s">
        <v>35</v>
      </c>
      <c r="F1425" t="s">
        <v>38</v>
      </c>
      <c r="G1425" t="s">
        <v>40</v>
      </c>
      <c r="H1425" t="s">
        <v>43</v>
      </c>
      <c r="I1425">
        <v>96.4</v>
      </c>
      <c r="J1425" t="s">
        <v>46</v>
      </c>
      <c r="K1425">
        <v>114.8</v>
      </c>
      <c r="L1425" t="s">
        <v>84</v>
      </c>
      <c r="M1425" t="s">
        <v>53</v>
      </c>
      <c r="N1425" t="s">
        <v>65</v>
      </c>
      <c r="O1425" t="s">
        <v>59</v>
      </c>
      <c r="P1425" s="4">
        <v>625</v>
      </c>
      <c r="Q1425" s="4">
        <v>400</v>
      </c>
      <c r="R1425" s="4">
        <v>660</v>
      </c>
      <c r="S1425" s="6">
        <v>658</v>
      </c>
      <c r="T1425">
        <v>7.8</v>
      </c>
      <c r="U1425" t="s">
        <v>62</v>
      </c>
      <c r="V1425" s="4">
        <f>Table3[[#This Row],[Driver wage/trip]]+Table3[[#This Row],[Driver Salary]]</f>
        <v>1285</v>
      </c>
      <c r="W1425" s="15">
        <f>Table3[[#This Row],[Buddy wage/trip]]*0.3</f>
        <v>120</v>
      </c>
    </row>
    <row r="1426" spans="1:23" x14ac:dyDescent="0.25">
      <c r="A1426">
        <v>5</v>
      </c>
      <c r="B1426" s="22">
        <v>44019</v>
      </c>
      <c r="C1426">
        <v>2020</v>
      </c>
      <c r="D1426" t="s">
        <v>27</v>
      </c>
      <c r="E1426" t="s">
        <v>37</v>
      </c>
      <c r="F1426" t="s">
        <v>38</v>
      </c>
      <c r="G1426" t="s">
        <v>40</v>
      </c>
      <c r="H1426" t="s">
        <v>42</v>
      </c>
      <c r="I1426">
        <v>54.3</v>
      </c>
      <c r="J1426" t="s">
        <v>45</v>
      </c>
      <c r="K1426">
        <v>99</v>
      </c>
      <c r="L1426" t="s">
        <v>83</v>
      </c>
      <c r="M1426" t="s">
        <v>48</v>
      </c>
      <c r="N1426" t="s">
        <v>55</v>
      </c>
      <c r="O1426" t="s">
        <v>59</v>
      </c>
      <c r="P1426" s="4">
        <v>606</v>
      </c>
      <c r="Q1426" s="4">
        <v>399</v>
      </c>
      <c r="R1426" s="4">
        <v>742</v>
      </c>
      <c r="S1426" s="6">
        <v>673</v>
      </c>
      <c r="T1426">
        <v>17.7</v>
      </c>
      <c r="U1426" t="s">
        <v>62</v>
      </c>
      <c r="V1426" s="4">
        <f>Table3[[#This Row],[Driver wage/trip]]+Table3[[#This Row],[Driver Salary]]</f>
        <v>1348</v>
      </c>
      <c r="W1426" s="15">
        <f>Table3[[#This Row],[Buddy wage/trip]]*0.3</f>
        <v>119.69999999999999</v>
      </c>
    </row>
    <row r="1427" spans="1:23" x14ac:dyDescent="0.25">
      <c r="A1427">
        <v>1</v>
      </c>
      <c r="B1427" s="22">
        <v>44290</v>
      </c>
      <c r="C1427">
        <v>2021</v>
      </c>
      <c r="D1427" t="s">
        <v>19</v>
      </c>
      <c r="E1427" t="s">
        <v>34</v>
      </c>
      <c r="F1427" t="s">
        <v>38</v>
      </c>
      <c r="G1427" t="s">
        <v>40</v>
      </c>
      <c r="H1427" t="s">
        <v>70</v>
      </c>
      <c r="I1427">
        <v>12.9</v>
      </c>
      <c r="J1427" t="s">
        <v>46</v>
      </c>
      <c r="K1427">
        <v>84.6</v>
      </c>
      <c r="L1427" t="s">
        <v>83</v>
      </c>
      <c r="M1427" t="s">
        <v>55</v>
      </c>
      <c r="N1427" t="s">
        <v>57</v>
      </c>
      <c r="O1427" t="s">
        <v>59</v>
      </c>
      <c r="P1427" s="4">
        <v>636</v>
      </c>
      <c r="Q1427" s="4">
        <v>400</v>
      </c>
      <c r="R1427" s="4">
        <v>557</v>
      </c>
      <c r="S1427" s="6">
        <v>496</v>
      </c>
      <c r="T1427">
        <v>39.1</v>
      </c>
      <c r="U1427" t="s">
        <v>61</v>
      </c>
      <c r="V1427" s="4">
        <f>Table3[[#This Row],[Driver wage/trip]]+Table3[[#This Row],[Driver Salary]]</f>
        <v>1193</v>
      </c>
      <c r="W1427" s="15">
        <f>Table3[[#This Row],[Buddy wage/trip]]*0.3</f>
        <v>120</v>
      </c>
    </row>
    <row r="1428" spans="1:23" x14ac:dyDescent="0.25">
      <c r="A1428">
        <v>27</v>
      </c>
      <c r="B1428" s="22">
        <v>44019</v>
      </c>
      <c r="C1428">
        <v>2020</v>
      </c>
      <c r="D1428" t="s">
        <v>27</v>
      </c>
      <c r="E1428" t="s">
        <v>37</v>
      </c>
      <c r="F1428" t="s">
        <v>38</v>
      </c>
      <c r="G1428" t="s">
        <v>41</v>
      </c>
      <c r="H1428" t="s">
        <v>70</v>
      </c>
      <c r="I1428">
        <v>104.9</v>
      </c>
      <c r="J1428" t="s">
        <v>46</v>
      </c>
      <c r="K1428">
        <v>101.4</v>
      </c>
      <c r="L1428" t="s">
        <v>84</v>
      </c>
      <c r="M1428" t="s">
        <v>48</v>
      </c>
      <c r="N1428" t="s">
        <v>56</v>
      </c>
      <c r="O1428" t="s">
        <v>60</v>
      </c>
      <c r="P1428" s="4">
        <v>596</v>
      </c>
      <c r="Q1428" s="4">
        <v>397</v>
      </c>
      <c r="R1428" s="4">
        <v>569</v>
      </c>
      <c r="S1428" s="6">
        <v>225</v>
      </c>
      <c r="T1428">
        <v>14</v>
      </c>
      <c r="U1428" t="s">
        <v>61</v>
      </c>
      <c r="V1428" s="4">
        <f>Table3[[#This Row],[Driver wage/trip]]+Table3[[#This Row],[Driver Salary]]</f>
        <v>1165</v>
      </c>
      <c r="W1428" s="15">
        <f>Table3[[#This Row],[Buddy wage/trip]]*0.3</f>
        <v>119.1</v>
      </c>
    </row>
    <row r="1429" spans="1:23" x14ac:dyDescent="0.25">
      <c r="A1429">
        <v>5</v>
      </c>
      <c r="B1429" s="22">
        <v>44181</v>
      </c>
      <c r="C1429">
        <v>2020</v>
      </c>
      <c r="D1429" t="s">
        <v>23</v>
      </c>
      <c r="E1429" t="s">
        <v>33</v>
      </c>
      <c r="F1429" t="s">
        <v>38</v>
      </c>
      <c r="G1429" t="s">
        <v>40</v>
      </c>
      <c r="H1429" t="s">
        <v>43</v>
      </c>
      <c r="I1429">
        <v>93</v>
      </c>
      <c r="J1429" t="s">
        <v>44</v>
      </c>
      <c r="K1429">
        <v>49.3</v>
      </c>
      <c r="L1429" t="s">
        <v>84</v>
      </c>
      <c r="M1429" t="s">
        <v>53</v>
      </c>
      <c r="N1429" t="s">
        <v>66</v>
      </c>
      <c r="O1429" t="s">
        <v>60</v>
      </c>
      <c r="P1429" s="4">
        <v>656</v>
      </c>
      <c r="Q1429" s="4">
        <v>399</v>
      </c>
      <c r="R1429" s="4">
        <v>633</v>
      </c>
      <c r="S1429" s="6">
        <v>319</v>
      </c>
      <c r="T1429">
        <v>25.6</v>
      </c>
      <c r="U1429" t="s">
        <v>62</v>
      </c>
      <c r="V1429" s="4">
        <f>Table3[[#This Row],[Driver wage/trip]]+Table3[[#This Row],[Driver Salary]]</f>
        <v>1289</v>
      </c>
      <c r="W1429" s="15">
        <f>Table3[[#This Row],[Buddy wage/trip]]*0.3</f>
        <v>119.69999999999999</v>
      </c>
    </row>
    <row r="1430" spans="1:23" x14ac:dyDescent="0.25">
      <c r="A1430">
        <v>11</v>
      </c>
      <c r="B1430" s="22">
        <v>44411</v>
      </c>
      <c r="C1430">
        <v>2021</v>
      </c>
      <c r="D1430" t="s">
        <v>26</v>
      </c>
      <c r="E1430" t="s">
        <v>37</v>
      </c>
      <c r="F1430" t="s">
        <v>39</v>
      </c>
      <c r="G1430" t="s">
        <v>41</v>
      </c>
      <c r="H1430" t="s">
        <v>43</v>
      </c>
      <c r="I1430">
        <v>95.9</v>
      </c>
      <c r="J1430" t="s">
        <v>45</v>
      </c>
      <c r="K1430">
        <v>83.7</v>
      </c>
      <c r="L1430" t="s">
        <v>83</v>
      </c>
      <c r="M1430" t="s">
        <v>55</v>
      </c>
      <c r="N1430" t="s">
        <v>66</v>
      </c>
      <c r="O1430" t="s">
        <v>60</v>
      </c>
      <c r="P1430" s="4">
        <v>316</v>
      </c>
      <c r="Q1430" s="4">
        <v>400</v>
      </c>
      <c r="R1430" s="4">
        <v>609</v>
      </c>
      <c r="S1430" s="6">
        <v>586</v>
      </c>
      <c r="T1430">
        <v>39.6</v>
      </c>
      <c r="U1430" t="s">
        <v>62</v>
      </c>
      <c r="V1430" s="4">
        <f>Table3[[#This Row],[Driver wage/trip]]+Table3[[#This Row],[Driver Salary]]</f>
        <v>925</v>
      </c>
      <c r="W1430" s="15">
        <f>Table3[[#This Row],[Buddy wage/trip]]*0.3</f>
        <v>120</v>
      </c>
    </row>
    <row r="1431" spans="1:23" x14ac:dyDescent="0.25">
      <c r="A1431">
        <v>11</v>
      </c>
      <c r="B1431" s="22">
        <v>43944</v>
      </c>
      <c r="C1431">
        <v>2020</v>
      </c>
      <c r="D1431" t="s">
        <v>19</v>
      </c>
      <c r="E1431" t="s">
        <v>35</v>
      </c>
      <c r="F1431" t="s">
        <v>39</v>
      </c>
      <c r="G1431" t="s">
        <v>41</v>
      </c>
      <c r="H1431" t="s">
        <v>42</v>
      </c>
      <c r="I1431">
        <v>90.7</v>
      </c>
      <c r="J1431" t="s">
        <v>46</v>
      </c>
      <c r="K1431">
        <v>26.9</v>
      </c>
      <c r="L1431" t="s">
        <v>83</v>
      </c>
      <c r="M1431" t="s">
        <v>51</v>
      </c>
      <c r="N1431" t="s">
        <v>52</v>
      </c>
      <c r="O1431" t="s">
        <v>59</v>
      </c>
      <c r="P1431" s="4">
        <v>306</v>
      </c>
      <c r="Q1431" s="4">
        <v>401</v>
      </c>
      <c r="R1431" s="4">
        <v>722</v>
      </c>
      <c r="S1431" s="6">
        <v>438</v>
      </c>
      <c r="T1431">
        <v>11.3</v>
      </c>
      <c r="U1431" t="s">
        <v>62</v>
      </c>
      <c r="V1431" s="4">
        <f>Table3[[#This Row],[Driver wage/trip]]+Table3[[#This Row],[Driver Salary]]</f>
        <v>1028</v>
      </c>
      <c r="W1431" s="15">
        <f>Table3[[#This Row],[Buddy wage/trip]]*0.3</f>
        <v>120.3</v>
      </c>
    </row>
    <row r="1432" spans="1:23" x14ac:dyDescent="0.25">
      <c r="A1432">
        <v>15</v>
      </c>
      <c r="B1432" s="22">
        <v>43934</v>
      </c>
      <c r="C1432">
        <v>2020</v>
      </c>
      <c r="D1432" t="s">
        <v>19</v>
      </c>
      <c r="E1432" t="s">
        <v>32</v>
      </c>
      <c r="F1432" t="s">
        <v>39</v>
      </c>
      <c r="G1432" t="s">
        <v>41</v>
      </c>
      <c r="H1432" t="s">
        <v>43</v>
      </c>
      <c r="I1432">
        <v>36.700000000000003</v>
      </c>
      <c r="J1432" t="s">
        <v>45</v>
      </c>
      <c r="K1432">
        <v>118.6</v>
      </c>
      <c r="L1432" t="s">
        <v>84</v>
      </c>
      <c r="M1432" t="s">
        <v>52</v>
      </c>
      <c r="N1432" t="s">
        <v>48</v>
      </c>
      <c r="O1432" t="s">
        <v>59</v>
      </c>
      <c r="P1432" s="4">
        <v>417</v>
      </c>
      <c r="Q1432" s="4">
        <v>400</v>
      </c>
      <c r="R1432" s="4">
        <v>662</v>
      </c>
      <c r="S1432" s="6">
        <v>564</v>
      </c>
      <c r="T1432">
        <v>7.5</v>
      </c>
      <c r="U1432" t="s">
        <v>62</v>
      </c>
      <c r="V1432" s="4">
        <f>Table3[[#This Row],[Driver wage/trip]]+Table3[[#This Row],[Driver Salary]]</f>
        <v>1079</v>
      </c>
      <c r="W1432" s="15">
        <f>Table3[[#This Row],[Buddy wage/trip]]*0.3</f>
        <v>120</v>
      </c>
    </row>
    <row r="1433" spans="1:23" x14ac:dyDescent="0.25">
      <c r="A1433">
        <v>18</v>
      </c>
      <c r="B1433" s="22">
        <v>44450</v>
      </c>
      <c r="C1433">
        <v>2021</v>
      </c>
      <c r="D1433" t="s">
        <v>21</v>
      </c>
      <c r="E1433" t="s">
        <v>36</v>
      </c>
      <c r="F1433" t="s">
        <v>38</v>
      </c>
      <c r="G1433" t="s">
        <v>40</v>
      </c>
      <c r="H1433" t="s">
        <v>43</v>
      </c>
      <c r="I1433">
        <v>103.8</v>
      </c>
      <c r="J1433" t="s">
        <v>45</v>
      </c>
      <c r="K1433">
        <v>72.7</v>
      </c>
      <c r="L1433" t="s">
        <v>83</v>
      </c>
      <c r="M1433" t="s">
        <v>55</v>
      </c>
      <c r="N1433" t="s">
        <v>58</v>
      </c>
      <c r="O1433" t="s">
        <v>59</v>
      </c>
      <c r="P1433" s="4">
        <v>711</v>
      </c>
      <c r="Q1433" s="4">
        <v>400</v>
      </c>
      <c r="R1433" s="4">
        <v>272</v>
      </c>
      <c r="S1433" s="6">
        <v>531</v>
      </c>
      <c r="T1433">
        <v>22.3</v>
      </c>
      <c r="U1433" t="s">
        <v>61</v>
      </c>
      <c r="V1433" s="4">
        <f>Table3[[#This Row],[Driver wage/trip]]+Table3[[#This Row],[Driver Salary]]</f>
        <v>983</v>
      </c>
      <c r="W1433" s="15">
        <f>Table3[[#This Row],[Buddy wage/trip]]*0.3</f>
        <v>120</v>
      </c>
    </row>
    <row r="1434" spans="1:23" x14ac:dyDescent="0.25">
      <c r="A1434">
        <v>19</v>
      </c>
      <c r="B1434" s="22">
        <v>45199</v>
      </c>
      <c r="C1434">
        <v>2023</v>
      </c>
      <c r="D1434" t="s">
        <v>21</v>
      </c>
      <c r="E1434" t="s">
        <v>36</v>
      </c>
      <c r="F1434" t="s">
        <v>38</v>
      </c>
      <c r="G1434" t="s">
        <v>40</v>
      </c>
      <c r="H1434" t="s">
        <v>43</v>
      </c>
      <c r="I1434">
        <v>5.3</v>
      </c>
      <c r="J1434" t="s">
        <v>45</v>
      </c>
      <c r="K1434">
        <v>98.6</v>
      </c>
      <c r="L1434" t="s">
        <v>83</v>
      </c>
      <c r="M1434" t="s">
        <v>53</v>
      </c>
      <c r="N1434" t="s">
        <v>57</v>
      </c>
      <c r="O1434" t="s">
        <v>60</v>
      </c>
      <c r="P1434" s="4">
        <v>629</v>
      </c>
      <c r="Q1434" s="4">
        <v>398</v>
      </c>
      <c r="R1434" s="4">
        <v>757</v>
      </c>
      <c r="S1434" s="6">
        <v>463</v>
      </c>
      <c r="T1434">
        <v>22.5</v>
      </c>
      <c r="U1434" t="s">
        <v>62</v>
      </c>
      <c r="V1434" s="4">
        <f>Table3[[#This Row],[Driver wage/trip]]+Table3[[#This Row],[Driver Salary]]</f>
        <v>1386</v>
      </c>
      <c r="W1434" s="15">
        <f>Table3[[#This Row],[Buddy wage/trip]]*0.3</f>
        <v>119.39999999999999</v>
      </c>
    </row>
    <row r="1435" spans="1:23" x14ac:dyDescent="0.25">
      <c r="A1435">
        <v>8</v>
      </c>
      <c r="B1435" s="22">
        <v>44875</v>
      </c>
      <c r="C1435">
        <v>2022</v>
      </c>
      <c r="D1435" t="s">
        <v>30</v>
      </c>
      <c r="E1435" t="s">
        <v>35</v>
      </c>
      <c r="F1435" t="s">
        <v>38</v>
      </c>
      <c r="G1435" t="s">
        <v>40</v>
      </c>
      <c r="H1435" t="s">
        <v>42</v>
      </c>
      <c r="I1435">
        <v>32.299999999999997</v>
      </c>
      <c r="J1435" t="s">
        <v>46</v>
      </c>
      <c r="K1435">
        <v>51.8</v>
      </c>
      <c r="L1435" t="s">
        <v>83</v>
      </c>
      <c r="M1435" t="s">
        <v>53</v>
      </c>
      <c r="N1435" t="s">
        <v>48</v>
      </c>
      <c r="O1435" t="s">
        <v>59</v>
      </c>
      <c r="P1435" s="4">
        <v>540</v>
      </c>
      <c r="Q1435" s="4">
        <v>400</v>
      </c>
      <c r="R1435" s="4">
        <v>610</v>
      </c>
      <c r="S1435" s="6">
        <v>341</v>
      </c>
      <c r="T1435">
        <v>37</v>
      </c>
      <c r="U1435" t="s">
        <v>62</v>
      </c>
      <c r="V1435" s="4">
        <f>Table3[[#This Row],[Driver wage/trip]]+Table3[[#This Row],[Driver Salary]]</f>
        <v>1150</v>
      </c>
      <c r="W1435" s="15">
        <f>Table3[[#This Row],[Buddy wage/trip]]*0.3</f>
        <v>120</v>
      </c>
    </row>
    <row r="1436" spans="1:23" x14ac:dyDescent="0.25">
      <c r="A1436">
        <v>11</v>
      </c>
      <c r="B1436" s="22">
        <v>44217</v>
      </c>
      <c r="C1436">
        <v>2021</v>
      </c>
      <c r="D1436" t="s">
        <v>28</v>
      </c>
      <c r="E1436" t="s">
        <v>35</v>
      </c>
      <c r="F1436" t="s">
        <v>39</v>
      </c>
      <c r="G1436" t="s">
        <v>40</v>
      </c>
      <c r="H1436" t="s">
        <v>43</v>
      </c>
      <c r="I1436">
        <v>10.4</v>
      </c>
      <c r="J1436" t="s">
        <v>45</v>
      </c>
      <c r="K1436">
        <v>92.2</v>
      </c>
      <c r="L1436" t="s">
        <v>83</v>
      </c>
      <c r="M1436" t="s">
        <v>53</v>
      </c>
      <c r="N1436" t="s">
        <v>48</v>
      </c>
      <c r="O1436" t="s">
        <v>60</v>
      </c>
      <c r="P1436" s="4">
        <v>212</v>
      </c>
      <c r="Q1436" s="4">
        <v>398</v>
      </c>
      <c r="R1436" s="4">
        <v>276</v>
      </c>
      <c r="S1436" s="6">
        <v>631</v>
      </c>
      <c r="T1436">
        <v>2</v>
      </c>
      <c r="U1436" t="s">
        <v>61</v>
      </c>
      <c r="V1436" s="4">
        <f>Table3[[#This Row],[Driver wage/trip]]+Table3[[#This Row],[Driver Salary]]</f>
        <v>488</v>
      </c>
      <c r="W1436" s="15">
        <f>Table3[[#This Row],[Buddy wage/trip]]*0.3</f>
        <v>119.39999999999999</v>
      </c>
    </row>
    <row r="1437" spans="1:23" x14ac:dyDescent="0.25">
      <c r="A1437">
        <v>14</v>
      </c>
      <c r="B1437" s="22">
        <v>44774</v>
      </c>
      <c r="C1437">
        <v>2022</v>
      </c>
      <c r="D1437" t="s">
        <v>26</v>
      </c>
      <c r="E1437" t="s">
        <v>32</v>
      </c>
      <c r="F1437" t="s">
        <v>39</v>
      </c>
      <c r="G1437" t="s">
        <v>41</v>
      </c>
      <c r="H1437" t="s">
        <v>43</v>
      </c>
      <c r="I1437">
        <v>17.7</v>
      </c>
      <c r="J1437" t="s">
        <v>45</v>
      </c>
      <c r="K1437">
        <v>49.5</v>
      </c>
      <c r="L1437" t="s">
        <v>83</v>
      </c>
      <c r="M1437" t="s">
        <v>53</v>
      </c>
      <c r="N1437" t="s">
        <v>52</v>
      </c>
      <c r="O1437" t="s">
        <v>60</v>
      </c>
      <c r="P1437" s="4">
        <v>341</v>
      </c>
      <c r="Q1437" s="4">
        <v>399</v>
      </c>
      <c r="R1437" s="4">
        <v>663</v>
      </c>
      <c r="S1437" s="6">
        <v>745</v>
      </c>
      <c r="T1437">
        <v>16.899999999999999</v>
      </c>
      <c r="U1437" t="s">
        <v>61</v>
      </c>
      <c r="V1437" s="4">
        <f>Table3[[#This Row],[Driver wage/trip]]+Table3[[#This Row],[Driver Salary]]</f>
        <v>1004</v>
      </c>
      <c r="W1437" s="15">
        <f>Table3[[#This Row],[Buddy wage/trip]]*0.3</f>
        <v>119.69999999999999</v>
      </c>
    </row>
    <row r="1438" spans="1:23" x14ac:dyDescent="0.25">
      <c r="A1438">
        <v>11</v>
      </c>
      <c r="B1438" s="22">
        <v>44685</v>
      </c>
      <c r="C1438">
        <v>2022</v>
      </c>
      <c r="D1438" t="s">
        <v>20</v>
      </c>
      <c r="E1438" t="s">
        <v>33</v>
      </c>
      <c r="F1438" t="s">
        <v>39</v>
      </c>
      <c r="G1438" t="s">
        <v>41</v>
      </c>
      <c r="H1438" t="s">
        <v>70</v>
      </c>
      <c r="I1438">
        <v>66.2</v>
      </c>
      <c r="J1438" t="s">
        <v>44</v>
      </c>
      <c r="K1438">
        <v>72.900000000000006</v>
      </c>
      <c r="L1438" t="s">
        <v>83</v>
      </c>
      <c r="M1438" t="s">
        <v>51</v>
      </c>
      <c r="N1438" t="s">
        <v>48</v>
      </c>
      <c r="O1438" t="s">
        <v>59</v>
      </c>
      <c r="P1438" s="4">
        <v>682</v>
      </c>
      <c r="Q1438" s="4">
        <v>400</v>
      </c>
      <c r="R1438" s="4">
        <v>415</v>
      </c>
      <c r="S1438" s="6">
        <v>662</v>
      </c>
      <c r="T1438">
        <v>13.2</v>
      </c>
      <c r="U1438" t="s">
        <v>62</v>
      </c>
      <c r="V1438" s="4">
        <f>Table3[[#This Row],[Driver wage/trip]]+Table3[[#This Row],[Driver Salary]]</f>
        <v>1097</v>
      </c>
      <c r="W1438" s="15">
        <f>Table3[[#This Row],[Buddy wage/trip]]*0.3</f>
        <v>120</v>
      </c>
    </row>
    <row r="1439" spans="1:23" x14ac:dyDescent="0.25">
      <c r="A1439">
        <v>24</v>
      </c>
      <c r="B1439" s="22">
        <v>45063</v>
      </c>
      <c r="C1439">
        <v>2023</v>
      </c>
      <c r="D1439" t="s">
        <v>20</v>
      </c>
      <c r="E1439" t="s">
        <v>33</v>
      </c>
      <c r="F1439" t="s">
        <v>39</v>
      </c>
      <c r="G1439" t="s">
        <v>40</v>
      </c>
      <c r="H1439" t="s">
        <v>42</v>
      </c>
      <c r="I1439">
        <v>9.3000000000000007</v>
      </c>
      <c r="J1439" t="s">
        <v>46</v>
      </c>
      <c r="K1439">
        <v>94.5</v>
      </c>
      <c r="L1439" t="s">
        <v>84</v>
      </c>
      <c r="M1439" t="s">
        <v>48</v>
      </c>
      <c r="N1439" t="s">
        <v>52</v>
      </c>
      <c r="O1439" t="s">
        <v>59</v>
      </c>
      <c r="P1439" s="4">
        <v>345</v>
      </c>
      <c r="Q1439" s="4">
        <v>401</v>
      </c>
      <c r="R1439" s="4">
        <v>684</v>
      </c>
      <c r="S1439" s="6">
        <v>272</v>
      </c>
      <c r="T1439">
        <v>23.3</v>
      </c>
      <c r="U1439" t="s">
        <v>62</v>
      </c>
      <c r="V1439" s="4">
        <f>Table3[[#This Row],[Driver wage/trip]]+Table3[[#This Row],[Driver Salary]]</f>
        <v>1029</v>
      </c>
      <c r="W1439" s="15">
        <f>Table3[[#This Row],[Buddy wage/trip]]*0.3</f>
        <v>120.3</v>
      </c>
    </row>
    <row r="1440" spans="1:23" x14ac:dyDescent="0.25">
      <c r="A1440">
        <v>16</v>
      </c>
      <c r="B1440" s="22">
        <v>44313</v>
      </c>
      <c r="C1440">
        <v>2021</v>
      </c>
      <c r="D1440" t="s">
        <v>19</v>
      </c>
      <c r="E1440" t="s">
        <v>37</v>
      </c>
      <c r="F1440" t="s">
        <v>39</v>
      </c>
      <c r="G1440" t="s">
        <v>40</v>
      </c>
      <c r="H1440" t="s">
        <v>43</v>
      </c>
      <c r="I1440">
        <v>25.9</v>
      </c>
      <c r="J1440" t="s">
        <v>44</v>
      </c>
      <c r="K1440">
        <v>18.399999999999999</v>
      </c>
      <c r="L1440" t="s">
        <v>83</v>
      </c>
      <c r="M1440" t="s">
        <v>55</v>
      </c>
      <c r="N1440" t="s">
        <v>48</v>
      </c>
      <c r="O1440" t="s">
        <v>60</v>
      </c>
      <c r="P1440" s="4">
        <v>638</v>
      </c>
      <c r="Q1440" s="4">
        <v>400</v>
      </c>
      <c r="R1440" s="4">
        <v>773</v>
      </c>
      <c r="S1440" s="6">
        <v>523</v>
      </c>
      <c r="T1440">
        <v>1.4</v>
      </c>
      <c r="U1440" t="s">
        <v>62</v>
      </c>
      <c r="V1440" s="4">
        <f>Table3[[#This Row],[Driver wage/trip]]+Table3[[#This Row],[Driver Salary]]</f>
        <v>1411</v>
      </c>
      <c r="W1440" s="15">
        <f>Table3[[#This Row],[Buddy wage/trip]]*0.3</f>
        <v>120</v>
      </c>
    </row>
    <row r="1441" spans="1:23" x14ac:dyDescent="0.25">
      <c r="A1441">
        <v>18</v>
      </c>
      <c r="B1441" s="22">
        <v>44303</v>
      </c>
      <c r="C1441">
        <v>2021</v>
      </c>
      <c r="D1441" t="s">
        <v>19</v>
      </c>
      <c r="E1441" t="s">
        <v>36</v>
      </c>
      <c r="F1441" t="s">
        <v>39</v>
      </c>
      <c r="G1441" t="s">
        <v>41</v>
      </c>
      <c r="H1441" t="s">
        <v>43</v>
      </c>
      <c r="I1441">
        <v>31.8</v>
      </c>
      <c r="J1441" t="s">
        <v>46</v>
      </c>
      <c r="K1441">
        <v>46</v>
      </c>
      <c r="L1441" t="s">
        <v>84</v>
      </c>
      <c r="M1441" t="s">
        <v>48</v>
      </c>
      <c r="N1441" t="s">
        <v>52</v>
      </c>
      <c r="O1441" t="s">
        <v>60</v>
      </c>
      <c r="P1441" s="4">
        <v>311</v>
      </c>
      <c r="Q1441" s="4">
        <v>400</v>
      </c>
      <c r="R1441" s="4">
        <v>353</v>
      </c>
      <c r="S1441" s="6">
        <v>701</v>
      </c>
      <c r="T1441">
        <v>28.7</v>
      </c>
      <c r="U1441" t="s">
        <v>62</v>
      </c>
      <c r="V1441" s="4">
        <f>Table3[[#This Row],[Driver wage/trip]]+Table3[[#This Row],[Driver Salary]]</f>
        <v>664</v>
      </c>
      <c r="W1441" s="15">
        <f>Table3[[#This Row],[Buddy wage/trip]]*0.3</f>
        <v>120</v>
      </c>
    </row>
    <row r="1442" spans="1:23" x14ac:dyDescent="0.25">
      <c r="A1442">
        <v>17</v>
      </c>
      <c r="B1442" s="22">
        <v>44689</v>
      </c>
      <c r="C1442">
        <v>2022</v>
      </c>
      <c r="D1442" t="s">
        <v>20</v>
      </c>
      <c r="E1442" t="s">
        <v>34</v>
      </c>
      <c r="F1442" t="s">
        <v>39</v>
      </c>
      <c r="G1442" t="s">
        <v>40</v>
      </c>
      <c r="H1442" t="s">
        <v>70</v>
      </c>
      <c r="I1442">
        <v>80.400000000000006</v>
      </c>
      <c r="J1442" t="s">
        <v>46</v>
      </c>
      <c r="K1442">
        <v>67.7</v>
      </c>
      <c r="L1442" t="s">
        <v>83</v>
      </c>
      <c r="M1442" t="s">
        <v>52</v>
      </c>
      <c r="N1442" t="s">
        <v>55</v>
      </c>
      <c r="O1442" t="s">
        <v>60</v>
      </c>
      <c r="P1442" s="4">
        <v>564</v>
      </c>
      <c r="Q1442" s="4">
        <v>400</v>
      </c>
      <c r="R1442" s="4">
        <v>714</v>
      </c>
      <c r="S1442" s="6">
        <v>555</v>
      </c>
      <c r="T1442">
        <v>19.899999999999999</v>
      </c>
      <c r="U1442" t="s">
        <v>62</v>
      </c>
      <c r="V1442" s="4">
        <f>Table3[[#This Row],[Driver wage/trip]]+Table3[[#This Row],[Driver Salary]]</f>
        <v>1278</v>
      </c>
      <c r="W1442" s="15">
        <f>Table3[[#This Row],[Buddy wage/trip]]*0.3</f>
        <v>120</v>
      </c>
    </row>
    <row r="1443" spans="1:23" x14ac:dyDescent="0.25">
      <c r="A1443">
        <v>21</v>
      </c>
      <c r="B1443" s="22">
        <v>44772</v>
      </c>
      <c r="C1443">
        <v>2022</v>
      </c>
      <c r="D1443" t="s">
        <v>27</v>
      </c>
      <c r="E1443" t="s">
        <v>36</v>
      </c>
      <c r="F1443" t="s">
        <v>38</v>
      </c>
      <c r="G1443" t="s">
        <v>41</v>
      </c>
      <c r="H1443" t="s">
        <v>70</v>
      </c>
      <c r="I1443">
        <v>58.9</v>
      </c>
      <c r="J1443" t="s">
        <v>45</v>
      </c>
      <c r="K1443">
        <v>43.4</v>
      </c>
      <c r="L1443" t="s">
        <v>83</v>
      </c>
      <c r="M1443" t="s">
        <v>54</v>
      </c>
      <c r="N1443" t="s">
        <v>57</v>
      </c>
      <c r="O1443" t="s">
        <v>60</v>
      </c>
      <c r="P1443" s="4">
        <v>577</v>
      </c>
      <c r="Q1443" s="4">
        <v>399</v>
      </c>
      <c r="R1443" s="4">
        <v>664</v>
      </c>
      <c r="S1443" s="6">
        <v>464</v>
      </c>
      <c r="T1443">
        <v>28.3</v>
      </c>
      <c r="U1443" t="s">
        <v>61</v>
      </c>
      <c r="V1443" s="4">
        <f>Table3[[#This Row],[Driver wage/trip]]+Table3[[#This Row],[Driver Salary]]</f>
        <v>1241</v>
      </c>
      <c r="W1443" s="15">
        <f>Table3[[#This Row],[Buddy wage/trip]]*0.3</f>
        <v>119.69999999999999</v>
      </c>
    </row>
    <row r="1444" spans="1:23" x14ac:dyDescent="0.25">
      <c r="A1444">
        <v>14</v>
      </c>
      <c r="B1444" s="22">
        <v>44223</v>
      </c>
      <c r="C1444">
        <v>2021</v>
      </c>
      <c r="D1444" t="s">
        <v>28</v>
      </c>
      <c r="E1444" t="s">
        <v>33</v>
      </c>
      <c r="F1444" t="s">
        <v>39</v>
      </c>
      <c r="G1444" t="s">
        <v>41</v>
      </c>
      <c r="H1444" t="s">
        <v>70</v>
      </c>
      <c r="I1444">
        <v>57.7</v>
      </c>
      <c r="J1444" t="s">
        <v>44</v>
      </c>
      <c r="K1444">
        <v>40.6</v>
      </c>
      <c r="L1444" t="s">
        <v>84</v>
      </c>
      <c r="M1444" t="s">
        <v>55</v>
      </c>
      <c r="N1444" t="s">
        <v>56</v>
      </c>
      <c r="O1444" t="s">
        <v>60</v>
      </c>
      <c r="P1444" s="4">
        <v>651</v>
      </c>
      <c r="Q1444" s="4">
        <v>399</v>
      </c>
      <c r="R1444" s="4">
        <v>603</v>
      </c>
      <c r="S1444" s="6">
        <v>371</v>
      </c>
      <c r="T1444">
        <v>18.5</v>
      </c>
      <c r="U1444" t="s">
        <v>62</v>
      </c>
      <c r="V1444" s="4">
        <f>Table3[[#This Row],[Driver wage/trip]]+Table3[[#This Row],[Driver Salary]]</f>
        <v>1254</v>
      </c>
      <c r="W1444" s="15">
        <f>Table3[[#This Row],[Buddy wage/trip]]*0.3</f>
        <v>119.69999999999999</v>
      </c>
    </row>
    <row r="1445" spans="1:23" x14ac:dyDescent="0.25">
      <c r="A1445">
        <v>3</v>
      </c>
      <c r="B1445" s="22">
        <v>44346</v>
      </c>
      <c r="C1445">
        <v>2021</v>
      </c>
      <c r="D1445" t="s">
        <v>20</v>
      </c>
      <c r="E1445" t="s">
        <v>34</v>
      </c>
      <c r="F1445" t="s">
        <v>38</v>
      </c>
      <c r="G1445" t="s">
        <v>41</v>
      </c>
      <c r="H1445" t="s">
        <v>70</v>
      </c>
      <c r="I1445">
        <v>93.4</v>
      </c>
      <c r="J1445" t="s">
        <v>45</v>
      </c>
      <c r="K1445">
        <v>37.4</v>
      </c>
      <c r="L1445" t="s">
        <v>84</v>
      </c>
      <c r="M1445" t="s">
        <v>49</v>
      </c>
      <c r="N1445" t="s">
        <v>57</v>
      </c>
      <c r="O1445" t="s">
        <v>60</v>
      </c>
      <c r="P1445" s="4">
        <v>463</v>
      </c>
      <c r="Q1445" s="4">
        <v>400</v>
      </c>
      <c r="R1445" s="4">
        <v>431</v>
      </c>
      <c r="S1445" s="6">
        <v>398</v>
      </c>
      <c r="T1445">
        <v>19.5</v>
      </c>
      <c r="U1445" t="s">
        <v>62</v>
      </c>
      <c r="V1445" s="4">
        <f>Table3[[#This Row],[Driver wage/trip]]+Table3[[#This Row],[Driver Salary]]</f>
        <v>894</v>
      </c>
      <c r="W1445" s="15">
        <f>Table3[[#This Row],[Buddy wage/trip]]*0.3</f>
        <v>120</v>
      </c>
    </row>
    <row r="1446" spans="1:23" x14ac:dyDescent="0.25">
      <c r="A1446">
        <v>15</v>
      </c>
      <c r="B1446" s="22">
        <v>45042</v>
      </c>
      <c r="C1446">
        <v>2023</v>
      </c>
      <c r="D1446" t="s">
        <v>19</v>
      </c>
      <c r="E1446" t="s">
        <v>33</v>
      </c>
      <c r="F1446" t="s">
        <v>38</v>
      </c>
      <c r="G1446" t="s">
        <v>41</v>
      </c>
      <c r="H1446" t="s">
        <v>42</v>
      </c>
      <c r="I1446">
        <v>57.5</v>
      </c>
      <c r="J1446" t="s">
        <v>46</v>
      </c>
      <c r="K1446">
        <v>31.2</v>
      </c>
      <c r="L1446" t="s">
        <v>84</v>
      </c>
      <c r="M1446" t="s">
        <v>51</v>
      </c>
      <c r="N1446" t="s">
        <v>52</v>
      </c>
      <c r="O1446" t="s">
        <v>59</v>
      </c>
      <c r="P1446" s="4">
        <v>580</v>
      </c>
      <c r="Q1446" s="4">
        <v>399</v>
      </c>
      <c r="R1446" s="4">
        <v>266</v>
      </c>
      <c r="S1446" s="6">
        <v>345</v>
      </c>
      <c r="T1446">
        <v>35.9</v>
      </c>
      <c r="U1446" t="s">
        <v>62</v>
      </c>
      <c r="V1446" s="4">
        <f>Table3[[#This Row],[Driver wage/trip]]+Table3[[#This Row],[Driver Salary]]</f>
        <v>846</v>
      </c>
      <c r="W1446" s="15">
        <f>Table3[[#This Row],[Buddy wage/trip]]*0.3</f>
        <v>119.69999999999999</v>
      </c>
    </row>
    <row r="1447" spans="1:23" x14ac:dyDescent="0.25">
      <c r="A1447">
        <v>8</v>
      </c>
      <c r="B1447" s="22">
        <v>44176</v>
      </c>
      <c r="C1447">
        <v>2020</v>
      </c>
      <c r="D1447" t="s">
        <v>23</v>
      </c>
      <c r="E1447" t="s">
        <v>31</v>
      </c>
      <c r="F1447" t="s">
        <v>38</v>
      </c>
      <c r="G1447" t="s">
        <v>40</v>
      </c>
      <c r="H1447" t="s">
        <v>43</v>
      </c>
      <c r="I1447">
        <v>45.1</v>
      </c>
      <c r="J1447" t="s">
        <v>45</v>
      </c>
      <c r="K1447">
        <v>102.6</v>
      </c>
      <c r="L1447" t="s">
        <v>84</v>
      </c>
      <c r="M1447" t="s">
        <v>47</v>
      </c>
      <c r="N1447" t="s">
        <v>65</v>
      </c>
      <c r="O1447" t="s">
        <v>59</v>
      </c>
      <c r="P1447" s="4">
        <v>492</v>
      </c>
      <c r="Q1447" s="4">
        <v>401</v>
      </c>
      <c r="R1447" s="4">
        <v>490</v>
      </c>
      <c r="S1447" s="6">
        <v>317</v>
      </c>
      <c r="T1447">
        <v>9.1999999999999993</v>
      </c>
      <c r="U1447" t="s">
        <v>61</v>
      </c>
      <c r="V1447" s="4">
        <f>Table3[[#This Row],[Driver wage/trip]]+Table3[[#This Row],[Driver Salary]]</f>
        <v>982</v>
      </c>
      <c r="W1447" s="15">
        <f>Table3[[#This Row],[Buddy wage/trip]]*0.3</f>
        <v>120.3</v>
      </c>
    </row>
    <row r="1448" spans="1:23" x14ac:dyDescent="0.25">
      <c r="A1448">
        <v>9</v>
      </c>
      <c r="B1448" s="22">
        <v>45206</v>
      </c>
      <c r="C1448">
        <v>2023</v>
      </c>
      <c r="D1448" t="s">
        <v>22</v>
      </c>
      <c r="E1448" t="s">
        <v>36</v>
      </c>
      <c r="F1448" t="s">
        <v>39</v>
      </c>
      <c r="G1448" t="s">
        <v>40</v>
      </c>
      <c r="H1448" t="s">
        <v>43</v>
      </c>
      <c r="I1448">
        <v>115.7</v>
      </c>
      <c r="J1448" t="s">
        <v>44</v>
      </c>
      <c r="K1448">
        <v>111.2</v>
      </c>
      <c r="L1448" t="s">
        <v>83</v>
      </c>
      <c r="M1448" t="s">
        <v>51</v>
      </c>
      <c r="N1448" t="s">
        <v>48</v>
      </c>
      <c r="O1448" t="s">
        <v>60</v>
      </c>
      <c r="P1448" s="4">
        <v>768</v>
      </c>
      <c r="Q1448" s="4">
        <v>400</v>
      </c>
      <c r="R1448" s="4">
        <v>263</v>
      </c>
      <c r="S1448" s="6">
        <v>553</v>
      </c>
      <c r="T1448">
        <v>9.5</v>
      </c>
      <c r="U1448" t="s">
        <v>62</v>
      </c>
      <c r="V1448" s="4">
        <f>Table3[[#This Row],[Driver wage/trip]]+Table3[[#This Row],[Driver Salary]]</f>
        <v>1031</v>
      </c>
      <c r="W1448" s="15">
        <f>Table3[[#This Row],[Buddy wage/trip]]*0.3</f>
        <v>120</v>
      </c>
    </row>
    <row r="1449" spans="1:23" x14ac:dyDescent="0.25">
      <c r="A1449">
        <v>17</v>
      </c>
      <c r="B1449" s="22">
        <v>44371</v>
      </c>
      <c r="C1449">
        <v>2021</v>
      </c>
      <c r="D1449" t="s">
        <v>29</v>
      </c>
      <c r="E1449" t="s">
        <v>35</v>
      </c>
      <c r="F1449" t="s">
        <v>39</v>
      </c>
      <c r="G1449" t="s">
        <v>40</v>
      </c>
      <c r="H1449" t="s">
        <v>42</v>
      </c>
      <c r="I1449">
        <v>6</v>
      </c>
      <c r="J1449" t="s">
        <v>45</v>
      </c>
      <c r="K1449">
        <v>85.5</v>
      </c>
      <c r="L1449" t="s">
        <v>83</v>
      </c>
      <c r="M1449" t="s">
        <v>51</v>
      </c>
      <c r="N1449" t="s">
        <v>48</v>
      </c>
      <c r="O1449" t="s">
        <v>59</v>
      </c>
      <c r="P1449" s="4">
        <v>513</v>
      </c>
      <c r="Q1449" s="4">
        <v>401</v>
      </c>
      <c r="R1449" s="4">
        <v>500</v>
      </c>
      <c r="S1449" s="6">
        <v>506</v>
      </c>
      <c r="T1449">
        <v>22.8</v>
      </c>
      <c r="U1449" t="s">
        <v>61</v>
      </c>
      <c r="V1449" s="4">
        <f>Table3[[#This Row],[Driver wage/trip]]+Table3[[#This Row],[Driver Salary]]</f>
        <v>1013</v>
      </c>
      <c r="W1449" s="15">
        <f>Table3[[#This Row],[Buddy wage/trip]]*0.3</f>
        <v>120.3</v>
      </c>
    </row>
    <row r="1450" spans="1:23" x14ac:dyDescent="0.25">
      <c r="A1450">
        <v>21</v>
      </c>
      <c r="B1450" s="22">
        <v>43877</v>
      </c>
      <c r="C1450">
        <v>2020</v>
      </c>
      <c r="D1450" t="s">
        <v>25</v>
      </c>
      <c r="E1450" t="s">
        <v>34</v>
      </c>
      <c r="F1450" t="s">
        <v>38</v>
      </c>
      <c r="G1450" t="s">
        <v>41</v>
      </c>
      <c r="H1450" t="s">
        <v>43</v>
      </c>
      <c r="I1450">
        <v>40.1</v>
      </c>
      <c r="J1450" t="s">
        <v>46</v>
      </c>
      <c r="K1450">
        <v>8.4</v>
      </c>
      <c r="L1450" t="s">
        <v>84</v>
      </c>
      <c r="M1450" t="s">
        <v>55</v>
      </c>
      <c r="N1450" t="s">
        <v>57</v>
      </c>
      <c r="O1450" t="s">
        <v>60</v>
      </c>
      <c r="P1450" s="4">
        <v>326</v>
      </c>
      <c r="Q1450" s="4">
        <v>401</v>
      </c>
      <c r="R1450" s="4">
        <v>692</v>
      </c>
      <c r="S1450" s="6">
        <v>641</v>
      </c>
      <c r="T1450">
        <v>26.7</v>
      </c>
      <c r="U1450" t="s">
        <v>62</v>
      </c>
      <c r="V1450" s="4">
        <f>Table3[[#This Row],[Driver wage/trip]]+Table3[[#This Row],[Driver Salary]]</f>
        <v>1018</v>
      </c>
      <c r="W1450" s="15">
        <f>Table3[[#This Row],[Buddy wage/trip]]*0.3</f>
        <v>120.3</v>
      </c>
    </row>
    <row r="1451" spans="1:23" x14ac:dyDescent="0.25">
      <c r="A1451">
        <v>13</v>
      </c>
      <c r="B1451" s="22">
        <v>44931</v>
      </c>
      <c r="C1451">
        <v>2023</v>
      </c>
      <c r="D1451" t="s">
        <v>28</v>
      </c>
      <c r="E1451" t="s">
        <v>35</v>
      </c>
      <c r="F1451" t="s">
        <v>38</v>
      </c>
      <c r="G1451" t="s">
        <v>41</v>
      </c>
      <c r="H1451" t="s">
        <v>70</v>
      </c>
      <c r="I1451">
        <v>75.099999999999994</v>
      </c>
      <c r="J1451" t="s">
        <v>45</v>
      </c>
      <c r="K1451">
        <v>95.4</v>
      </c>
      <c r="L1451" t="s">
        <v>84</v>
      </c>
      <c r="M1451" t="s">
        <v>48</v>
      </c>
      <c r="N1451" t="s">
        <v>65</v>
      </c>
      <c r="O1451" t="s">
        <v>60</v>
      </c>
      <c r="P1451" s="4">
        <v>601</v>
      </c>
      <c r="Q1451" s="4">
        <v>398</v>
      </c>
      <c r="R1451" s="4">
        <v>799</v>
      </c>
      <c r="S1451" s="6">
        <v>385</v>
      </c>
      <c r="T1451">
        <v>14.8</v>
      </c>
      <c r="U1451" t="s">
        <v>61</v>
      </c>
      <c r="V1451" s="4">
        <f>Table3[[#This Row],[Driver wage/trip]]+Table3[[#This Row],[Driver Salary]]</f>
        <v>1400</v>
      </c>
      <c r="W1451" s="15">
        <f>Table3[[#This Row],[Buddy wage/trip]]*0.3</f>
        <v>119.39999999999999</v>
      </c>
    </row>
    <row r="1452" spans="1:23" x14ac:dyDescent="0.25">
      <c r="A1452">
        <v>15</v>
      </c>
      <c r="B1452" s="22">
        <v>44173</v>
      </c>
      <c r="C1452">
        <v>2020</v>
      </c>
      <c r="D1452" t="s">
        <v>23</v>
      </c>
      <c r="E1452" t="s">
        <v>37</v>
      </c>
      <c r="F1452" t="s">
        <v>38</v>
      </c>
      <c r="G1452" t="s">
        <v>40</v>
      </c>
      <c r="H1452" t="s">
        <v>42</v>
      </c>
      <c r="I1452">
        <v>95</v>
      </c>
      <c r="J1452" t="s">
        <v>45</v>
      </c>
      <c r="K1452">
        <v>66.2</v>
      </c>
      <c r="L1452" t="s">
        <v>84</v>
      </c>
      <c r="M1452" t="s">
        <v>52</v>
      </c>
      <c r="N1452" t="s">
        <v>58</v>
      </c>
      <c r="O1452" t="s">
        <v>60</v>
      </c>
      <c r="P1452" s="4">
        <v>529</v>
      </c>
      <c r="Q1452" s="4">
        <v>399</v>
      </c>
      <c r="R1452" s="4">
        <v>319</v>
      </c>
      <c r="S1452" s="6">
        <v>476</v>
      </c>
      <c r="T1452">
        <v>21.3</v>
      </c>
      <c r="U1452" t="s">
        <v>61</v>
      </c>
      <c r="V1452" s="4">
        <f>Table3[[#This Row],[Driver wage/trip]]+Table3[[#This Row],[Driver Salary]]</f>
        <v>848</v>
      </c>
      <c r="W1452" s="15">
        <f>Table3[[#This Row],[Buddy wage/trip]]*0.3</f>
        <v>119.69999999999999</v>
      </c>
    </row>
    <row r="1453" spans="1:23" x14ac:dyDescent="0.25">
      <c r="A1453">
        <v>25</v>
      </c>
      <c r="B1453" s="22">
        <v>45045</v>
      </c>
      <c r="C1453">
        <v>2023</v>
      </c>
      <c r="D1453" t="s">
        <v>19</v>
      </c>
      <c r="E1453" t="s">
        <v>36</v>
      </c>
      <c r="F1453" t="s">
        <v>39</v>
      </c>
      <c r="G1453" t="s">
        <v>40</v>
      </c>
      <c r="H1453" t="s">
        <v>43</v>
      </c>
      <c r="I1453">
        <v>98.9</v>
      </c>
      <c r="J1453" t="s">
        <v>44</v>
      </c>
      <c r="K1453">
        <v>92.2</v>
      </c>
      <c r="L1453" t="s">
        <v>83</v>
      </c>
      <c r="M1453" t="s">
        <v>55</v>
      </c>
      <c r="N1453" t="s">
        <v>52</v>
      </c>
      <c r="O1453" t="s">
        <v>59</v>
      </c>
      <c r="P1453" s="4">
        <v>682</v>
      </c>
      <c r="Q1453" s="4">
        <v>399</v>
      </c>
      <c r="R1453" s="4">
        <v>325</v>
      </c>
      <c r="S1453" s="6">
        <v>608</v>
      </c>
      <c r="T1453">
        <v>9.9</v>
      </c>
      <c r="U1453" t="s">
        <v>62</v>
      </c>
      <c r="V1453" s="4">
        <f>Table3[[#This Row],[Driver wage/trip]]+Table3[[#This Row],[Driver Salary]]</f>
        <v>1007</v>
      </c>
      <c r="W1453" s="15">
        <f>Table3[[#This Row],[Buddy wage/trip]]*0.3</f>
        <v>119.69999999999999</v>
      </c>
    </row>
    <row r="1454" spans="1:23" x14ac:dyDescent="0.25">
      <c r="A1454">
        <v>14</v>
      </c>
      <c r="B1454" s="22">
        <v>44373</v>
      </c>
      <c r="C1454">
        <v>2021</v>
      </c>
      <c r="D1454" t="s">
        <v>29</v>
      </c>
      <c r="E1454" t="s">
        <v>36</v>
      </c>
      <c r="F1454" t="s">
        <v>38</v>
      </c>
      <c r="G1454" t="s">
        <v>40</v>
      </c>
      <c r="H1454" t="s">
        <v>43</v>
      </c>
      <c r="I1454">
        <v>10.3</v>
      </c>
      <c r="J1454" t="s">
        <v>46</v>
      </c>
      <c r="K1454">
        <v>55.3</v>
      </c>
      <c r="L1454" t="s">
        <v>84</v>
      </c>
      <c r="M1454" t="s">
        <v>51</v>
      </c>
      <c r="N1454" t="s">
        <v>57</v>
      </c>
      <c r="O1454" t="s">
        <v>59</v>
      </c>
      <c r="P1454" s="4">
        <v>306</v>
      </c>
      <c r="Q1454" s="4">
        <v>398</v>
      </c>
      <c r="R1454" s="4">
        <v>687</v>
      </c>
      <c r="S1454" s="6">
        <v>778</v>
      </c>
      <c r="T1454">
        <v>6.3</v>
      </c>
      <c r="U1454" t="s">
        <v>62</v>
      </c>
      <c r="V1454" s="4">
        <f>Table3[[#This Row],[Driver wage/trip]]+Table3[[#This Row],[Driver Salary]]</f>
        <v>993</v>
      </c>
      <c r="W1454" s="15">
        <f>Table3[[#This Row],[Buddy wage/trip]]*0.3</f>
        <v>119.39999999999999</v>
      </c>
    </row>
    <row r="1455" spans="1:23" x14ac:dyDescent="0.25">
      <c r="A1455">
        <v>31</v>
      </c>
      <c r="B1455" s="22">
        <v>44649</v>
      </c>
      <c r="C1455">
        <v>2022</v>
      </c>
      <c r="D1455" t="s">
        <v>24</v>
      </c>
      <c r="E1455" t="s">
        <v>37</v>
      </c>
      <c r="F1455" t="s">
        <v>38</v>
      </c>
      <c r="G1455" t="s">
        <v>40</v>
      </c>
      <c r="H1455" t="s">
        <v>70</v>
      </c>
      <c r="I1455">
        <v>86.6</v>
      </c>
      <c r="J1455" t="s">
        <v>45</v>
      </c>
      <c r="K1455">
        <v>9.6999999999999993</v>
      </c>
      <c r="L1455" t="s">
        <v>83</v>
      </c>
      <c r="M1455" t="s">
        <v>48</v>
      </c>
      <c r="N1455" t="s">
        <v>48</v>
      </c>
      <c r="O1455" t="s">
        <v>59</v>
      </c>
      <c r="P1455" s="4">
        <v>357</v>
      </c>
      <c r="Q1455" s="4">
        <v>399</v>
      </c>
      <c r="R1455" s="4">
        <v>481</v>
      </c>
      <c r="S1455" s="6">
        <v>409</v>
      </c>
      <c r="T1455">
        <v>10.3</v>
      </c>
      <c r="U1455" t="s">
        <v>61</v>
      </c>
      <c r="V1455" s="4">
        <f>Table3[[#This Row],[Driver wage/trip]]+Table3[[#This Row],[Driver Salary]]</f>
        <v>838</v>
      </c>
      <c r="W1455" s="15">
        <f>Table3[[#This Row],[Buddy wage/trip]]*0.3</f>
        <v>119.69999999999999</v>
      </c>
    </row>
    <row r="1456" spans="1:23" x14ac:dyDescent="0.25">
      <c r="A1456">
        <v>16</v>
      </c>
      <c r="B1456" s="22">
        <v>44890</v>
      </c>
      <c r="C1456">
        <v>2022</v>
      </c>
      <c r="D1456" t="s">
        <v>30</v>
      </c>
      <c r="E1456" t="s">
        <v>31</v>
      </c>
      <c r="F1456" t="s">
        <v>39</v>
      </c>
      <c r="G1456" t="s">
        <v>41</v>
      </c>
      <c r="H1456" t="s">
        <v>43</v>
      </c>
      <c r="I1456">
        <v>87.8</v>
      </c>
      <c r="J1456" t="s">
        <v>46</v>
      </c>
      <c r="K1456">
        <v>83.4</v>
      </c>
      <c r="L1456" t="s">
        <v>84</v>
      </c>
      <c r="M1456" t="s">
        <v>54</v>
      </c>
      <c r="N1456" t="s">
        <v>52</v>
      </c>
      <c r="O1456" t="s">
        <v>59</v>
      </c>
      <c r="P1456" s="4">
        <v>753</v>
      </c>
      <c r="Q1456" s="4">
        <v>402</v>
      </c>
      <c r="R1456" s="4">
        <v>749</v>
      </c>
      <c r="S1456" s="6">
        <v>379</v>
      </c>
      <c r="T1456">
        <v>36.700000000000003</v>
      </c>
      <c r="U1456" t="s">
        <v>62</v>
      </c>
      <c r="V1456" s="4">
        <f>Table3[[#This Row],[Driver wage/trip]]+Table3[[#This Row],[Driver Salary]]</f>
        <v>1502</v>
      </c>
      <c r="W1456" s="15">
        <f>Table3[[#This Row],[Buddy wage/trip]]*0.3</f>
        <v>120.6</v>
      </c>
    </row>
    <row r="1457" spans="1:23" x14ac:dyDescent="0.25">
      <c r="A1457">
        <v>0</v>
      </c>
      <c r="B1457" s="22">
        <v>44587</v>
      </c>
      <c r="C1457">
        <v>2022</v>
      </c>
      <c r="D1457" t="s">
        <v>28</v>
      </c>
      <c r="E1457" t="s">
        <v>33</v>
      </c>
      <c r="F1457" t="s">
        <v>38</v>
      </c>
      <c r="G1457" t="s">
        <v>41</v>
      </c>
      <c r="H1457" t="s">
        <v>70</v>
      </c>
      <c r="I1457">
        <v>29.6</v>
      </c>
      <c r="J1457" t="s">
        <v>46</v>
      </c>
      <c r="K1457">
        <v>56.1</v>
      </c>
      <c r="L1457" t="s">
        <v>83</v>
      </c>
      <c r="M1457" t="s">
        <v>52</v>
      </c>
      <c r="N1457" t="s">
        <v>52</v>
      </c>
      <c r="O1457" t="s">
        <v>60</v>
      </c>
      <c r="P1457" s="4">
        <v>758</v>
      </c>
      <c r="Q1457" s="4">
        <v>401</v>
      </c>
      <c r="R1457" s="4">
        <v>661</v>
      </c>
      <c r="S1457" s="6">
        <v>470</v>
      </c>
      <c r="T1457">
        <v>32.299999999999997</v>
      </c>
      <c r="U1457" t="s">
        <v>61</v>
      </c>
      <c r="V1457" s="4">
        <f>Table3[[#This Row],[Driver wage/trip]]+Table3[[#This Row],[Driver Salary]]</f>
        <v>1419</v>
      </c>
      <c r="W1457" s="15">
        <f>Table3[[#This Row],[Buddy wage/trip]]*0.3</f>
        <v>120.3</v>
      </c>
    </row>
    <row r="1458" spans="1:23" x14ac:dyDescent="0.25">
      <c r="A1458">
        <v>18</v>
      </c>
      <c r="B1458" s="22">
        <v>45278</v>
      </c>
      <c r="C1458">
        <v>2023</v>
      </c>
      <c r="D1458" t="s">
        <v>23</v>
      </c>
      <c r="E1458" t="s">
        <v>32</v>
      </c>
      <c r="F1458" t="s">
        <v>39</v>
      </c>
      <c r="G1458" t="s">
        <v>41</v>
      </c>
      <c r="H1458" t="s">
        <v>43</v>
      </c>
      <c r="I1458">
        <v>18</v>
      </c>
      <c r="J1458" t="s">
        <v>46</v>
      </c>
      <c r="K1458">
        <v>105.5</v>
      </c>
      <c r="L1458" t="s">
        <v>83</v>
      </c>
      <c r="M1458" t="s">
        <v>51</v>
      </c>
      <c r="N1458" t="s">
        <v>57</v>
      </c>
      <c r="O1458" t="s">
        <v>60</v>
      </c>
      <c r="P1458" s="4">
        <v>465</v>
      </c>
      <c r="Q1458" s="4">
        <v>402</v>
      </c>
      <c r="R1458" s="4">
        <v>642</v>
      </c>
      <c r="S1458" s="6">
        <v>634</v>
      </c>
      <c r="T1458">
        <v>6.5</v>
      </c>
      <c r="U1458" t="s">
        <v>62</v>
      </c>
      <c r="V1458" s="4">
        <f>Table3[[#This Row],[Driver wage/trip]]+Table3[[#This Row],[Driver Salary]]</f>
        <v>1107</v>
      </c>
      <c r="W1458" s="15">
        <f>Table3[[#This Row],[Buddy wage/trip]]*0.3</f>
        <v>120.6</v>
      </c>
    </row>
    <row r="1459" spans="1:23" x14ac:dyDescent="0.25">
      <c r="A1459">
        <v>15</v>
      </c>
      <c r="B1459" s="22">
        <v>44181</v>
      </c>
      <c r="C1459">
        <v>2020</v>
      </c>
      <c r="D1459" t="s">
        <v>23</v>
      </c>
      <c r="E1459" t="s">
        <v>33</v>
      </c>
      <c r="F1459" t="s">
        <v>39</v>
      </c>
      <c r="G1459" t="s">
        <v>40</v>
      </c>
      <c r="H1459" t="s">
        <v>42</v>
      </c>
      <c r="I1459">
        <v>91.2</v>
      </c>
      <c r="J1459" t="s">
        <v>44</v>
      </c>
      <c r="K1459">
        <v>89.9</v>
      </c>
      <c r="L1459" t="s">
        <v>84</v>
      </c>
      <c r="M1459" t="s">
        <v>53</v>
      </c>
      <c r="N1459" t="s">
        <v>52</v>
      </c>
      <c r="O1459" t="s">
        <v>59</v>
      </c>
      <c r="P1459" s="4">
        <v>229</v>
      </c>
      <c r="Q1459" s="4">
        <v>401</v>
      </c>
      <c r="R1459" s="4">
        <v>261</v>
      </c>
      <c r="S1459" s="6">
        <v>777</v>
      </c>
      <c r="T1459">
        <v>2.8</v>
      </c>
      <c r="U1459" t="s">
        <v>61</v>
      </c>
      <c r="V1459" s="4">
        <f>Table3[[#This Row],[Driver wage/trip]]+Table3[[#This Row],[Driver Salary]]</f>
        <v>490</v>
      </c>
      <c r="W1459" s="15">
        <f>Table3[[#This Row],[Buddy wage/trip]]*0.3</f>
        <v>120.3</v>
      </c>
    </row>
    <row r="1460" spans="1:23" x14ac:dyDescent="0.25">
      <c r="A1460">
        <v>22</v>
      </c>
      <c r="B1460" s="22">
        <v>44018</v>
      </c>
      <c r="C1460">
        <v>2020</v>
      </c>
      <c r="D1460" t="s">
        <v>27</v>
      </c>
      <c r="E1460" t="s">
        <v>32</v>
      </c>
      <c r="F1460" t="s">
        <v>38</v>
      </c>
      <c r="G1460" t="s">
        <v>40</v>
      </c>
      <c r="H1460" t="s">
        <v>43</v>
      </c>
      <c r="I1460">
        <v>33.700000000000003</v>
      </c>
      <c r="J1460" t="s">
        <v>46</v>
      </c>
      <c r="K1460">
        <v>46.3</v>
      </c>
      <c r="L1460" t="s">
        <v>83</v>
      </c>
      <c r="M1460" t="s">
        <v>53</v>
      </c>
      <c r="N1460" t="s">
        <v>55</v>
      </c>
      <c r="O1460" t="s">
        <v>59</v>
      </c>
      <c r="P1460" s="4">
        <v>384</v>
      </c>
      <c r="Q1460" s="4">
        <v>399</v>
      </c>
      <c r="R1460" s="4">
        <v>222</v>
      </c>
      <c r="S1460" s="6">
        <v>522</v>
      </c>
      <c r="T1460">
        <v>4.5999999999999996</v>
      </c>
      <c r="U1460" t="s">
        <v>61</v>
      </c>
      <c r="V1460" s="4">
        <f>Table3[[#This Row],[Driver wage/trip]]+Table3[[#This Row],[Driver Salary]]</f>
        <v>606</v>
      </c>
      <c r="W1460" s="15">
        <f>Table3[[#This Row],[Buddy wage/trip]]*0.3</f>
        <v>119.69999999999999</v>
      </c>
    </row>
    <row r="1461" spans="1:23" x14ac:dyDescent="0.25">
      <c r="A1461">
        <v>17</v>
      </c>
      <c r="B1461" s="22">
        <v>44164</v>
      </c>
      <c r="C1461">
        <v>2020</v>
      </c>
      <c r="D1461" t="s">
        <v>30</v>
      </c>
      <c r="E1461" t="s">
        <v>34</v>
      </c>
      <c r="F1461" t="s">
        <v>38</v>
      </c>
      <c r="G1461" t="s">
        <v>40</v>
      </c>
      <c r="H1461" t="s">
        <v>43</v>
      </c>
      <c r="I1461">
        <v>5.2</v>
      </c>
      <c r="J1461" t="s">
        <v>45</v>
      </c>
      <c r="K1461">
        <v>88.3</v>
      </c>
      <c r="L1461" t="s">
        <v>84</v>
      </c>
      <c r="M1461" t="s">
        <v>53</v>
      </c>
      <c r="N1461" t="s">
        <v>52</v>
      </c>
      <c r="O1461" t="s">
        <v>60</v>
      </c>
      <c r="P1461" s="4">
        <v>348</v>
      </c>
      <c r="Q1461" s="4">
        <v>400</v>
      </c>
      <c r="R1461" s="4">
        <v>390</v>
      </c>
      <c r="S1461" s="6">
        <v>687</v>
      </c>
      <c r="T1461">
        <v>12.4</v>
      </c>
      <c r="U1461" t="s">
        <v>61</v>
      </c>
      <c r="V1461" s="4">
        <f>Table3[[#This Row],[Driver wage/trip]]+Table3[[#This Row],[Driver Salary]]</f>
        <v>738</v>
      </c>
      <c r="W1461" s="15">
        <f>Table3[[#This Row],[Buddy wage/trip]]*0.3</f>
        <v>120</v>
      </c>
    </row>
    <row r="1462" spans="1:23" x14ac:dyDescent="0.25">
      <c r="A1462">
        <v>12</v>
      </c>
      <c r="B1462" s="22">
        <v>44313</v>
      </c>
      <c r="C1462">
        <v>2021</v>
      </c>
      <c r="D1462" t="s">
        <v>19</v>
      </c>
      <c r="E1462" t="s">
        <v>37</v>
      </c>
      <c r="F1462" t="s">
        <v>39</v>
      </c>
      <c r="G1462" t="s">
        <v>41</v>
      </c>
      <c r="H1462" t="s">
        <v>42</v>
      </c>
      <c r="I1462">
        <v>30.7</v>
      </c>
      <c r="J1462" t="s">
        <v>46</v>
      </c>
      <c r="K1462">
        <v>61.9</v>
      </c>
      <c r="L1462" t="s">
        <v>84</v>
      </c>
      <c r="M1462" t="s">
        <v>48</v>
      </c>
      <c r="N1462" t="s">
        <v>55</v>
      </c>
      <c r="O1462" t="s">
        <v>60</v>
      </c>
      <c r="P1462" s="4">
        <v>449</v>
      </c>
      <c r="Q1462" s="4">
        <v>401</v>
      </c>
      <c r="R1462" s="4">
        <v>330</v>
      </c>
      <c r="S1462" s="6">
        <v>479</v>
      </c>
      <c r="T1462">
        <v>32.6</v>
      </c>
      <c r="U1462" t="s">
        <v>62</v>
      </c>
      <c r="V1462" s="4">
        <f>Table3[[#This Row],[Driver wage/trip]]+Table3[[#This Row],[Driver Salary]]</f>
        <v>779</v>
      </c>
      <c r="W1462" s="15">
        <f>Table3[[#This Row],[Buddy wage/trip]]*0.3</f>
        <v>120.3</v>
      </c>
    </row>
    <row r="1463" spans="1:23" x14ac:dyDescent="0.25">
      <c r="A1463">
        <v>4</v>
      </c>
      <c r="B1463" s="22">
        <v>45070</v>
      </c>
      <c r="C1463">
        <v>2023</v>
      </c>
      <c r="D1463" t="s">
        <v>20</v>
      </c>
      <c r="E1463" t="s">
        <v>33</v>
      </c>
      <c r="F1463" t="s">
        <v>38</v>
      </c>
      <c r="G1463" t="s">
        <v>41</v>
      </c>
      <c r="H1463" t="s">
        <v>70</v>
      </c>
      <c r="I1463">
        <v>8.6</v>
      </c>
      <c r="J1463" t="s">
        <v>44</v>
      </c>
      <c r="K1463">
        <v>27.9</v>
      </c>
      <c r="L1463" t="s">
        <v>84</v>
      </c>
      <c r="M1463" t="s">
        <v>48</v>
      </c>
      <c r="N1463" t="s">
        <v>48</v>
      </c>
      <c r="O1463" t="s">
        <v>60</v>
      </c>
      <c r="P1463" s="4">
        <v>391</v>
      </c>
      <c r="Q1463" s="4">
        <v>400</v>
      </c>
      <c r="R1463" s="4">
        <v>627</v>
      </c>
      <c r="S1463" s="6">
        <v>224</v>
      </c>
      <c r="T1463">
        <v>13.5</v>
      </c>
      <c r="U1463" t="s">
        <v>62</v>
      </c>
      <c r="V1463" s="4">
        <f>Table3[[#This Row],[Driver wage/trip]]+Table3[[#This Row],[Driver Salary]]</f>
        <v>1018</v>
      </c>
      <c r="W1463" s="15">
        <f>Table3[[#This Row],[Buddy wage/trip]]*0.3</f>
        <v>120</v>
      </c>
    </row>
    <row r="1464" spans="1:23" x14ac:dyDescent="0.25">
      <c r="A1464">
        <v>11</v>
      </c>
      <c r="B1464" s="22">
        <v>45012</v>
      </c>
      <c r="C1464">
        <v>2023</v>
      </c>
      <c r="D1464" t="s">
        <v>24</v>
      </c>
      <c r="E1464" t="s">
        <v>32</v>
      </c>
      <c r="F1464" t="s">
        <v>38</v>
      </c>
      <c r="G1464" t="s">
        <v>41</v>
      </c>
      <c r="H1464" t="s">
        <v>43</v>
      </c>
      <c r="I1464">
        <v>33.700000000000003</v>
      </c>
      <c r="J1464" t="s">
        <v>45</v>
      </c>
      <c r="K1464">
        <v>53.3</v>
      </c>
      <c r="L1464" t="s">
        <v>84</v>
      </c>
      <c r="M1464" t="s">
        <v>53</v>
      </c>
      <c r="N1464" t="s">
        <v>57</v>
      </c>
      <c r="O1464" t="s">
        <v>59</v>
      </c>
      <c r="P1464" s="4">
        <v>697</v>
      </c>
      <c r="Q1464" s="4">
        <v>399</v>
      </c>
      <c r="R1464" s="4">
        <v>470</v>
      </c>
      <c r="S1464" s="6">
        <v>737</v>
      </c>
      <c r="T1464">
        <v>8.1999999999999993</v>
      </c>
      <c r="U1464" t="s">
        <v>62</v>
      </c>
      <c r="V1464" s="4">
        <f>Table3[[#This Row],[Driver wage/trip]]+Table3[[#This Row],[Driver Salary]]</f>
        <v>1167</v>
      </c>
      <c r="W1464" s="15">
        <f>Table3[[#This Row],[Buddy wage/trip]]*0.3</f>
        <v>119.69999999999999</v>
      </c>
    </row>
    <row r="1465" spans="1:23" x14ac:dyDescent="0.25">
      <c r="A1465">
        <v>6</v>
      </c>
      <c r="B1465" s="22">
        <v>44497</v>
      </c>
      <c r="C1465">
        <v>2021</v>
      </c>
      <c r="D1465" t="s">
        <v>22</v>
      </c>
      <c r="E1465" t="s">
        <v>35</v>
      </c>
      <c r="F1465" t="s">
        <v>39</v>
      </c>
      <c r="G1465" t="s">
        <v>41</v>
      </c>
      <c r="H1465" t="s">
        <v>43</v>
      </c>
      <c r="I1465">
        <v>43.5</v>
      </c>
      <c r="J1465" t="s">
        <v>46</v>
      </c>
      <c r="K1465">
        <v>30.6</v>
      </c>
      <c r="L1465" t="s">
        <v>83</v>
      </c>
      <c r="M1465" t="s">
        <v>55</v>
      </c>
      <c r="N1465" t="s">
        <v>48</v>
      </c>
      <c r="O1465" t="s">
        <v>59</v>
      </c>
      <c r="P1465" s="4">
        <v>202</v>
      </c>
      <c r="Q1465" s="4">
        <v>398</v>
      </c>
      <c r="R1465" s="4">
        <v>514</v>
      </c>
      <c r="S1465" s="6">
        <v>374</v>
      </c>
      <c r="T1465">
        <v>16.399999999999999</v>
      </c>
      <c r="U1465" t="s">
        <v>61</v>
      </c>
      <c r="V1465" s="4">
        <f>Table3[[#This Row],[Driver wage/trip]]+Table3[[#This Row],[Driver Salary]]</f>
        <v>716</v>
      </c>
      <c r="W1465" s="15">
        <f>Table3[[#This Row],[Buddy wage/trip]]*0.3</f>
        <v>119.39999999999999</v>
      </c>
    </row>
    <row r="1466" spans="1:23" x14ac:dyDescent="0.25">
      <c r="A1466">
        <v>8</v>
      </c>
      <c r="B1466" s="22">
        <v>45095</v>
      </c>
      <c r="C1466">
        <v>2023</v>
      </c>
      <c r="D1466" t="s">
        <v>29</v>
      </c>
      <c r="E1466" t="s">
        <v>34</v>
      </c>
      <c r="F1466" t="s">
        <v>38</v>
      </c>
      <c r="G1466" t="s">
        <v>41</v>
      </c>
      <c r="H1466" t="s">
        <v>70</v>
      </c>
      <c r="I1466">
        <v>36.200000000000003</v>
      </c>
      <c r="J1466" t="s">
        <v>45</v>
      </c>
      <c r="K1466">
        <v>5.6</v>
      </c>
      <c r="L1466" t="s">
        <v>83</v>
      </c>
      <c r="M1466" t="s">
        <v>55</v>
      </c>
      <c r="N1466" t="s">
        <v>66</v>
      </c>
      <c r="O1466" t="s">
        <v>60</v>
      </c>
      <c r="P1466" s="4">
        <v>587</v>
      </c>
      <c r="Q1466" s="4">
        <v>403</v>
      </c>
      <c r="R1466" s="4">
        <v>688</v>
      </c>
      <c r="S1466" s="6">
        <v>283</v>
      </c>
      <c r="T1466">
        <v>5.8</v>
      </c>
      <c r="U1466" t="s">
        <v>62</v>
      </c>
      <c r="V1466" s="4">
        <f>Table3[[#This Row],[Driver wage/trip]]+Table3[[#This Row],[Driver Salary]]</f>
        <v>1275</v>
      </c>
      <c r="W1466" s="15">
        <f>Table3[[#This Row],[Buddy wage/trip]]*0.3</f>
        <v>120.89999999999999</v>
      </c>
    </row>
    <row r="1467" spans="1:23" x14ac:dyDescent="0.25">
      <c r="A1467">
        <v>17</v>
      </c>
      <c r="B1467" s="22">
        <v>44126</v>
      </c>
      <c r="C1467">
        <v>2020</v>
      </c>
      <c r="D1467" t="s">
        <v>22</v>
      </c>
      <c r="E1467" t="s">
        <v>35</v>
      </c>
      <c r="F1467" t="s">
        <v>38</v>
      </c>
      <c r="G1467" t="s">
        <v>41</v>
      </c>
      <c r="H1467" t="s">
        <v>70</v>
      </c>
      <c r="I1467">
        <v>110.8</v>
      </c>
      <c r="J1467" t="s">
        <v>46</v>
      </c>
      <c r="K1467">
        <v>33.4</v>
      </c>
      <c r="L1467" t="s">
        <v>83</v>
      </c>
      <c r="M1467" t="s">
        <v>49</v>
      </c>
      <c r="N1467" t="s">
        <v>56</v>
      </c>
      <c r="O1467" t="s">
        <v>60</v>
      </c>
      <c r="P1467" s="4">
        <v>599</v>
      </c>
      <c r="Q1467" s="4">
        <v>400</v>
      </c>
      <c r="R1467" s="4">
        <v>487</v>
      </c>
      <c r="S1467" s="6">
        <v>798</v>
      </c>
      <c r="T1467">
        <v>19.3</v>
      </c>
      <c r="U1467" t="s">
        <v>61</v>
      </c>
      <c r="V1467" s="4">
        <f>Table3[[#This Row],[Driver wage/trip]]+Table3[[#This Row],[Driver Salary]]</f>
        <v>1086</v>
      </c>
      <c r="W1467" s="15">
        <f>Table3[[#This Row],[Buddy wage/trip]]*0.3</f>
        <v>120</v>
      </c>
    </row>
    <row r="1468" spans="1:23" x14ac:dyDescent="0.25">
      <c r="A1468">
        <v>24</v>
      </c>
      <c r="B1468" s="22">
        <v>43875</v>
      </c>
      <c r="C1468">
        <v>2020</v>
      </c>
      <c r="D1468" t="s">
        <v>25</v>
      </c>
      <c r="E1468" t="s">
        <v>31</v>
      </c>
      <c r="F1468" t="s">
        <v>39</v>
      </c>
      <c r="G1468" t="s">
        <v>41</v>
      </c>
      <c r="H1468" t="s">
        <v>43</v>
      </c>
      <c r="I1468">
        <v>31.7</v>
      </c>
      <c r="J1468" t="s">
        <v>45</v>
      </c>
      <c r="K1468">
        <v>29.1</v>
      </c>
      <c r="L1468" t="s">
        <v>84</v>
      </c>
      <c r="M1468" t="s">
        <v>51</v>
      </c>
      <c r="N1468" t="s">
        <v>48</v>
      </c>
      <c r="O1468" t="s">
        <v>59</v>
      </c>
      <c r="P1468" s="4">
        <v>596</v>
      </c>
      <c r="Q1468" s="4">
        <v>400</v>
      </c>
      <c r="R1468" s="4">
        <v>527</v>
      </c>
      <c r="S1468" s="6">
        <v>408</v>
      </c>
      <c r="T1468">
        <v>27.3</v>
      </c>
      <c r="U1468" t="s">
        <v>62</v>
      </c>
      <c r="V1468" s="4">
        <f>Table3[[#This Row],[Driver wage/trip]]+Table3[[#This Row],[Driver Salary]]</f>
        <v>1123</v>
      </c>
      <c r="W1468" s="15">
        <f>Table3[[#This Row],[Buddy wage/trip]]*0.3</f>
        <v>120</v>
      </c>
    </row>
    <row r="1469" spans="1:23" x14ac:dyDescent="0.25">
      <c r="A1469">
        <v>15</v>
      </c>
      <c r="B1469" s="22">
        <v>44325</v>
      </c>
      <c r="C1469">
        <v>2021</v>
      </c>
      <c r="D1469" t="s">
        <v>20</v>
      </c>
      <c r="E1469" t="s">
        <v>34</v>
      </c>
      <c r="F1469" t="s">
        <v>38</v>
      </c>
      <c r="G1469" t="s">
        <v>41</v>
      </c>
      <c r="H1469" t="s">
        <v>43</v>
      </c>
      <c r="I1469">
        <v>58.8</v>
      </c>
      <c r="J1469" t="s">
        <v>45</v>
      </c>
      <c r="K1469">
        <v>5.5</v>
      </c>
      <c r="L1469" t="s">
        <v>83</v>
      </c>
      <c r="M1469" t="s">
        <v>55</v>
      </c>
      <c r="N1469" t="s">
        <v>57</v>
      </c>
      <c r="O1469" t="s">
        <v>59</v>
      </c>
      <c r="P1469" s="4">
        <v>512</v>
      </c>
      <c r="Q1469" s="4">
        <v>400</v>
      </c>
      <c r="R1469" s="4">
        <v>705</v>
      </c>
      <c r="S1469" s="6">
        <v>282</v>
      </c>
      <c r="T1469">
        <v>15.4</v>
      </c>
      <c r="U1469" t="s">
        <v>62</v>
      </c>
      <c r="V1469" s="4">
        <f>Table3[[#This Row],[Driver wage/trip]]+Table3[[#This Row],[Driver Salary]]</f>
        <v>1217</v>
      </c>
      <c r="W1469" s="15">
        <f>Table3[[#This Row],[Buddy wage/trip]]*0.3</f>
        <v>120</v>
      </c>
    </row>
    <row r="1470" spans="1:23" x14ac:dyDescent="0.25">
      <c r="A1470">
        <v>4</v>
      </c>
      <c r="B1470" s="22">
        <v>44005</v>
      </c>
      <c r="C1470">
        <v>2020</v>
      </c>
      <c r="D1470" t="s">
        <v>29</v>
      </c>
      <c r="E1470" t="s">
        <v>37</v>
      </c>
      <c r="F1470" t="s">
        <v>39</v>
      </c>
      <c r="G1470" t="s">
        <v>41</v>
      </c>
      <c r="H1470" t="s">
        <v>70</v>
      </c>
      <c r="I1470">
        <v>115.1</v>
      </c>
      <c r="J1470" t="s">
        <v>45</v>
      </c>
      <c r="K1470">
        <v>95.2</v>
      </c>
      <c r="L1470" t="s">
        <v>84</v>
      </c>
      <c r="M1470" t="s">
        <v>48</v>
      </c>
      <c r="N1470" t="s">
        <v>58</v>
      </c>
      <c r="O1470" t="s">
        <v>59</v>
      </c>
      <c r="P1470" s="4">
        <v>567</v>
      </c>
      <c r="Q1470" s="4">
        <v>400</v>
      </c>
      <c r="R1470" s="4">
        <v>459</v>
      </c>
      <c r="S1470" s="6">
        <v>387</v>
      </c>
      <c r="T1470">
        <v>7.8</v>
      </c>
      <c r="U1470" t="s">
        <v>62</v>
      </c>
      <c r="V1470" s="4">
        <f>Table3[[#This Row],[Driver wage/trip]]+Table3[[#This Row],[Driver Salary]]</f>
        <v>1026</v>
      </c>
      <c r="W1470" s="15">
        <f>Table3[[#This Row],[Buddy wage/trip]]*0.3</f>
        <v>120</v>
      </c>
    </row>
    <row r="1471" spans="1:23" x14ac:dyDescent="0.25">
      <c r="A1471">
        <v>16</v>
      </c>
      <c r="B1471" s="22">
        <v>44834</v>
      </c>
      <c r="C1471">
        <v>2022</v>
      </c>
      <c r="D1471" t="s">
        <v>21</v>
      </c>
      <c r="E1471" t="s">
        <v>31</v>
      </c>
      <c r="F1471" t="s">
        <v>38</v>
      </c>
      <c r="G1471" t="s">
        <v>41</v>
      </c>
      <c r="H1471" t="s">
        <v>43</v>
      </c>
      <c r="I1471">
        <v>106.1</v>
      </c>
      <c r="J1471" t="s">
        <v>45</v>
      </c>
      <c r="K1471">
        <v>13.9</v>
      </c>
      <c r="L1471" t="s">
        <v>83</v>
      </c>
      <c r="M1471" t="s">
        <v>48</v>
      </c>
      <c r="N1471" t="s">
        <v>48</v>
      </c>
      <c r="O1471" t="s">
        <v>60</v>
      </c>
      <c r="P1471" s="4">
        <v>686</v>
      </c>
      <c r="Q1471" s="4">
        <v>400</v>
      </c>
      <c r="R1471" s="4">
        <v>250</v>
      </c>
      <c r="S1471" s="6">
        <v>508</v>
      </c>
      <c r="T1471">
        <v>18.7</v>
      </c>
      <c r="U1471" t="s">
        <v>61</v>
      </c>
      <c r="V1471" s="4">
        <f>Table3[[#This Row],[Driver wage/trip]]+Table3[[#This Row],[Driver Salary]]</f>
        <v>936</v>
      </c>
      <c r="W1471" s="15">
        <f>Table3[[#This Row],[Buddy wage/trip]]*0.3</f>
        <v>120</v>
      </c>
    </row>
    <row r="1472" spans="1:23" x14ac:dyDescent="0.25">
      <c r="A1472">
        <v>21</v>
      </c>
      <c r="B1472" s="22">
        <v>45200</v>
      </c>
      <c r="C1472">
        <v>2023</v>
      </c>
      <c r="D1472" t="s">
        <v>22</v>
      </c>
      <c r="E1472" t="s">
        <v>34</v>
      </c>
      <c r="F1472" t="s">
        <v>38</v>
      </c>
      <c r="G1472" t="s">
        <v>41</v>
      </c>
      <c r="H1472" t="s">
        <v>43</v>
      </c>
      <c r="I1472">
        <v>40.6</v>
      </c>
      <c r="J1472" t="s">
        <v>45</v>
      </c>
      <c r="K1472">
        <v>56.6</v>
      </c>
      <c r="L1472" t="s">
        <v>84</v>
      </c>
      <c r="M1472" t="s">
        <v>53</v>
      </c>
      <c r="N1472" t="s">
        <v>55</v>
      </c>
      <c r="O1472" t="s">
        <v>59</v>
      </c>
      <c r="P1472" s="4">
        <v>671</v>
      </c>
      <c r="Q1472" s="4">
        <v>401</v>
      </c>
      <c r="R1472" s="4">
        <v>513</v>
      </c>
      <c r="S1472" s="6">
        <v>253</v>
      </c>
      <c r="T1472">
        <v>30.7</v>
      </c>
      <c r="U1472" t="s">
        <v>62</v>
      </c>
      <c r="V1472" s="4">
        <f>Table3[[#This Row],[Driver wage/trip]]+Table3[[#This Row],[Driver Salary]]</f>
        <v>1184</v>
      </c>
      <c r="W1472" s="15">
        <f>Table3[[#This Row],[Buddy wage/trip]]*0.3</f>
        <v>120.3</v>
      </c>
    </row>
    <row r="1473" spans="1:23" x14ac:dyDescent="0.25">
      <c r="A1473">
        <v>8</v>
      </c>
      <c r="B1473" s="22">
        <v>43886</v>
      </c>
      <c r="C1473">
        <v>2020</v>
      </c>
      <c r="D1473" t="s">
        <v>25</v>
      </c>
      <c r="E1473" t="s">
        <v>37</v>
      </c>
      <c r="F1473" t="s">
        <v>39</v>
      </c>
      <c r="G1473" t="s">
        <v>40</v>
      </c>
      <c r="H1473" t="s">
        <v>42</v>
      </c>
      <c r="I1473">
        <v>42.5</v>
      </c>
      <c r="J1473" t="s">
        <v>46</v>
      </c>
      <c r="K1473">
        <v>53.1</v>
      </c>
      <c r="L1473" t="s">
        <v>83</v>
      </c>
      <c r="M1473" t="s">
        <v>53</v>
      </c>
      <c r="N1473" t="s">
        <v>52</v>
      </c>
      <c r="O1473" t="s">
        <v>59</v>
      </c>
      <c r="P1473" s="4">
        <v>221</v>
      </c>
      <c r="Q1473" s="4">
        <v>400</v>
      </c>
      <c r="R1473" s="4">
        <v>548</v>
      </c>
      <c r="S1473" s="6">
        <v>412</v>
      </c>
      <c r="T1473">
        <v>4</v>
      </c>
      <c r="U1473" t="s">
        <v>61</v>
      </c>
      <c r="V1473" s="4">
        <f>Table3[[#This Row],[Driver wage/trip]]+Table3[[#This Row],[Driver Salary]]</f>
        <v>769</v>
      </c>
      <c r="W1473" s="15">
        <f>Table3[[#This Row],[Buddy wage/trip]]*0.3</f>
        <v>120</v>
      </c>
    </row>
    <row r="1474" spans="1:23" x14ac:dyDescent="0.25">
      <c r="A1474">
        <v>12</v>
      </c>
      <c r="B1474" s="22">
        <v>44171</v>
      </c>
      <c r="C1474">
        <v>2020</v>
      </c>
      <c r="D1474" t="s">
        <v>23</v>
      </c>
      <c r="E1474" t="s">
        <v>34</v>
      </c>
      <c r="F1474" t="s">
        <v>38</v>
      </c>
      <c r="G1474" t="s">
        <v>41</v>
      </c>
      <c r="H1474" t="s">
        <v>70</v>
      </c>
      <c r="I1474">
        <v>73.2</v>
      </c>
      <c r="J1474" t="s">
        <v>44</v>
      </c>
      <c r="K1474">
        <v>25.9</v>
      </c>
      <c r="L1474" t="s">
        <v>83</v>
      </c>
      <c r="M1474" t="s">
        <v>55</v>
      </c>
      <c r="N1474" t="s">
        <v>52</v>
      </c>
      <c r="O1474" t="s">
        <v>60</v>
      </c>
      <c r="P1474" s="4">
        <v>218</v>
      </c>
      <c r="Q1474" s="4">
        <v>399</v>
      </c>
      <c r="R1474" s="4">
        <v>507</v>
      </c>
      <c r="S1474" s="6">
        <v>601</v>
      </c>
      <c r="T1474">
        <v>3.8</v>
      </c>
      <c r="U1474" t="s">
        <v>62</v>
      </c>
      <c r="V1474" s="4">
        <f>Table3[[#This Row],[Driver wage/trip]]+Table3[[#This Row],[Driver Salary]]</f>
        <v>725</v>
      </c>
      <c r="W1474" s="15">
        <f>Table3[[#This Row],[Buddy wage/trip]]*0.3</f>
        <v>119.69999999999999</v>
      </c>
    </row>
    <row r="1475" spans="1:23" x14ac:dyDescent="0.25">
      <c r="A1475">
        <v>13</v>
      </c>
      <c r="B1475" s="22">
        <v>44962</v>
      </c>
      <c r="C1475">
        <v>2023</v>
      </c>
      <c r="D1475" t="s">
        <v>25</v>
      </c>
      <c r="E1475" t="s">
        <v>34</v>
      </c>
      <c r="F1475" t="s">
        <v>38</v>
      </c>
      <c r="G1475" t="s">
        <v>41</v>
      </c>
      <c r="H1475" t="s">
        <v>42</v>
      </c>
      <c r="I1475">
        <v>110.6</v>
      </c>
      <c r="J1475" t="s">
        <v>45</v>
      </c>
      <c r="K1475">
        <v>116.2</v>
      </c>
      <c r="L1475" t="s">
        <v>83</v>
      </c>
      <c r="M1475" t="s">
        <v>52</v>
      </c>
      <c r="N1475" t="s">
        <v>48</v>
      </c>
      <c r="O1475" t="s">
        <v>60</v>
      </c>
      <c r="P1475" s="4">
        <v>703</v>
      </c>
      <c r="Q1475" s="4">
        <v>400</v>
      </c>
      <c r="R1475" s="4">
        <v>355</v>
      </c>
      <c r="S1475" s="6">
        <v>750</v>
      </c>
      <c r="T1475">
        <v>13.4</v>
      </c>
      <c r="U1475" t="s">
        <v>62</v>
      </c>
      <c r="V1475" s="4">
        <f>Table3[[#This Row],[Driver wage/trip]]+Table3[[#This Row],[Driver Salary]]</f>
        <v>1058</v>
      </c>
      <c r="W1475" s="15">
        <f>Table3[[#This Row],[Buddy wage/trip]]*0.3</f>
        <v>120</v>
      </c>
    </row>
    <row r="1476" spans="1:23" x14ac:dyDescent="0.25">
      <c r="A1476">
        <v>7</v>
      </c>
      <c r="B1476" s="22">
        <v>44044</v>
      </c>
      <c r="C1476">
        <v>2020</v>
      </c>
      <c r="D1476" t="s">
        <v>26</v>
      </c>
      <c r="E1476" t="s">
        <v>36</v>
      </c>
      <c r="F1476" t="s">
        <v>39</v>
      </c>
      <c r="G1476" t="s">
        <v>40</v>
      </c>
      <c r="H1476" t="s">
        <v>42</v>
      </c>
      <c r="I1476">
        <v>6.1</v>
      </c>
      <c r="J1476" t="s">
        <v>46</v>
      </c>
      <c r="K1476">
        <v>74.400000000000006</v>
      </c>
      <c r="L1476" t="s">
        <v>84</v>
      </c>
      <c r="M1476" t="s">
        <v>50</v>
      </c>
      <c r="N1476" t="s">
        <v>66</v>
      </c>
      <c r="O1476" t="s">
        <v>60</v>
      </c>
      <c r="P1476" s="4">
        <v>545</v>
      </c>
      <c r="Q1476" s="4">
        <v>400</v>
      </c>
      <c r="R1476" s="4">
        <v>334</v>
      </c>
      <c r="S1476" s="6">
        <v>438</v>
      </c>
      <c r="T1476">
        <v>17.2</v>
      </c>
      <c r="U1476" t="s">
        <v>61</v>
      </c>
      <c r="V1476" s="4">
        <f>Table3[[#This Row],[Driver wage/trip]]+Table3[[#This Row],[Driver Salary]]</f>
        <v>879</v>
      </c>
      <c r="W1476" s="15">
        <f>Table3[[#This Row],[Buddy wage/trip]]*0.3</f>
        <v>120</v>
      </c>
    </row>
    <row r="1477" spans="1:23" x14ac:dyDescent="0.25">
      <c r="A1477">
        <v>17</v>
      </c>
      <c r="B1477" s="22">
        <v>44588</v>
      </c>
      <c r="C1477">
        <v>2022</v>
      </c>
      <c r="D1477" t="s">
        <v>28</v>
      </c>
      <c r="E1477" t="s">
        <v>35</v>
      </c>
      <c r="F1477" t="s">
        <v>39</v>
      </c>
      <c r="G1477" t="s">
        <v>40</v>
      </c>
      <c r="H1477" t="s">
        <v>43</v>
      </c>
      <c r="I1477">
        <v>50.2</v>
      </c>
      <c r="J1477" t="s">
        <v>46</v>
      </c>
      <c r="K1477">
        <v>98.6</v>
      </c>
      <c r="L1477" t="s">
        <v>84</v>
      </c>
      <c r="M1477" t="s">
        <v>51</v>
      </c>
      <c r="N1477" t="s">
        <v>58</v>
      </c>
      <c r="O1477" t="s">
        <v>59</v>
      </c>
      <c r="P1477" s="4">
        <v>774</v>
      </c>
      <c r="Q1477" s="4">
        <v>401</v>
      </c>
      <c r="R1477" s="4">
        <v>422</v>
      </c>
      <c r="S1477" s="6">
        <v>539</v>
      </c>
      <c r="T1477">
        <v>9.4</v>
      </c>
      <c r="U1477" t="s">
        <v>61</v>
      </c>
      <c r="V1477" s="4">
        <f>Table3[[#This Row],[Driver wage/trip]]+Table3[[#This Row],[Driver Salary]]</f>
        <v>1196</v>
      </c>
      <c r="W1477" s="15">
        <f>Table3[[#This Row],[Buddy wage/trip]]*0.3</f>
        <v>120.3</v>
      </c>
    </row>
    <row r="1478" spans="1:23" x14ac:dyDescent="0.25">
      <c r="A1478">
        <v>12</v>
      </c>
      <c r="B1478" s="22">
        <v>45251</v>
      </c>
      <c r="C1478">
        <v>2023</v>
      </c>
      <c r="D1478" t="s">
        <v>30</v>
      </c>
      <c r="E1478" t="s">
        <v>37</v>
      </c>
      <c r="F1478" t="s">
        <v>38</v>
      </c>
      <c r="G1478" t="s">
        <v>40</v>
      </c>
      <c r="H1478" t="s">
        <v>43</v>
      </c>
      <c r="I1478">
        <v>102.7</v>
      </c>
      <c r="J1478" t="s">
        <v>46</v>
      </c>
      <c r="K1478">
        <v>62.1</v>
      </c>
      <c r="L1478" t="s">
        <v>83</v>
      </c>
      <c r="M1478" t="s">
        <v>55</v>
      </c>
      <c r="N1478" t="s">
        <v>55</v>
      </c>
      <c r="O1478" t="s">
        <v>60</v>
      </c>
      <c r="P1478" s="4">
        <v>459</v>
      </c>
      <c r="Q1478" s="4">
        <v>401</v>
      </c>
      <c r="R1478" s="4">
        <v>300</v>
      </c>
      <c r="S1478" s="6">
        <v>582</v>
      </c>
      <c r="T1478">
        <v>2</v>
      </c>
      <c r="U1478" t="s">
        <v>61</v>
      </c>
      <c r="V1478" s="4">
        <f>Table3[[#This Row],[Driver wage/trip]]+Table3[[#This Row],[Driver Salary]]</f>
        <v>759</v>
      </c>
      <c r="W1478" s="15">
        <f>Table3[[#This Row],[Buddy wage/trip]]*0.3</f>
        <v>120.3</v>
      </c>
    </row>
    <row r="1479" spans="1:23" x14ac:dyDescent="0.25">
      <c r="A1479">
        <v>15</v>
      </c>
      <c r="B1479" s="22">
        <v>44380</v>
      </c>
      <c r="C1479">
        <v>2021</v>
      </c>
      <c r="D1479" t="s">
        <v>27</v>
      </c>
      <c r="E1479" t="s">
        <v>36</v>
      </c>
      <c r="F1479" t="s">
        <v>38</v>
      </c>
      <c r="G1479" t="s">
        <v>40</v>
      </c>
      <c r="H1479" t="s">
        <v>70</v>
      </c>
      <c r="I1479">
        <v>52.2</v>
      </c>
      <c r="J1479" t="s">
        <v>44</v>
      </c>
      <c r="K1479">
        <v>88.1</v>
      </c>
      <c r="L1479" t="s">
        <v>84</v>
      </c>
      <c r="M1479" t="s">
        <v>55</v>
      </c>
      <c r="N1479" t="s">
        <v>48</v>
      </c>
      <c r="O1479" t="s">
        <v>59</v>
      </c>
      <c r="P1479" s="4">
        <v>306</v>
      </c>
      <c r="Q1479" s="4">
        <v>400</v>
      </c>
      <c r="R1479" s="4">
        <v>600</v>
      </c>
      <c r="S1479" s="6">
        <v>242</v>
      </c>
      <c r="T1479">
        <v>9.6</v>
      </c>
      <c r="U1479" t="s">
        <v>61</v>
      </c>
      <c r="V1479" s="4">
        <f>Table3[[#This Row],[Driver wage/trip]]+Table3[[#This Row],[Driver Salary]]</f>
        <v>906</v>
      </c>
      <c r="W1479" s="15">
        <f>Table3[[#This Row],[Buddy wage/trip]]*0.3</f>
        <v>120</v>
      </c>
    </row>
    <row r="1480" spans="1:23" x14ac:dyDescent="0.25">
      <c r="A1480">
        <v>6</v>
      </c>
      <c r="B1480" s="22">
        <v>44327</v>
      </c>
      <c r="C1480">
        <v>2021</v>
      </c>
      <c r="D1480" t="s">
        <v>20</v>
      </c>
      <c r="E1480" t="s">
        <v>37</v>
      </c>
      <c r="F1480" t="s">
        <v>38</v>
      </c>
      <c r="G1480" t="s">
        <v>41</v>
      </c>
      <c r="H1480" t="s">
        <v>43</v>
      </c>
      <c r="I1480">
        <v>87.8</v>
      </c>
      <c r="J1480" t="s">
        <v>44</v>
      </c>
      <c r="K1480">
        <v>116.5</v>
      </c>
      <c r="L1480" t="s">
        <v>83</v>
      </c>
      <c r="M1480" t="s">
        <v>51</v>
      </c>
      <c r="N1480" t="s">
        <v>58</v>
      </c>
      <c r="O1480" t="s">
        <v>59</v>
      </c>
      <c r="P1480" s="4">
        <v>484</v>
      </c>
      <c r="Q1480" s="4">
        <v>399</v>
      </c>
      <c r="R1480" s="4">
        <v>569</v>
      </c>
      <c r="S1480" s="6">
        <v>405</v>
      </c>
      <c r="T1480">
        <v>18</v>
      </c>
      <c r="U1480" t="s">
        <v>62</v>
      </c>
      <c r="V1480" s="4">
        <f>Table3[[#This Row],[Driver wage/trip]]+Table3[[#This Row],[Driver Salary]]</f>
        <v>1053</v>
      </c>
      <c r="W1480" s="15">
        <f>Table3[[#This Row],[Buddy wage/trip]]*0.3</f>
        <v>119.69999999999999</v>
      </c>
    </row>
    <row r="1481" spans="1:23" x14ac:dyDescent="0.25">
      <c r="A1481">
        <v>9</v>
      </c>
      <c r="B1481" s="22">
        <v>44003</v>
      </c>
      <c r="C1481">
        <v>2020</v>
      </c>
      <c r="D1481" t="s">
        <v>29</v>
      </c>
      <c r="E1481" t="s">
        <v>34</v>
      </c>
      <c r="F1481" t="s">
        <v>39</v>
      </c>
      <c r="G1481" t="s">
        <v>41</v>
      </c>
      <c r="H1481" t="s">
        <v>43</v>
      </c>
      <c r="I1481">
        <v>84.6</v>
      </c>
      <c r="J1481" t="s">
        <v>44</v>
      </c>
      <c r="K1481">
        <v>45.1</v>
      </c>
      <c r="L1481" t="s">
        <v>84</v>
      </c>
      <c r="M1481" t="s">
        <v>52</v>
      </c>
      <c r="N1481" t="s">
        <v>57</v>
      </c>
      <c r="O1481" t="s">
        <v>60</v>
      </c>
      <c r="P1481" s="4">
        <v>462</v>
      </c>
      <c r="Q1481" s="4">
        <v>399</v>
      </c>
      <c r="R1481" s="4">
        <v>579</v>
      </c>
      <c r="S1481" s="6">
        <v>611</v>
      </c>
      <c r="T1481">
        <v>4.0999999999999996</v>
      </c>
      <c r="U1481" t="s">
        <v>61</v>
      </c>
      <c r="V1481" s="4">
        <f>Table3[[#This Row],[Driver wage/trip]]+Table3[[#This Row],[Driver Salary]]</f>
        <v>1041</v>
      </c>
      <c r="W1481" s="15">
        <f>Table3[[#This Row],[Buddy wage/trip]]*0.3</f>
        <v>119.69999999999999</v>
      </c>
    </row>
    <row r="1482" spans="1:23" x14ac:dyDescent="0.25">
      <c r="A1482">
        <v>18</v>
      </c>
      <c r="B1482" s="22">
        <v>43935</v>
      </c>
      <c r="C1482">
        <v>2020</v>
      </c>
      <c r="D1482" t="s">
        <v>19</v>
      </c>
      <c r="E1482" t="s">
        <v>37</v>
      </c>
      <c r="F1482" t="s">
        <v>38</v>
      </c>
      <c r="G1482" t="s">
        <v>40</v>
      </c>
      <c r="H1482" t="s">
        <v>42</v>
      </c>
      <c r="I1482">
        <v>28.6</v>
      </c>
      <c r="J1482" t="s">
        <v>44</v>
      </c>
      <c r="K1482">
        <v>63</v>
      </c>
      <c r="L1482" t="s">
        <v>83</v>
      </c>
      <c r="M1482" t="s">
        <v>52</v>
      </c>
      <c r="N1482" t="s">
        <v>57</v>
      </c>
      <c r="O1482" t="s">
        <v>60</v>
      </c>
      <c r="P1482" s="4">
        <v>510</v>
      </c>
      <c r="Q1482" s="4">
        <v>400</v>
      </c>
      <c r="R1482" s="4">
        <v>335</v>
      </c>
      <c r="S1482" s="6">
        <v>641</v>
      </c>
      <c r="T1482">
        <v>28.9</v>
      </c>
      <c r="U1482" t="s">
        <v>62</v>
      </c>
      <c r="V1482" s="4">
        <f>Table3[[#This Row],[Driver wage/trip]]+Table3[[#This Row],[Driver Salary]]</f>
        <v>845</v>
      </c>
      <c r="W1482" s="15">
        <f>Table3[[#This Row],[Buddy wage/trip]]*0.3</f>
        <v>120</v>
      </c>
    </row>
    <row r="1483" spans="1:23" x14ac:dyDescent="0.25">
      <c r="A1483">
        <v>10</v>
      </c>
      <c r="B1483" s="22">
        <v>44309</v>
      </c>
      <c r="C1483">
        <v>2021</v>
      </c>
      <c r="D1483" t="s">
        <v>19</v>
      </c>
      <c r="E1483" t="s">
        <v>31</v>
      </c>
      <c r="F1483" t="s">
        <v>39</v>
      </c>
      <c r="G1483" t="s">
        <v>41</v>
      </c>
      <c r="H1483" t="s">
        <v>43</v>
      </c>
      <c r="I1483">
        <v>56.7</v>
      </c>
      <c r="J1483" t="s">
        <v>46</v>
      </c>
      <c r="K1483">
        <v>64.2</v>
      </c>
      <c r="L1483" t="s">
        <v>84</v>
      </c>
      <c r="M1483" t="s">
        <v>51</v>
      </c>
      <c r="N1483" t="s">
        <v>48</v>
      </c>
      <c r="O1483" t="s">
        <v>60</v>
      </c>
      <c r="P1483" s="4">
        <v>685</v>
      </c>
      <c r="Q1483" s="4">
        <v>400</v>
      </c>
      <c r="R1483" s="4">
        <v>348</v>
      </c>
      <c r="S1483" s="6">
        <v>414</v>
      </c>
      <c r="T1483">
        <v>22.5</v>
      </c>
      <c r="U1483" t="s">
        <v>62</v>
      </c>
      <c r="V1483" s="4">
        <f>Table3[[#This Row],[Driver wage/trip]]+Table3[[#This Row],[Driver Salary]]</f>
        <v>1033</v>
      </c>
      <c r="W1483" s="15">
        <f>Table3[[#This Row],[Buddy wage/trip]]*0.3</f>
        <v>120</v>
      </c>
    </row>
    <row r="1484" spans="1:23" x14ac:dyDescent="0.25">
      <c r="A1484">
        <v>25</v>
      </c>
      <c r="B1484" s="22">
        <v>45253</v>
      </c>
      <c r="C1484">
        <v>2023</v>
      </c>
      <c r="D1484" t="s">
        <v>30</v>
      </c>
      <c r="E1484" t="s">
        <v>35</v>
      </c>
      <c r="F1484" t="s">
        <v>38</v>
      </c>
      <c r="G1484" t="s">
        <v>41</v>
      </c>
      <c r="H1484" t="s">
        <v>42</v>
      </c>
      <c r="I1484">
        <v>70.099999999999994</v>
      </c>
      <c r="J1484" t="s">
        <v>44</v>
      </c>
      <c r="K1484">
        <v>119.1</v>
      </c>
      <c r="L1484" t="s">
        <v>84</v>
      </c>
      <c r="M1484" t="s">
        <v>54</v>
      </c>
      <c r="N1484" t="s">
        <v>52</v>
      </c>
      <c r="O1484" t="s">
        <v>59</v>
      </c>
      <c r="P1484" s="4">
        <v>593</v>
      </c>
      <c r="Q1484" s="4">
        <v>400</v>
      </c>
      <c r="R1484" s="4">
        <v>672</v>
      </c>
      <c r="S1484" s="6">
        <v>204</v>
      </c>
      <c r="T1484">
        <v>17.899999999999999</v>
      </c>
      <c r="U1484" t="s">
        <v>62</v>
      </c>
      <c r="V1484" s="4">
        <f>Table3[[#This Row],[Driver wage/trip]]+Table3[[#This Row],[Driver Salary]]</f>
        <v>1265</v>
      </c>
      <c r="W1484" s="15">
        <f>Table3[[#This Row],[Buddy wage/trip]]*0.3</f>
        <v>120</v>
      </c>
    </row>
    <row r="1485" spans="1:23" x14ac:dyDescent="0.25">
      <c r="A1485">
        <v>10</v>
      </c>
      <c r="B1485" s="22">
        <v>44264</v>
      </c>
      <c r="C1485">
        <v>2021</v>
      </c>
      <c r="D1485" t="s">
        <v>24</v>
      </c>
      <c r="E1485" t="s">
        <v>37</v>
      </c>
      <c r="F1485" t="s">
        <v>38</v>
      </c>
      <c r="G1485" t="s">
        <v>40</v>
      </c>
      <c r="H1485" t="s">
        <v>70</v>
      </c>
      <c r="I1485">
        <v>87.3</v>
      </c>
      <c r="J1485" t="s">
        <v>44</v>
      </c>
      <c r="K1485">
        <v>31.8</v>
      </c>
      <c r="L1485" t="s">
        <v>83</v>
      </c>
      <c r="M1485" t="s">
        <v>54</v>
      </c>
      <c r="N1485" t="s">
        <v>66</v>
      </c>
      <c r="O1485" t="s">
        <v>60</v>
      </c>
      <c r="P1485" s="4">
        <v>311</v>
      </c>
      <c r="Q1485" s="4">
        <v>400</v>
      </c>
      <c r="R1485" s="4">
        <v>614</v>
      </c>
      <c r="S1485" s="6">
        <v>204</v>
      </c>
      <c r="T1485">
        <v>21.2</v>
      </c>
      <c r="U1485" t="s">
        <v>62</v>
      </c>
      <c r="V1485" s="4">
        <f>Table3[[#This Row],[Driver wage/trip]]+Table3[[#This Row],[Driver Salary]]</f>
        <v>925</v>
      </c>
      <c r="W1485" s="15">
        <f>Table3[[#This Row],[Buddy wage/trip]]*0.3</f>
        <v>120</v>
      </c>
    </row>
    <row r="1486" spans="1:23" x14ac:dyDescent="0.25">
      <c r="A1486">
        <v>14</v>
      </c>
      <c r="B1486" s="22">
        <v>44472</v>
      </c>
      <c r="C1486">
        <v>2021</v>
      </c>
      <c r="D1486" t="s">
        <v>22</v>
      </c>
      <c r="E1486" t="s">
        <v>34</v>
      </c>
      <c r="F1486" t="s">
        <v>39</v>
      </c>
      <c r="G1486" t="s">
        <v>40</v>
      </c>
      <c r="H1486" t="s">
        <v>42</v>
      </c>
      <c r="I1486">
        <v>99.6</v>
      </c>
      <c r="J1486" t="s">
        <v>46</v>
      </c>
      <c r="K1486">
        <v>82.7</v>
      </c>
      <c r="L1486" t="s">
        <v>84</v>
      </c>
      <c r="M1486" t="s">
        <v>52</v>
      </c>
      <c r="N1486" t="s">
        <v>57</v>
      </c>
      <c r="O1486" t="s">
        <v>59</v>
      </c>
      <c r="P1486" s="4">
        <v>641</v>
      </c>
      <c r="Q1486" s="4">
        <v>399</v>
      </c>
      <c r="R1486" s="4">
        <v>725</v>
      </c>
      <c r="S1486" s="6">
        <v>523</v>
      </c>
      <c r="T1486">
        <v>26.6</v>
      </c>
      <c r="U1486" t="s">
        <v>62</v>
      </c>
      <c r="V1486" s="4">
        <f>Table3[[#This Row],[Driver wage/trip]]+Table3[[#This Row],[Driver Salary]]</f>
        <v>1366</v>
      </c>
      <c r="W1486" s="15">
        <f>Table3[[#This Row],[Buddy wage/trip]]*0.3</f>
        <v>119.69999999999999</v>
      </c>
    </row>
    <row r="1487" spans="1:23" x14ac:dyDescent="0.25">
      <c r="A1487">
        <v>19</v>
      </c>
      <c r="B1487" s="22">
        <v>44523</v>
      </c>
      <c r="C1487">
        <v>2021</v>
      </c>
      <c r="D1487" t="s">
        <v>30</v>
      </c>
      <c r="E1487" t="s">
        <v>37</v>
      </c>
      <c r="F1487" t="s">
        <v>39</v>
      </c>
      <c r="G1487" t="s">
        <v>41</v>
      </c>
      <c r="H1487" t="s">
        <v>43</v>
      </c>
      <c r="I1487">
        <v>92.4</v>
      </c>
      <c r="J1487" t="s">
        <v>46</v>
      </c>
      <c r="K1487">
        <v>20.9</v>
      </c>
      <c r="L1487" t="s">
        <v>83</v>
      </c>
      <c r="M1487" t="s">
        <v>55</v>
      </c>
      <c r="N1487" t="s">
        <v>55</v>
      </c>
      <c r="O1487" t="s">
        <v>59</v>
      </c>
      <c r="P1487" s="4">
        <v>555</v>
      </c>
      <c r="Q1487" s="4">
        <v>400</v>
      </c>
      <c r="R1487" s="4">
        <v>442</v>
      </c>
      <c r="S1487" s="6">
        <v>531</v>
      </c>
      <c r="T1487">
        <v>39.799999999999997</v>
      </c>
      <c r="U1487" t="s">
        <v>61</v>
      </c>
      <c r="V1487" s="4">
        <f>Table3[[#This Row],[Driver wage/trip]]+Table3[[#This Row],[Driver Salary]]</f>
        <v>997</v>
      </c>
      <c r="W1487" s="15">
        <f>Table3[[#This Row],[Buddy wage/trip]]*0.3</f>
        <v>120</v>
      </c>
    </row>
    <row r="1488" spans="1:23" x14ac:dyDescent="0.25">
      <c r="A1488">
        <v>2</v>
      </c>
      <c r="B1488" s="22">
        <v>44821</v>
      </c>
      <c r="C1488">
        <v>2022</v>
      </c>
      <c r="D1488" t="s">
        <v>21</v>
      </c>
      <c r="E1488" t="s">
        <v>36</v>
      </c>
      <c r="F1488" t="s">
        <v>39</v>
      </c>
      <c r="G1488" t="s">
        <v>41</v>
      </c>
      <c r="H1488" t="s">
        <v>70</v>
      </c>
      <c r="I1488">
        <v>8.3000000000000007</v>
      </c>
      <c r="J1488" t="s">
        <v>44</v>
      </c>
      <c r="K1488">
        <v>111.6</v>
      </c>
      <c r="L1488" t="s">
        <v>83</v>
      </c>
      <c r="M1488" t="s">
        <v>53</v>
      </c>
      <c r="N1488" t="s">
        <v>57</v>
      </c>
      <c r="O1488" t="s">
        <v>59</v>
      </c>
      <c r="P1488" s="4">
        <v>547</v>
      </c>
      <c r="Q1488" s="4">
        <v>398</v>
      </c>
      <c r="R1488" s="4">
        <v>528</v>
      </c>
      <c r="S1488" s="6">
        <v>533</v>
      </c>
      <c r="T1488">
        <v>31.2</v>
      </c>
      <c r="U1488" t="s">
        <v>62</v>
      </c>
      <c r="V1488" s="4">
        <f>Table3[[#This Row],[Driver wage/trip]]+Table3[[#This Row],[Driver Salary]]</f>
        <v>1075</v>
      </c>
      <c r="W1488" s="15">
        <f>Table3[[#This Row],[Buddy wage/trip]]*0.3</f>
        <v>119.39999999999999</v>
      </c>
    </row>
    <row r="1489" spans="1:23" x14ac:dyDescent="0.25">
      <c r="A1489">
        <v>0</v>
      </c>
      <c r="B1489" s="22">
        <v>44752</v>
      </c>
      <c r="C1489">
        <v>2022</v>
      </c>
      <c r="D1489" t="s">
        <v>27</v>
      </c>
      <c r="E1489" t="s">
        <v>34</v>
      </c>
      <c r="F1489" t="s">
        <v>38</v>
      </c>
      <c r="G1489" t="s">
        <v>40</v>
      </c>
      <c r="H1489" t="s">
        <v>70</v>
      </c>
      <c r="I1489">
        <v>82.1</v>
      </c>
      <c r="J1489" t="s">
        <v>46</v>
      </c>
      <c r="K1489">
        <v>72.900000000000006</v>
      </c>
      <c r="L1489" t="s">
        <v>84</v>
      </c>
      <c r="M1489" t="s">
        <v>49</v>
      </c>
      <c r="N1489" t="s">
        <v>56</v>
      </c>
      <c r="O1489" t="s">
        <v>59</v>
      </c>
      <c r="P1489" s="4">
        <v>607</v>
      </c>
      <c r="Q1489" s="4">
        <v>399</v>
      </c>
      <c r="R1489" s="4">
        <v>643</v>
      </c>
      <c r="S1489" s="6">
        <v>633</v>
      </c>
      <c r="T1489">
        <v>22.1</v>
      </c>
      <c r="U1489" t="s">
        <v>62</v>
      </c>
      <c r="V1489" s="4">
        <f>Table3[[#This Row],[Driver wage/trip]]+Table3[[#This Row],[Driver Salary]]</f>
        <v>1250</v>
      </c>
      <c r="W1489" s="15">
        <f>Table3[[#This Row],[Buddy wage/trip]]*0.3</f>
        <v>119.69999999999999</v>
      </c>
    </row>
    <row r="1490" spans="1:23" x14ac:dyDescent="0.25">
      <c r="A1490">
        <v>2</v>
      </c>
      <c r="B1490" s="22">
        <v>44024</v>
      </c>
      <c r="C1490">
        <v>2020</v>
      </c>
      <c r="D1490" t="s">
        <v>27</v>
      </c>
      <c r="E1490" t="s">
        <v>34</v>
      </c>
      <c r="F1490" t="s">
        <v>39</v>
      </c>
      <c r="G1490" t="s">
        <v>41</v>
      </c>
      <c r="H1490" t="s">
        <v>42</v>
      </c>
      <c r="I1490">
        <v>62.2</v>
      </c>
      <c r="J1490" t="s">
        <v>44</v>
      </c>
      <c r="K1490">
        <v>103.8</v>
      </c>
      <c r="L1490" t="s">
        <v>84</v>
      </c>
      <c r="M1490" t="s">
        <v>49</v>
      </c>
      <c r="N1490" t="s">
        <v>48</v>
      </c>
      <c r="O1490" t="s">
        <v>59</v>
      </c>
      <c r="P1490" s="4">
        <v>538</v>
      </c>
      <c r="Q1490" s="4">
        <v>399</v>
      </c>
      <c r="R1490" s="4">
        <v>784</v>
      </c>
      <c r="S1490" s="6">
        <v>753</v>
      </c>
      <c r="T1490">
        <v>31.1</v>
      </c>
      <c r="U1490" t="s">
        <v>61</v>
      </c>
      <c r="V1490" s="4">
        <f>Table3[[#This Row],[Driver wage/trip]]+Table3[[#This Row],[Driver Salary]]</f>
        <v>1322</v>
      </c>
      <c r="W1490" s="15">
        <f>Table3[[#This Row],[Buddy wage/trip]]*0.3</f>
        <v>119.69999999999999</v>
      </c>
    </row>
    <row r="1491" spans="1:23" x14ac:dyDescent="0.25">
      <c r="A1491">
        <v>21</v>
      </c>
      <c r="B1491" s="22">
        <v>44673</v>
      </c>
      <c r="C1491">
        <v>2022</v>
      </c>
      <c r="D1491" t="s">
        <v>19</v>
      </c>
      <c r="E1491" t="s">
        <v>31</v>
      </c>
      <c r="F1491" t="s">
        <v>38</v>
      </c>
      <c r="G1491" t="s">
        <v>41</v>
      </c>
      <c r="H1491" t="s">
        <v>43</v>
      </c>
      <c r="I1491">
        <v>71</v>
      </c>
      <c r="J1491" t="s">
        <v>44</v>
      </c>
      <c r="K1491">
        <v>108</v>
      </c>
      <c r="L1491" t="s">
        <v>84</v>
      </c>
      <c r="M1491" t="s">
        <v>51</v>
      </c>
      <c r="N1491" t="s">
        <v>52</v>
      </c>
      <c r="O1491" t="s">
        <v>59</v>
      </c>
      <c r="P1491" s="4">
        <v>475</v>
      </c>
      <c r="Q1491" s="4">
        <v>401</v>
      </c>
      <c r="R1491" s="4">
        <v>794</v>
      </c>
      <c r="S1491" s="6">
        <v>794</v>
      </c>
      <c r="T1491">
        <v>19.5</v>
      </c>
      <c r="U1491" t="s">
        <v>62</v>
      </c>
      <c r="V1491" s="4">
        <f>Table3[[#This Row],[Driver wage/trip]]+Table3[[#This Row],[Driver Salary]]</f>
        <v>1269</v>
      </c>
      <c r="W1491" s="15">
        <f>Table3[[#This Row],[Buddy wage/trip]]*0.3</f>
        <v>120.3</v>
      </c>
    </row>
    <row r="1492" spans="1:23" x14ac:dyDescent="0.25">
      <c r="A1492">
        <v>9</v>
      </c>
      <c r="B1492" s="22">
        <v>44631</v>
      </c>
      <c r="C1492">
        <v>2022</v>
      </c>
      <c r="D1492" t="s">
        <v>24</v>
      </c>
      <c r="E1492" t="s">
        <v>31</v>
      </c>
      <c r="F1492" t="s">
        <v>38</v>
      </c>
      <c r="G1492" t="s">
        <v>40</v>
      </c>
      <c r="H1492" t="s">
        <v>42</v>
      </c>
      <c r="I1492">
        <v>47.9</v>
      </c>
      <c r="J1492" t="s">
        <v>45</v>
      </c>
      <c r="K1492">
        <v>69.099999999999994</v>
      </c>
      <c r="L1492" t="s">
        <v>83</v>
      </c>
      <c r="M1492" t="s">
        <v>55</v>
      </c>
      <c r="N1492" t="s">
        <v>58</v>
      </c>
      <c r="O1492" t="s">
        <v>60</v>
      </c>
      <c r="P1492" s="4">
        <v>584</v>
      </c>
      <c r="Q1492" s="4">
        <v>399</v>
      </c>
      <c r="R1492" s="4">
        <v>800</v>
      </c>
      <c r="S1492" s="6">
        <v>621</v>
      </c>
      <c r="T1492">
        <v>13.1</v>
      </c>
      <c r="U1492" t="s">
        <v>61</v>
      </c>
      <c r="V1492" s="4">
        <f>Table3[[#This Row],[Driver wage/trip]]+Table3[[#This Row],[Driver Salary]]</f>
        <v>1384</v>
      </c>
      <c r="W1492" s="15">
        <f>Table3[[#This Row],[Buddy wage/trip]]*0.3</f>
        <v>119.69999999999999</v>
      </c>
    </row>
    <row r="1493" spans="1:23" x14ac:dyDescent="0.25">
      <c r="A1493">
        <v>31</v>
      </c>
      <c r="B1493" s="22">
        <v>45195</v>
      </c>
      <c r="C1493">
        <v>2023</v>
      </c>
      <c r="D1493" t="s">
        <v>21</v>
      </c>
      <c r="E1493" t="s">
        <v>37</v>
      </c>
      <c r="F1493" t="s">
        <v>38</v>
      </c>
      <c r="G1493" t="s">
        <v>41</v>
      </c>
      <c r="H1493" t="s">
        <v>43</v>
      </c>
      <c r="I1493">
        <v>87.1</v>
      </c>
      <c r="J1493" t="s">
        <v>46</v>
      </c>
      <c r="K1493">
        <v>83.4</v>
      </c>
      <c r="L1493" t="s">
        <v>84</v>
      </c>
      <c r="M1493" t="s">
        <v>48</v>
      </c>
      <c r="N1493" t="s">
        <v>52</v>
      </c>
      <c r="O1493" t="s">
        <v>60</v>
      </c>
      <c r="P1493" s="4">
        <v>634</v>
      </c>
      <c r="Q1493" s="4">
        <v>400</v>
      </c>
      <c r="R1493" s="4">
        <v>734</v>
      </c>
      <c r="S1493" s="6">
        <v>508</v>
      </c>
      <c r="T1493">
        <v>11.2</v>
      </c>
      <c r="U1493" t="s">
        <v>61</v>
      </c>
      <c r="V1493" s="4">
        <f>Table3[[#This Row],[Driver wage/trip]]+Table3[[#This Row],[Driver Salary]]</f>
        <v>1368</v>
      </c>
      <c r="W1493" s="15">
        <f>Table3[[#This Row],[Buddy wage/trip]]*0.3</f>
        <v>120</v>
      </c>
    </row>
    <row r="1494" spans="1:23" x14ac:dyDescent="0.25">
      <c r="A1494">
        <v>9</v>
      </c>
      <c r="B1494" s="22">
        <v>43889</v>
      </c>
      <c r="C1494">
        <v>2020</v>
      </c>
      <c r="D1494" t="s">
        <v>25</v>
      </c>
      <c r="E1494" t="s">
        <v>31</v>
      </c>
      <c r="F1494" t="s">
        <v>38</v>
      </c>
      <c r="G1494" t="s">
        <v>40</v>
      </c>
      <c r="H1494" t="s">
        <v>42</v>
      </c>
      <c r="I1494">
        <v>82.5</v>
      </c>
      <c r="J1494" t="s">
        <v>45</v>
      </c>
      <c r="K1494">
        <v>85.4</v>
      </c>
      <c r="L1494" t="s">
        <v>84</v>
      </c>
      <c r="M1494" t="s">
        <v>51</v>
      </c>
      <c r="N1494" t="s">
        <v>52</v>
      </c>
      <c r="O1494" t="s">
        <v>60</v>
      </c>
      <c r="P1494" s="4">
        <v>335</v>
      </c>
      <c r="Q1494" s="4">
        <v>400</v>
      </c>
      <c r="R1494" s="4">
        <v>584</v>
      </c>
      <c r="S1494" s="6">
        <v>285</v>
      </c>
      <c r="T1494">
        <v>16.600000000000001</v>
      </c>
      <c r="U1494" t="s">
        <v>61</v>
      </c>
      <c r="V1494" s="4">
        <f>Table3[[#This Row],[Driver wage/trip]]+Table3[[#This Row],[Driver Salary]]</f>
        <v>919</v>
      </c>
      <c r="W1494" s="15">
        <f>Table3[[#This Row],[Buddy wage/trip]]*0.3</f>
        <v>120</v>
      </c>
    </row>
    <row r="1495" spans="1:23" x14ac:dyDescent="0.25">
      <c r="A1495">
        <v>14</v>
      </c>
      <c r="B1495" s="22">
        <v>44308</v>
      </c>
      <c r="C1495">
        <v>2021</v>
      </c>
      <c r="D1495" t="s">
        <v>19</v>
      </c>
      <c r="E1495" t="s">
        <v>35</v>
      </c>
      <c r="F1495" t="s">
        <v>38</v>
      </c>
      <c r="G1495" t="s">
        <v>40</v>
      </c>
      <c r="H1495" t="s">
        <v>43</v>
      </c>
      <c r="I1495">
        <v>71.599999999999994</v>
      </c>
      <c r="J1495" t="s">
        <v>46</v>
      </c>
      <c r="K1495">
        <v>58</v>
      </c>
      <c r="L1495" t="s">
        <v>84</v>
      </c>
      <c r="M1495" t="s">
        <v>54</v>
      </c>
      <c r="N1495" t="s">
        <v>66</v>
      </c>
      <c r="O1495" t="s">
        <v>59</v>
      </c>
      <c r="P1495" s="4">
        <v>498</v>
      </c>
      <c r="Q1495" s="4">
        <v>401</v>
      </c>
      <c r="R1495" s="4">
        <v>204</v>
      </c>
      <c r="S1495" s="6">
        <v>431</v>
      </c>
      <c r="T1495">
        <v>1.1000000000000001</v>
      </c>
      <c r="U1495" t="s">
        <v>61</v>
      </c>
      <c r="V1495" s="4">
        <f>Table3[[#This Row],[Driver wage/trip]]+Table3[[#This Row],[Driver Salary]]</f>
        <v>702</v>
      </c>
      <c r="W1495" s="15">
        <f>Table3[[#This Row],[Buddy wage/trip]]*0.3</f>
        <v>120.3</v>
      </c>
    </row>
    <row r="1496" spans="1:23" x14ac:dyDescent="0.25">
      <c r="A1496">
        <v>23</v>
      </c>
      <c r="B1496" s="22">
        <v>44957</v>
      </c>
      <c r="C1496">
        <v>2023</v>
      </c>
      <c r="D1496" t="s">
        <v>28</v>
      </c>
      <c r="E1496" t="s">
        <v>37</v>
      </c>
      <c r="F1496" t="s">
        <v>38</v>
      </c>
      <c r="G1496" t="s">
        <v>40</v>
      </c>
      <c r="H1496" t="s">
        <v>43</v>
      </c>
      <c r="I1496">
        <v>104.1</v>
      </c>
      <c r="J1496" t="s">
        <v>45</v>
      </c>
      <c r="K1496">
        <v>55</v>
      </c>
      <c r="L1496" t="s">
        <v>84</v>
      </c>
      <c r="M1496" t="s">
        <v>48</v>
      </c>
      <c r="N1496" t="s">
        <v>48</v>
      </c>
      <c r="O1496" t="s">
        <v>60</v>
      </c>
      <c r="P1496" s="4">
        <v>475</v>
      </c>
      <c r="Q1496" s="4">
        <v>401</v>
      </c>
      <c r="R1496" s="4">
        <v>620</v>
      </c>
      <c r="S1496" s="6">
        <v>543</v>
      </c>
      <c r="T1496">
        <v>7.9</v>
      </c>
      <c r="U1496" t="s">
        <v>62</v>
      </c>
      <c r="V1496" s="4">
        <f>Table3[[#This Row],[Driver wage/trip]]+Table3[[#This Row],[Driver Salary]]</f>
        <v>1095</v>
      </c>
      <c r="W1496" s="15">
        <f>Table3[[#This Row],[Buddy wage/trip]]*0.3</f>
        <v>120.3</v>
      </c>
    </row>
    <row r="1497" spans="1:23" x14ac:dyDescent="0.25">
      <c r="A1497">
        <v>27</v>
      </c>
      <c r="B1497" s="22">
        <v>44363</v>
      </c>
      <c r="C1497">
        <v>2021</v>
      </c>
      <c r="D1497" t="s">
        <v>29</v>
      </c>
      <c r="E1497" t="s">
        <v>33</v>
      </c>
      <c r="F1497" t="s">
        <v>38</v>
      </c>
      <c r="G1497" t="s">
        <v>40</v>
      </c>
      <c r="H1497" t="s">
        <v>43</v>
      </c>
      <c r="I1497">
        <v>16.7</v>
      </c>
      <c r="J1497" t="s">
        <v>46</v>
      </c>
      <c r="K1497">
        <v>26.4</v>
      </c>
      <c r="L1497" t="s">
        <v>84</v>
      </c>
      <c r="M1497" t="s">
        <v>47</v>
      </c>
      <c r="N1497" t="s">
        <v>52</v>
      </c>
      <c r="O1497" t="s">
        <v>59</v>
      </c>
      <c r="P1497" s="4">
        <v>224</v>
      </c>
      <c r="Q1497" s="4">
        <v>400</v>
      </c>
      <c r="R1497" s="4">
        <v>343</v>
      </c>
      <c r="S1497" s="6">
        <v>800</v>
      </c>
      <c r="T1497">
        <v>5.9</v>
      </c>
      <c r="U1497" t="s">
        <v>62</v>
      </c>
      <c r="V1497" s="4">
        <f>Table3[[#This Row],[Driver wage/trip]]+Table3[[#This Row],[Driver Salary]]</f>
        <v>567</v>
      </c>
      <c r="W1497" s="15">
        <f>Table3[[#This Row],[Buddy wage/trip]]*0.3</f>
        <v>120</v>
      </c>
    </row>
    <row r="1498" spans="1:23" x14ac:dyDescent="0.25">
      <c r="A1498">
        <v>27</v>
      </c>
      <c r="B1498" s="22">
        <v>44422</v>
      </c>
      <c r="C1498">
        <v>2021</v>
      </c>
      <c r="D1498" t="s">
        <v>26</v>
      </c>
      <c r="E1498" t="s">
        <v>36</v>
      </c>
      <c r="F1498" t="s">
        <v>39</v>
      </c>
      <c r="G1498" t="s">
        <v>40</v>
      </c>
      <c r="H1498" t="s">
        <v>42</v>
      </c>
      <c r="I1498">
        <v>39.6</v>
      </c>
      <c r="J1498" t="s">
        <v>46</v>
      </c>
      <c r="K1498">
        <v>49.2</v>
      </c>
      <c r="L1498" t="s">
        <v>84</v>
      </c>
      <c r="M1498" t="s">
        <v>53</v>
      </c>
      <c r="N1498" t="s">
        <v>48</v>
      </c>
      <c r="O1498" t="s">
        <v>59</v>
      </c>
      <c r="P1498" s="4">
        <v>701</v>
      </c>
      <c r="Q1498" s="4">
        <v>400</v>
      </c>
      <c r="R1498" s="4">
        <v>234</v>
      </c>
      <c r="S1498" s="6">
        <v>276</v>
      </c>
      <c r="T1498">
        <v>38.5</v>
      </c>
      <c r="U1498" t="s">
        <v>62</v>
      </c>
      <c r="V1498" s="4">
        <f>Table3[[#This Row],[Driver wage/trip]]+Table3[[#This Row],[Driver Salary]]</f>
        <v>935</v>
      </c>
      <c r="W1498" s="15">
        <f>Table3[[#This Row],[Buddy wage/trip]]*0.3</f>
        <v>120</v>
      </c>
    </row>
    <row r="1499" spans="1:23" x14ac:dyDescent="0.25">
      <c r="A1499">
        <v>21</v>
      </c>
      <c r="B1499" s="22">
        <v>44669</v>
      </c>
      <c r="C1499">
        <v>2022</v>
      </c>
      <c r="D1499" t="s">
        <v>19</v>
      </c>
      <c r="E1499" t="s">
        <v>32</v>
      </c>
      <c r="F1499" t="s">
        <v>38</v>
      </c>
      <c r="G1499" t="s">
        <v>41</v>
      </c>
      <c r="H1499" t="s">
        <v>70</v>
      </c>
      <c r="I1499">
        <v>61.9</v>
      </c>
      <c r="J1499" t="s">
        <v>44</v>
      </c>
      <c r="K1499">
        <v>118.9</v>
      </c>
      <c r="L1499" t="s">
        <v>83</v>
      </c>
      <c r="M1499" t="s">
        <v>51</v>
      </c>
      <c r="N1499" t="s">
        <v>52</v>
      </c>
      <c r="O1499" t="s">
        <v>60</v>
      </c>
      <c r="P1499" s="4">
        <v>426</v>
      </c>
      <c r="Q1499" s="4">
        <v>399</v>
      </c>
      <c r="R1499" s="4">
        <v>618</v>
      </c>
      <c r="S1499" s="6">
        <v>676</v>
      </c>
      <c r="T1499">
        <v>3.5</v>
      </c>
      <c r="U1499" t="s">
        <v>62</v>
      </c>
      <c r="V1499" s="4">
        <f>Table3[[#This Row],[Driver wage/trip]]+Table3[[#This Row],[Driver Salary]]</f>
        <v>1044</v>
      </c>
      <c r="W1499" s="15">
        <f>Table3[[#This Row],[Buddy wage/trip]]*0.3</f>
        <v>119.69999999999999</v>
      </c>
    </row>
    <row r="1500" spans="1:23" x14ac:dyDescent="0.25">
      <c r="A1500">
        <v>20</v>
      </c>
      <c r="B1500" s="22">
        <v>45176</v>
      </c>
      <c r="C1500">
        <v>2023</v>
      </c>
      <c r="D1500" t="s">
        <v>21</v>
      </c>
      <c r="E1500" t="s">
        <v>35</v>
      </c>
      <c r="F1500" t="s">
        <v>38</v>
      </c>
      <c r="G1500" t="s">
        <v>41</v>
      </c>
      <c r="H1500" t="s">
        <v>43</v>
      </c>
      <c r="I1500">
        <v>115.2</v>
      </c>
      <c r="J1500" t="s">
        <v>44</v>
      </c>
      <c r="K1500">
        <v>36</v>
      </c>
      <c r="L1500" t="s">
        <v>84</v>
      </c>
      <c r="M1500" t="s">
        <v>52</v>
      </c>
      <c r="N1500" t="s">
        <v>48</v>
      </c>
      <c r="O1500" t="s">
        <v>59</v>
      </c>
      <c r="P1500" s="4">
        <v>244</v>
      </c>
      <c r="Q1500" s="4">
        <v>400</v>
      </c>
      <c r="R1500" s="4">
        <v>654</v>
      </c>
      <c r="S1500" s="6">
        <v>799</v>
      </c>
      <c r="T1500">
        <v>20.5</v>
      </c>
      <c r="U1500" t="s">
        <v>62</v>
      </c>
      <c r="V1500" s="4">
        <f>Table3[[#This Row],[Driver wage/trip]]+Table3[[#This Row],[Driver Salary]]</f>
        <v>898</v>
      </c>
      <c r="W1500" s="15">
        <f>Table3[[#This Row],[Buddy wage/trip]]*0.3</f>
        <v>120</v>
      </c>
    </row>
    <row r="1501" spans="1:23" x14ac:dyDescent="0.25">
      <c r="A1501">
        <v>17</v>
      </c>
      <c r="B1501" s="22">
        <v>44379</v>
      </c>
      <c r="C1501">
        <v>2021</v>
      </c>
      <c r="D1501" t="s">
        <v>27</v>
      </c>
      <c r="E1501" t="s">
        <v>31</v>
      </c>
      <c r="F1501" t="s">
        <v>38</v>
      </c>
      <c r="G1501" t="s">
        <v>41</v>
      </c>
      <c r="H1501" t="s">
        <v>42</v>
      </c>
      <c r="I1501">
        <v>13.3</v>
      </c>
      <c r="J1501" t="s">
        <v>44</v>
      </c>
      <c r="K1501">
        <v>92.7</v>
      </c>
      <c r="L1501" t="s">
        <v>84</v>
      </c>
      <c r="M1501" t="s">
        <v>53</v>
      </c>
      <c r="N1501" t="s">
        <v>48</v>
      </c>
      <c r="O1501" t="s">
        <v>59</v>
      </c>
      <c r="P1501" s="4">
        <v>475</v>
      </c>
      <c r="Q1501" s="4">
        <v>400</v>
      </c>
      <c r="R1501" s="4">
        <v>596</v>
      </c>
      <c r="S1501" s="6">
        <v>683</v>
      </c>
      <c r="T1501">
        <v>36.9</v>
      </c>
      <c r="U1501" t="s">
        <v>62</v>
      </c>
      <c r="V1501" s="4">
        <f>Table3[[#This Row],[Driver wage/trip]]+Table3[[#This Row],[Driver Salary]]</f>
        <v>1071</v>
      </c>
      <c r="W1501" s="15">
        <f>Table3[[#This Row],[Buddy wage/trip]]*0.3</f>
        <v>120</v>
      </c>
    </row>
    <row r="1502" spans="1:23" x14ac:dyDescent="0.25">
      <c r="A1502">
        <v>18</v>
      </c>
      <c r="B1502" s="22">
        <v>44868</v>
      </c>
      <c r="C1502">
        <v>2022</v>
      </c>
      <c r="D1502" t="s">
        <v>30</v>
      </c>
      <c r="E1502" t="s">
        <v>35</v>
      </c>
      <c r="F1502" t="s">
        <v>38</v>
      </c>
      <c r="G1502" t="s">
        <v>41</v>
      </c>
      <c r="H1502" t="s">
        <v>43</v>
      </c>
      <c r="I1502">
        <v>43.8</v>
      </c>
      <c r="J1502" t="s">
        <v>46</v>
      </c>
      <c r="K1502">
        <v>11.8</v>
      </c>
      <c r="L1502" t="s">
        <v>83</v>
      </c>
      <c r="M1502" t="s">
        <v>52</v>
      </c>
      <c r="N1502" t="s">
        <v>55</v>
      </c>
      <c r="O1502" t="s">
        <v>60</v>
      </c>
      <c r="P1502" s="4">
        <v>297</v>
      </c>
      <c r="Q1502" s="4">
        <v>401</v>
      </c>
      <c r="R1502" s="4">
        <v>419</v>
      </c>
      <c r="S1502" s="6">
        <v>660</v>
      </c>
      <c r="T1502">
        <v>24.7</v>
      </c>
      <c r="U1502" t="s">
        <v>62</v>
      </c>
      <c r="V1502" s="4">
        <f>Table3[[#This Row],[Driver wage/trip]]+Table3[[#This Row],[Driver Salary]]</f>
        <v>716</v>
      </c>
      <c r="W1502" s="15">
        <f>Table3[[#This Row],[Buddy wage/trip]]*0.3</f>
        <v>120.3</v>
      </c>
    </row>
    <row r="1503" spans="1:23" x14ac:dyDescent="0.25">
      <c r="A1503">
        <v>9</v>
      </c>
      <c r="B1503" s="22">
        <v>44051</v>
      </c>
      <c r="C1503">
        <v>2020</v>
      </c>
      <c r="D1503" t="s">
        <v>26</v>
      </c>
      <c r="E1503" t="s">
        <v>36</v>
      </c>
      <c r="F1503" t="s">
        <v>38</v>
      </c>
      <c r="G1503" t="s">
        <v>40</v>
      </c>
      <c r="H1503" t="s">
        <v>70</v>
      </c>
      <c r="I1503">
        <v>111.5</v>
      </c>
      <c r="J1503" t="s">
        <v>46</v>
      </c>
      <c r="K1503">
        <v>58.8</v>
      </c>
      <c r="L1503" t="s">
        <v>84</v>
      </c>
      <c r="M1503" t="s">
        <v>55</v>
      </c>
      <c r="N1503" t="s">
        <v>48</v>
      </c>
      <c r="O1503" t="s">
        <v>60</v>
      </c>
      <c r="P1503" s="4">
        <v>623</v>
      </c>
      <c r="Q1503" s="4">
        <v>400</v>
      </c>
      <c r="R1503" s="4">
        <v>507</v>
      </c>
      <c r="S1503" s="6">
        <v>355</v>
      </c>
      <c r="T1503">
        <v>20.3</v>
      </c>
      <c r="U1503" t="s">
        <v>62</v>
      </c>
      <c r="V1503" s="4">
        <f>Table3[[#This Row],[Driver wage/trip]]+Table3[[#This Row],[Driver Salary]]</f>
        <v>1130</v>
      </c>
      <c r="W1503" s="15">
        <f>Table3[[#This Row],[Buddy wage/trip]]*0.3</f>
        <v>120</v>
      </c>
    </row>
    <row r="1504" spans="1:23" x14ac:dyDescent="0.25">
      <c r="A1504">
        <v>7</v>
      </c>
      <c r="B1504" s="22">
        <v>44706</v>
      </c>
      <c r="C1504">
        <v>2022</v>
      </c>
      <c r="D1504" t="s">
        <v>20</v>
      </c>
      <c r="E1504" t="s">
        <v>33</v>
      </c>
      <c r="F1504" t="s">
        <v>38</v>
      </c>
      <c r="G1504" t="s">
        <v>40</v>
      </c>
      <c r="H1504" t="s">
        <v>70</v>
      </c>
      <c r="I1504">
        <v>108.3</v>
      </c>
      <c r="J1504" t="s">
        <v>46</v>
      </c>
      <c r="K1504">
        <v>11.7</v>
      </c>
      <c r="L1504" t="s">
        <v>84</v>
      </c>
      <c r="M1504" t="s">
        <v>55</v>
      </c>
      <c r="N1504" t="s">
        <v>52</v>
      </c>
      <c r="O1504" t="s">
        <v>60</v>
      </c>
      <c r="P1504" s="4">
        <v>543</v>
      </c>
      <c r="Q1504" s="4">
        <v>401</v>
      </c>
      <c r="R1504" s="4">
        <v>761</v>
      </c>
      <c r="S1504" s="6">
        <v>202</v>
      </c>
      <c r="T1504">
        <v>30</v>
      </c>
      <c r="U1504" t="s">
        <v>62</v>
      </c>
      <c r="V1504" s="4">
        <f>Table3[[#This Row],[Driver wage/trip]]+Table3[[#This Row],[Driver Salary]]</f>
        <v>1304</v>
      </c>
      <c r="W1504" s="15">
        <f>Table3[[#This Row],[Buddy wage/trip]]*0.3</f>
        <v>120.3</v>
      </c>
    </row>
    <row r="1505" spans="1:23" x14ac:dyDescent="0.25">
      <c r="A1505">
        <v>12</v>
      </c>
      <c r="B1505" s="22">
        <v>45245</v>
      </c>
      <c r="C1505">
        <v>2023</v>
      </c>
      <c r="D1505" t="s">
        <v>30</v>
      </c>
      <c r="E1505" t="s">
        <v>33</v>
      </c>
      <c r="F1505" t="s">
        <v>38</v>
      </c>
      <c r="G1505" t="s">
        <v>40</v>
      </c>
      <c r="H1505" t="s">
        <v>70</v>
      </c>
      <c r="I1505">
        <v>104.5</v>
      </c>
      <c r="J1505" t="s">
        <v>45</v>
      </c>
      <c r="K1505">
        <v>59.7</v>
      </c>
      <c r="L1505" t="s">
        <v>84</v>
      </c>
      <c r="M1505" t="s">
        <v>51</v>
      </c>
      <c r="N1505" t="s">
        <v>57</v>
      </c>
      <c r="O1505" t="s">
        <v>60</v>
      </c>
      <c r="P1505" s="4">
        <v>362</v>
      </c>
      <c r="Q1505" s="4">
        <v>401</v>
      </c>
      <c r="R1505" s="4">
        <v>638</v>
      </c>
      <c r="S1505" s="6">
        <v>336</v>
      </c>
      <c r="T1505">
        <v>14.8</v>
      </c>
      <c r="U1505" t="s">
        <v>62</v>
      </c>
      <c r="V1505" s="4">
        <f>Table3[[#This Row],[Driver wage/trip]]+Table3[[#This Row],[Driver Salary]]</f>
        <v>1000</v>
      </c>
      <c r="W1505" s="15">
        <f>Table3[[#This Row],[Buddy wage/trip]]*0.3</f>
        <v>120.3</v>
      </c>
    </row>
    <row r="1506" spans="1:23" x14ac:dyDescent="0.25">
      <c r="A1506">
        <v>11</v>
      </c>
      <c r="B1506" s="22">
        <v>44508</v>
      </c>
      <c r="C1506">
        <v>2021</v>
      </c>
      <c r="D1506" t="s">
        <v>30</v>
      </c>
      <c r="E1506" t="s">
        <v>32</v>
      </c>
      <c r="F1506" t="s">
        <v>38</v>
      </c>
      <c r="G1506" t="s">
        <v>41</v>
      </c>
      <c r="H1506" t="s">
        <v>43</v>
      </c>
      <c r="I1506">
        <v>40.5</v>
      </c>
      <c r="J1506" t="s">
        <v>45</v>
      </c>
      <c r="K1506">
        <v>8.1999999999999993</v>
      </c>
      <c r="L1506" t="s">
        <v>83</v>
      </c>
      <c r="M1506" t="s">
        <v>50</v>
      </c>
      <c r="N1506" t="s">
        <v>66</v>
      </c>
      <c r="O1506" t="s">
        <v>60</v>
      </c>
      <c r="P1506" s="4">
        <v>770</v>
      </c>
      <c r="Q1506" s="4">
        <v>402</v>
      </c>
      <c r="R1506" s="4">
        <v>503</v>
      </c>
      <c r="S1506" s="6">
        <v>674</v>
      </c>
      <c r="T1506">
        <v>8.6</v>
      </c>
      <c r="U1506" t="s">
        <v>62</v>
      </c>
      <c r="V1506" s="4">
        <f>Table3[[#This Row],[Driver wage/trip]]+Table3[[#This Row],[Driver Salary]]</f>
        <v>1273</v>
      </c>
      <c r="W1506" s="15">
        <f>Table3[[#This Row],[Buddy wage/trip]]*0.3</f>
        <v>120.6</v>
      </c>
    </row>
    <row r="1507" spans="1:23" x14ac:dyDescent="0.25">
      <c r="A1507">
        <v>9</v>
      </c>
      <c r="B1507" s="22">
        <v>45027</v>
      </c>
      <c r="C1507">
        <v>2023</v>
      </c>
      <c r="D1507" t="s">
        <v>19</v>
      </c>
      <c r="E1507" t="s">
        <v>37</v>
      </c>
      <c r="F1507" t="s">
        <v>39</v>
      </c>
      <c r="G1507" t="s">
        <v>41</v>
      </c>
      <c r="H1507" t="s">
        <v>43</v>
      </c>
      <c r="I1507">
        <v>102.4</v>
      </c>
      <c r="J1507" t="s">
        <v>45</v>
      </c>
      <c r="K1507">
        <v>75.5</v>
      </c>
      <c r="L1507" t="s">
        <v>83</v>
      </c>
      <c r="M1507" t="s">
        <v>51</v>
      </c>
      <c r="N1507" t="s">
        <v>48</v>
      </c>
      <c r="O1507" t="s">
        <v>59</v>
      </c>
      <c r="P1507" s="4">
        <v>375</v>
      </c>
      <c r="Q1507" s="4">
        <v>400</v>
      </c>
      <c r="R1507" s="4">
        <v>556</v>
      </c>
      <c r="S1507" s="6">
        <v>264</v>
      </c>
      <c r="T1507">
        <v>34</v>
      </c>
      <c r="U1507" t="s">
        <v>61</v>
      </c>
      <c r="V1507" s="4">
        <f>Table3[[#This Row],[Driver wage/trip]]+Table3[[#This Row],[Driver Salary]]</f>
        <v>931</v>
      </c>
      <c r="W1507" s="15">
        <f>Table3[[#This Row],[Buddy wage/trip]]*0.3</f>
        <v>120</v>
      </c>
    </row>
    <row r="1508" spans="1:23" x14ac:dyDescent="0.25">
      <c r="A1508">
        <v>17</v>
      </c>
      <c r="B1508" s="22">
        <v>44492</v>
      </c>
      <c r="C1508">
        <v>2021</v>
      </c>
      <c r="D1508" t="s">
        <v>22</v>
      </c>
      <c r="E1508" t="s">
        <v>36</v>
      </c>
      <c r="F1508" t="s">
        <v>39</v>
      </c>
      <c r="G1508" t="s">
        <v>40</v>
      </c>
      <c r="H1508" t="s">
        <v>43</v>
      </c>
      <c r="I1508">
        <v>63.1</v>
      </c>
      <c r="J1508" t="s">
        <v>45</v>
      </c>
      <c r="K1508">
        <v>72.400000000000006</v>
      </c>
      <c r="L1508" t="s">
        <v>83</v>
      </c>
      <c r="M1508" t="s">
        <v>52</v>
      </c>
      <c r="N1508" t="s">
        <v>52</v>
      </c>
      <c r="O1508" t="s">
        <v>60</v>
      </c>
      <c r="P1508" s="4">
        <v>533</v>
      </c>
      <c r="Q1508" s="4">
        <v>401</v>
      </c>
      <c r="R1508" s="4">
        <v>757</v>
      </c>
      <c r="S1508" s="6">
        <v>378</v>
      </c>
      <c r="T1508">
        <v>3.2</v>
      </c>
      <c r="U1508" t="s">
        <v>61</v>
      </c>
      <c r="V1508" s="4">
        <f>Table3[[#This Row],[Driver wage/trip]]+Table3[[#This Row],[Driver Salary]]</f>
        <v>1290</v>
      </c>
      <c r="W1508" s="15">
        <f>Table3[[#This Row],[Buddy wage/trip]]*0.3</f>
        <v>120.3</v>
      </c>
    </row>
    <row r="1509" spans="1:23" x14ac:dyDescent="0.25">
      <c r="A1509">
        <v>19</v>
      </c>
      <c r="B1509" s="22">
        <v>44514</v>
      </c>
      <c r="C1509">
        <v>2021</v>
      </c>
      <c r="D1509" t="s">
        <v>30</v>
      </c>
      <c r="E1509" t="s">
        <v>34</v>
      </c>
      <c r="F1509" t="s">
        <v>39</v>
      </c>
      <c r="G1509" t="s">
        <v>41</v>
      </c>
      <c r="H1509" t="s">
        <v>43</v>
      </c>
      <c r="I1509">
        <v>76.3</v>
      </c>
      <c r="J1509" t="s">
        <v>44</v>
      </c>
      <c r="K1509">
        <v>96.8</v>
      </c>
      <c r="L1509" t="s">
        <v>84</v>
      </c>
      <c r="M1509" t="s">
        <v>48</v>
      </c>
      <c r="N1509" t="s">
        <v>52</v>
      </c>
      <c r="O1509" t="s">
        <v>60</v>
      </c>
      <c r="P1509" s="4">
        <v>681</v>
      </c>
      <c r="Q1509" s="4">
        <v>400</v>
      </c>
      <c r="R1509" s="4">
        <v>436</v>
      </c>
      <c r="S1509" s="6">
        <v>538</v>
      </c>
      <c r="T1509">
        <v>32.5</v>
      </c>
      <c r="U1509" t="s">
        <v>62</v>
      </c>
      <c r="V1509" s="4">
        <f>Table3[[#This Row],[Driver wage/trip]]+Table3[[#This Row],[Driver Salary]]</f>
        <v>1117</v>
      </c>
      <c r="W1509" s="15">
        <f>Table3[[#This Row],[Buddy wage/trip]]*0.3</f>
        <v>120</v>
      </c>
    </row>
    <row r="1510" spans="1:23" x14ac:dyDescent="0.25">
      <c r="A1510">
        <v>13</v>
      </c>
      <c r="B1510" s="22">
        <v>44935</v>
      </c>
      <c r="C1510">
        <v>2023</v>
      </c>
      <c r="D1510" t="s">
        <v>28</v>
      </c>
      <c r="E1510" t="s">
        <v>32</v>
      </c>
      <c r="F1510" t="s">
        <v>38</v>
      </c>
      <c r="G1510" t="s">
        <v>40</v>
      </c>
      <c r="H1510" t="s">
        <v>42</v>
      </c>
      <c r="I1510">
        <v>32.5</v>
      </c>
      <c r="J1510" t="s">
        <v>44</v>
      </c>
      <c r="K1510">
        <v>72.099999999999994</v>
      </c>
      <c r="L1510" t="s">
        <v>84</v>
      </c>
      <c r="M1510" t="s">
        <v>53</v>
      </c>
      <c r="N1510" t="s">
        <v>65</v>
      </c>
      <c r="O1510" t="s">
        <v>60</v>
      </c>
      <c r="P1510" s="4">
        <v>508</v>
      </c>
      <c r="Q1510" s="4">
        <v>401</v>
      </c>
      <c r="R1510" s="4">
        <v>261</v>
      </c>
      <c r="S1510" s="6">
        <v>548</v>
      </c>
      <c r="T1510">
        <v>5</v>
      </c>
      <c r="U1510" t="s">
        <v>62</v>
      </c>
      <c r="V1510" s="4">
        <f>Table3[[#This Row],[Driver wage/trip]]+Table3[[#This Row],[Driver Salary]]</f>
        <v>769</v>
      </c>
      <c r="W1510" s="15">
        <f>Table3[[#This Row],[Buddy wage/trip]]*0.3</f>
        <v>120.3</v>
      </c>
    </row>
    <row r="1511" spans="1:23" x14ac:dyDescent="0.25">
      <c r="A1511">
        <v>23</v>
      </c>
      <c r="B1511" s="22">
        <v>44166</v>
      </c>
      <c r="C1511">
        <v>2020</v>
      </c>
      <c r="D1511" t="s">
        <v>23</v>
      </c>
      <c r="E1511" t="s">
        <v>37</v>
      </c>
      <c r="F1511" t="s">
        <v>39</v>
      </c>
      <c r="G1511" t="s">
        <v>40</v>
      </c>
      <c r="H1511" t="s">
        <v>43</v>
      </c>
      <c r="I1511">
        <v>86.3</v>
      </c>
      <c r="J1511" t="s">
        <v>45</v>
      </c>
      <c r="K1511">
        <v>111.5</v>
      </c>
      <c r="L1511" t="s">
        <v>83</v>
      </c>
      <c r="M1511" t="s">
        <v>48</v>
      </c>
      <c r="N1511" t="s">
        <v>58</v>
      </c>
      <c r="O1511" t="s">
        <v>60</v>
      </c>
      <c r="P1511" s="4">
        <v>777</v>
      </c>
      <c r="Q1511" s="4">
        <v>401</v>
      </c>
      <c r="R1511" s="4">
        <v>395</v>
      </c>
      <c r="S1511" s="6">
        <v>526</v>
      </c>
      <c r="T1511">
        <v>25.4</v>
      </c>
      <c r="U1511" t="s">
        <v>62</v>
      </c>
      <c r="V1511" s="4">
        <f>Table3[[#This Row],[Driver wage/trip]]+Table3[[#This Row],[Driver Salary]]</f>
        <v>1172</v>
      </c>
      <c r="W1511" s="15">
        <f>Table3[[#This Row],[Buddy wage/trip]]*0.3</f>
        <v>120.3</v>
      </c>
    </row>
    <row r="1512" spans="1:23" x14ac:dyDescent="0.25">
      <c r="A1512">
        <v>4</v>
      </c>
      <c r="B1512" s="22">
        <v>44055</v>
      </c>
      <c r="C1512">
        <v>2020</v>
      </c>
      <c r="D1512" t="s">
        <v>26</v>
      </c>
      <c r="E1512" t="s">
        <v>33</v>
      </c>
      <c r="F1512" t="s">
        <v>38</v>
      </c>
      <c r="G1512" t="s">
        <v>40</v>
      </c>
      <c r="H1512" t="s">
        <v>70</v>
      </c>
      <c r="I1512">
        <v>42.7</v>
      </c>
      <c r="J1512" t="s">
        <v>46</v>
      </c>
      <c r="K1512">
        <v>95.1</v>
      </c>
      <c r="L1512" t="s">
        <v>83</v>
      </c>
      <c r="M1512" t="s">
        <v>49</v>
      </c>
      <c r="N1512" t="s">
        <v>65</v>
      </c>
      <c r="O1512" t="s">
        <v>59</v>
      </c>
      <c r="P1512" s="4">
        <v>706</v>
      </c>
      <c r="Q1512" s="4">
        <v>401</v>
      </c>
      <c r="R1512" s="4">
        <v>449</v>
      </c>
      <c r="S1512" s="6">
        <v>789</v>
      </c>
      <c r="T1512">
        <v>19.600000000000001</v>
      </c>
      <c r="U1512" t="s">
        <v>62</v>
      </c>
      <c r="V1512" s="4">
        <f>Table3[[#This Row],[Driver wage/trip]]+Table3[[#This Row],[Driver Salary]]</f>
        <v>1155</v>
      </c>
      <c r="W1512" s="15">
        <f>Table3[[#This Row],[Buddy wage/trip]]*0.3</f>
        <v>120.3</v>
      </c>
    </row>
    <row r="1513" spans="1:23" x14ac:dyDescent="0.25">
      <c r="A1513">
        <v>11</v>
      </c>
      <c r="B1513" s="22">
        <v>44701</v>
      </c>
      <c r="C1513">
        <v>2022</v>
      </c>
      <c r="D1513" t="s">
        <v>20</v>
      </c>
      <c r="E1513" t="s">
        <v>31</v>
      </c>
      <c r="F1513" t="s">
        <v>39</v>
      </c>
      <c r="G1513" t="s">
        <v>40</v>
      </c>
      <c r="H1513" t="s">
        <v>43</v>
      </c>
      <c r="I1513">
        <v>44.5</v>
      </c>
      <c r="J1513" t="s">
        <v>46</v>
      </c>
      <c r="K1513">
        <v>20.3</v>
      </c>
      <c r="L1513" t="s">
        <v>83</v>
      </c>
      <c r="M1513" t="s">
        <v>49</v>
      </c>
      <c r="N1513" t="s">
        <v>55</v>
      </c>
      <c r="O1513" t="s">
        <v>60</v>
      </c>
      <c r="P1513" s="4">
        <v>753</v>
      </c>
      <c r="Q1513" s="4">
        <v>400</v>
      </c>
      <c r="R1513" s="4">
        <v>364</v>
      </c>
      <c r="S1513" s="6">
        <v>207</v>
      </c>
      <c r="T1513">
        <v>39.9</v>
      </c>
      <c r="U1513" t="s">
        <v>62</v>
      </c>
      <c r="V1513" s="4">
        <f>Table3[[#This Row],[Driver wage/trip]]+Table3[[#This Row],[Driver Salary]]</f>
        <v>1117</v>
      </c>
      <c r="W1513" s="15">
        <f>Table3[[#This Row],[Buddy wage/trip]]*0.3</f>
        <v>120</v>
      </c>
    </row>
    <row r="1514" spans="1:23" x14ac:dyDescent="0.25">
      <c r="A1514">
        <v>7</v>
      </c>
      <c r="B1514" s="22">
        <v>43865</v>
      </c>
      <c r="C1514">
        <v>2020</v>
      </c>
      <c r="D1514" t="s">
        <v>25</v>
      </c>
      <c r="E1514" t="s">
        <v>37</v>
      </c>
      <c r="F1514" t="s">
        <v>39</v>
      </c>
      <c r="G1514" t="s">
        <v>40</v>
      </c>
      <c r="H1514" t="s">
        <v>70</v>
      </c>
      <c r="I1514">
        <v>78.2</v>
      </c>
      <c r="J1514" t="s">
        <v>46</v>
      </c>
      <c r="K1514">
        <v>35.5</v>
      </c>
      <c r="L1514" t="s">
        <v>83</v>
      </c>
      <c r="M1514" t="s">
        <v>51</v>
      </c>
      <c r="N1514" t="s">
        <v>66</v>
      </c>
      <c r="O1514" t="s">
        <v>60</v>
      </c>
      <c r="P1514" s="4">
        <v>424</v>
      </c>
      <c r="Q1514" s="4">
        <v>399</v>
      </c>
      <c r="R1514" s="4">
        <v>517</v>
      </c>
      <c r="S1514" s="6">
        <v>493</v>
      </c>
      <c r="T1514">
        <v>16.100000000000001</v>
      </c>
      <c r="U1514" t="s">
        <v>61</v>
      </c>
      <c r="V1514" s="4">
        <f>Table3[[#This Row],[Driver wage/trip]]+Table3[[#This Row],[Driver Salary]]</f>
        <v>941</v>
      </c>
      <c r="W1514" s="15">
        <f>Table3[[#This Row],[Buddy wage/trip]]*0.3</f>
        <v>119.69999999999999</v>
      </c>
    </row>
    <row r="1515" spans="1:23" x14ac:dyDescent="0.25">
      <c r="A1515">
        <v>1</v>
      </c>
      <c r="B1515" s="22">
        <v>44018</v>
      </c>
      <c r="C1515">
        <v>2020</v>
      </c>
      <c r="D1515" t="s">
        <v>27</v>
      </c>
      <c r="E1515" t="s">
        <v>32</v>
      </c>
      <c r="F1515" t="s">
        <v>39</v>
      </c>
      <c r="G1515" t="s">
        <v>40</v>
      </c>
      <c r="H1515" t="s">
        <v>42</v>
      </c>
      <c r="I1515">
        <v>32.6</v>
      </c>
      <c r="J1515" t="s">
        <v>45</v>
      </c>
      <c r="K1515">
        <v>8</v>
      </c>
      <c r="L1515" t="s">
        <v>83</v>
      </c>
      <c r="M1515" t="s">
        <v>53</v>
      </c>
      <c r="N1515" t="s">
        <v>56</v>
      </c>
      <c r="O1515" t="s">
        <v>59</v>
      </c>
      <c r="P1515" s="4">
        <v>529</v>
      </c>
      <c r="Q1515" s="4">
        <v>399</v>
      </c>
      <c r="R1515" s="4">
        <v>383</v>
      </c>
      <c r="S1515" s="6">
        <v>503</v>
      </c>
      <c r="T1515">
        <v>38.299999999999997</v>
      </c>
      <c r="U1515" t="s">
        <v>62</v>
      </c>
      <c r="V1515" s="4">
        <f>Table3[[#This Row],[Driver wage/trip]]+Table3[[#This Row],[Driver Salary]]</f>
        <v>912</v>
      </c>
      <c r="W1515" s="15">
        <f>Table3[[#This Row],[Buddy wage/trip]]*0.3</f>
        <v>119.69999999999999</v>
      </c>
    </row>
    <row r="1516" spans="1:23" x14ac:dyDescent="0.25">
      <c r="A1516">
        <v>12</v>
      </c>
      <c r="B1516" s="22">
        <v>45078</v>
      </c>
      <c r="C1516">
        <v>2023</v>
      </c>
      <c r="D1516" t="s">
        <v>29</v>
      </c>
      <c r="E1516" t="s">
        <v>35</v>
      </c>
      <c r="F1516" t="s">
        <v>38</v>
      </c>
      <c r="G1516" t="s">
        <v>41</v>
      </c>
      <c r="H1516" t="s">
        <v>70</v>
      </c>
      <c r="I1516">
        <v>30.8</v>
      </c>
      <c r="J1516" t="s">
        <v>45</v>
      </c>
      <c r="K1516">
        <v>49.4</v>
      </c>
      <c r="L1516" t="s">
        <v>83</v>
      </c>
      <c r="M1516" t="s">
        <v>53</v>
      </c>
      <c r="N1516" t="s">
        <v>65</v>
      </c>
      <c r="O1516" t="s">
        <v>60</v>
      </c>
      <c r="P1516" s="4">
        <v>704</v>
      </c>
      <c r="Q1516" s="4">
        <v>400</v>
      </c>
      <c r="R1516" s="4">
        <v>262</v>
      </c>
      <c r="S1516" s="6">
        <v>376</v>
      </c>
      <c r="T1516">
        <v>16.7</v>
      </c>
      <c r="U1516" t="s">
        <v>61</v>
      </c>
      <c r="V1516" s="4">
        <f>Table3[[#This Row],[Driver wage/trip]]+Table3[[#This Row],[Driver Salary]]</f>
        <v>966</v>
      </c>
      <c r="W1516" s="15">
        <f>Table3[[#This Row],[Buddy wage/trip]]*0.3</f>
        <v>120</v>
      </c>
    </row>
    <row r="1517" spans="1:23" x14ac:dyDescent="0.25">
      <c r="A1517">
        <v>12</v>
      </c>
      <c r="B1517" s="22">
        <v>44473</v>
      </c>
      <c r="C1517">
        <v>2021</v>
      </c>
      <c r="D1517" t="s">
        <v>22</v>
      </c>
      <c r="E1517" t="s">
        <v>32</v>
      </c>
      <c r="F1517" t="s">
        <v>39</v>
      </c>
      <c r="G1517" t="s">
        <v>40</v>
      </c>
      <c r="H1517" t="s">
        <v>43</v>
      </c>
      <c r="I1517">
        <v>47.5</v>
      </c>
      <c r="J1517" t="s">
        <v>45</v>
      </c>
      <c r="K1517">
        <v>63.6</v>
      </c>
      <c r="L1517" t="s">
        <v>83</v>
      </c>
      <c r="M1517" t="s">
        <v>55</v>
      </c>
      <c r="N1517" t="s">
        <v>65</v>
      </c>
      <c r="O1517" t="s">
        <v>59</v>
      </c>
      <c r="P1517" s="4">
        <v>742</v>
      </c>
      <c r="Q1517" s="4">
        <v>402</v>
      </c>
      <c r="R1517" s="4">
        <v>313</v>
      </c>
      <c r="S1517" s="6">
        <v>515</v>
      </c>
      <c r="T1517">
        <v>27.6</v>
      </c>
      <c r="U1517" t="s">
        <v>62</v>
      </c>
      <c r="V1517" s="4">
        <f>Table3[[#This Row],[Driver wage/trip]]+Table3[[#This Row],[Driver Salary]]</f>
        <v>1055</v>
      </c>
      <c r="W1517" s="15">
        <f>Table3[[#This Row],[Buddy wage/trip]]*0.3</f>
        <v>120.6</v>
      </c>
    </row>
    <row r="1518" spans="1:23" x14ac:dyDescent="0.25">
      <c r="A1518">
        <v>23</v>
      </c>
      <c r="B1518" s="22">
        <v>44793</v>
      </c>
      <c r="C1518">
        <v>2022</v>
      </c>
      <c r="D1518" t="s">
        <v>26</v>
      </c>
      <c r="E1518" t="s">
        <v>36</v>
      </c>
      <c r="F1518" t="s">
        <v>38</v>
      </c>
      <c r="G1518" t="s">
        <v>40</v>
      </c>
      <c r="H1518" t="s">
        <v>70</v>
      </c>
      <c r="I1518">
        <v>94.5</v>
      </c>
      <c r="J1518" t="s">
        <v>45</v>
      </c>
      <c r="K1518">
        <v>113.8</v>
      </c>
      <c r="L1518" t="s">
        <v>83</v>
      </c>
      <c r="M1518" t="s">
        <v>53</v>
      </c>
      <c r="N1518" t="s">
        <v>55</v>
      </c>
      <c r="O1518" t="s">
        <v>60</v>
      </c>
      <c r="P1518" s="4">
        <v>767</v>
      </c>
      <c r="Q1518" s="4">
        <v>400</v>
      </c>
      <c r="R1518" s="4">
        <v>751</v>
      </c>
      <c r="S1518" s="6">
        <v>604</v>
      </c>
      <c r="T1518">
        <v>26.1</v>
      </c>
      <c r="U1518" t="s">
        <v>62</v>
      </c>
      <c r="V1518" s="4">
        <f>Table3[[#This Row],[Driver wage/trip]]+Table3[[#This Row],[Driver Salary]]</f>
        <v>1518</v>
      </c>
      <c r="W1518" s="15">
        <f>Table3[[#This Row],[Buddy wage/trip]]*0.3</f>
        <v>120</v>
      </c>
    </row>
    <row r="1519" spans="1:23" x14ac:dyDescent="0.25">
      <c r="A1519">
        <v>17</v>
      </c>
      <c r="B1519" s="22">
        <v>44798</v>
      </c>
      <c r="C1519">
        <v>2022</v>
      </c>
      <c r="D1519" t="s">
        <v>26</v>
      </c>
      <c r="E1519" t="s">
        <v>35</v>
      </c>
      <c r="F1519" t="s">
        <v>38</v>
      </c>
      <c r="G1519" t="s">
        <v>40</v>
      </c>
      <c r="H1519" t="s">
        <v>43</v>
      </c>
      <c r="I1519">
        <v>30.8</v>
      </c>
      <c r="J1519" t="s">
        <v>44</v>
      </c>
      <c r="K1519">
        <v>65.099999999999994</v>
      </c>
      <c r="L1519" t="s">
        <v>84</v>
      </c>
      <c r="M1519" t="s">
        <v>48</v>
      </c>
      <c r="N1519" t="s">
        <v>65</v>
      </c>
      <c r="O1519" t="s">
        <v>60</v>
      </c>
      <c r="P1519" s="4">
        <v>727</v>
      </c>
      <c r="Q1519" s="4">
        <v>401</v>
      </c>
      <c r="R1519" s="4">
        <v>578</v>
      </c>
      <c r="S1519" s="6">
        <v>604</v>
      </c>
      <c r="T1519">
        <v>4.4000000000000004</v>
      </c>
      <c r="U1519" t="s">
        <v>62</v>
      </c>
      <c r="V1519" s="4">
        <f>Table3[[#This Row],[Driver wage/trip]]+Table3[[#This Row],[Driver Salary]]</f>
        <v>1305</v>
      </c>
      <c r="W1519" s="15">
        <f>Table3[[#This Row],[Buddy wage/trip]]*0.3</f>
        <v>120.3</v>
      </c>
    </row>
    <row r="1520" spans="1:23" x14ac:dyDescent="0.25">
      <c r="A1520">
        <v>5</v>
      </c>
      <c r="B1520" s="22">
        <v>44324</v>
      </c>
      <c r="C1520">
        <v>2021</v>
      </c>
      <c r="D1520" t="s">
        <v>20</v>
      </c>
      <c r="E1520" t="s">
        <v>36</v>
      </c>
      <c r="F1520" t="s">
        <v>38</v>
      </c>
      <c r="G1520" t="s">
        <v>41</v>
      </c>
      <c r="H1520" t="s">
        <v>70</v>
      </c>
      <c r="I1520">
        <v>95.5</v>
      </c>
      <c r="J1520" t="s">
        <v>44</v>
      </c>
      <c r="K1520">
        <v>94.8</v>
      </c>
      <c r="L1520" t="s">
        <v>83</v>
      </c>
      <c r="M1520" t="s">
        <v>49</v>
      </c>
      <c r="N1520" t="s">
        <v>65</v>
      </c>
      <c r="O1520" t="s">
        <v>59</v>
      </c>
      <c r="P1520" s="4">
        <v>638</v>
      </c>
      <c r="Q1520" s="4">
        <v>401</v>
      </c>
      <c r="R1520" s="4">
        <v>389</v>
      </c>
      <c r="S1520" s="6">
        <v>253</v>
      </c>
      <c r="T1520">
        <v>30</v>
      </c>
      <c r="U1520" t="s">
        <v>62</v>
      </c>
      <c r="V1520" s="4">
        <f>Table3[[#This Row],[Driver wage/trip]]+Table3[[#This Row],[Driver Salary]]</f>
        <v>1027</v>
      </c>
      <c r="W1520" s="15">
        <f>Table3[[#This Row],[Buddy wage/trip]]*0.3</f>
        <v>120.3</v>
      </c>
    </row>
    <row r="1521" spans="1:23" x14ac:dyDescent="0.25">
      <c r="A1521">
        <v>26</v>
      </c>
      <c r="B1521" s="22">
        <v>44141</v>
      </c>
      <c r="C1521">
        <v>2020</v>
      </c>
      <c r="D1521" t="s">
        <v>30</v>
      </c>
      <c r="E1521" t="s">
        <v>31</v>
      </c>
      <c r="F1521" t="s">
        <v>39</v>
      </c>
      <c r="G1521" t="s">
        <v>41</v>
      </c>
      <c r="H1521" t="s">
        <v>70</v>
      </c>
      <c r="I1521">
        <v>85</v>
      </c>
      <c r="J1521" t="s">
        <v>44</v>
      </c>
      <c r="K1521">
        <v>35.799999999999997</v>
      </c>
      <c r="L1521" t="s">
        <v>84</v>
      </c>
      <c r="M1521" t="s">
        <v>52</v>
      </c>
      <c r="N1521" t="s">
        <v>57</v>
      </c>
      <c r="O1521" t="s">
        <v>60</v>
      </c>
      <c r="P1521" s="4">
        <v>215</v>
      </c>
      <c r="Q1521" s="4">
        <v>400</v>
      </c>
      <c r="R1521" s="4">
        <v>420</v>
      </c>
      <c r="S1521" s="6">
        <v>681</v>
      </c>
      <c r="T1521">
        <v>9.1</v>
      </c>
      <c r="U1521" t="s">
        <v>62</v>
      </c>
      <c r="V1521" s="4">
        <f>Table3[[#This Row],[Driver wage/trip]]+Table3[[#This Row],[Driver Salary]]</f>
        <v>635</v>
      </c>
      <c r="W1521" s="15">
        <f>Table3[[#This Row],[Buddy wage/trip]]*0.3</f>
        <v>120</v>
      </c>
    </row>
    <row r="1522" spans="1:23" x14ac:dyDescent="0.25">
      <c r="A1522">
        <v>21</v>
      </c>
      <c r="B1522" s="22">
        <v>44351</v>
      </c>
      <c r="C1522">
        <v>2021</v>
      </c>
      <c r="D1522" t="s">
        <v>29</v>
      </c>
      <c r="E1522" t="s">
        <v>31</v>
      </c>
      <c r="F1522" t="s">
        <v>39</v>
      </c>
      <c r="G1522" t="s">
        <v>40</v>
      </c>
      <c r="H1522" t="s">
        <v>43</v>
      </c>
      <c r="I1522">
        <v>83.1</v>
      </c>
      <c r="J1522" t="s">
        <v>46</v>
      </c>
      <c r="K1522">
        <v>22.6</v>
      </c>
      <c r="L1522" t="s">
        <v>83</v>
      </c>
      <c r="M1522" t="s">
        <v>51</v>
      </c>
      <c r="N1522" t="s">
        <v>56</v>
      </c>
      <c r="O1522" t="s">
        <v>60</v>
      </c>
      <c r="P1522" s="4">
        <v>389</v>
      </c>
      <c r="Q1522" s="4">
        <v>401</v>
      </c>
      <c r="R1522" s="4">
        <v>496</v>
      </c>
      <c r="S1522" s="6">
        <v>758</v>
      </c>
      <c r="T1522">
        <v>16.100000000000001</v>
      </c>
      <c r="U1522" t="s">
        <v>61</v>
      </c>
      <c r="V1522" s="4">
        <f>Table3[[#This Row],[Driver wage/trip]]+Table3[[#This Row],[Driver Salary]]</f>
        <v>885</v>
      </c>
      <c r="W1522" s="15">
        <f>Table3[[#This Row],[Buddy wage/trip]]*0.3</f>
        <v>120.3</v>
      </c>
    </row>
    <row r="1523" spans="1:23" x14ac:dyDescent="0.25">
      <c r="A1523">
        <v>17</v>
      </c>
      <c r="B1523" s="22">
        <v>44199</v>
      </c>
      <c r="C1523">
        <v>2021</v>
      </c>
      <c r="D1523" t="s">
        <v>28</v>
      </c>
      <c r="E1523" t="s">
        <v>34</v>
      </c>
      <c r="F1523" t="s">
        <v>39</v>
      </c>
      <c r="G1523" t="s">
        <v>40</v>
      </c>
      <c r="H1523" t="s">
        <v>43</v>
      </c>
      <c r="I1523">
        <v>59.6</v>
      </c>
      <c r="J1523" t="s">
        <v>44</v>
      </c>
      <c r="K1523">
        <v>98.2</v>
      </c>
      <c r="L1523" t="s">
        <v>84</v>
      </c>
      <c r="M1523" t="s">
        <v>55</v>
      </c>
      <c r="N1523" t="s">
        <v>57</v>
      </c>
      <c r="O1523" t="s">
        <v>60</v>
      </c>
      <c r="P1523" s="4">
        <v>277</v>
      </c>
      <c r="Q1523" s="4">
        <v>397</v>
      </c>
      <c r="R1523" s="4">
        <v>604</v>
      </c>
      <c r="S1523" s="6">
        <v>274</v>
      </c>
      <c r="T1523">
        <v>31.5</v>
      </c>
      <c r="U1523" t="s">
        <v>61</v>
      </c>
      <c r="V1523" s="4">
        <f>Table3[[#This Row],[Driver wage/trip]]+Table3[[#This Row],[Driver Salary]]</f>
        <v>881</v>
      </c>
      <c r="W1523" s="15">
        <f>Table3[[#This Row],[Buddy wage/trip]]*0.3</f>
        <v>119.1</v>
      </c>
    </row>
    <row r="1524" spans="1:23" x14ac:dyDescent="0.25">
      <c r="A1524">
        <v>11</v>
      </c>
      <c r="B1524" s="22">
        <v>44576</v>
      </c>
      <c r="C1524">
        <v>2022</v>
      </c>
      <c r="D1524" t="s">
        <v>28</v>
      </c>
      <c r="E1524" t="s">
        <v>36</v>
      </c>
      <c r="F1524" t="s">
        <v>39</v>
      </c>
      <c r="G1524" t="s">
        <v>41</v>
      </c>
      <c r="H1524" t="s">
        <v>43</v>
      </c>
      <c r="I1524">
        <v>90.8</v>
      </c>
      <c r="J1524" t="s">
        <v>46</v>
      </c>
      <c r="K1524">
        <v>33.5</v>
      </c>
      <c r="L1524" t="s">
        <v>83</v>
      </c>
      <c r="M1524" t="s">
        <v>48</v>
      </c>
      <c r="N1524" t="s">
        <v>65</v>
      </c>
      <c r="O1524" t="s">
        <v>59</v>
      </c>
      <c r="P1524" s="4">
        <v>293</v>
      </c>
      <c r="Q1524" s="4">
        <v>399</v>
      </c>
      <c r="R1524" s="4">
        <v>549</v>
      </c>
      <c r="S1524" s="6">
        <v>450</v>
      </c>
      <c r="T1524">
        <v>37.799999999999997</v>
      </c>
      <c r="U1524" t="s">
        <v>62</v>
      </c>
      <c r="V1524" s="4">
        <f>Table3[[#This Row],[Driver wage/trip]]+Table3[[#This Row],[Driver Salary]]</f>
        <v>842</v>
      </c>
      <c r="W1524" s="15">
        <f>Table3[[#This Row],[Buddy wage/trip]]*0.3</f>
        <v>119.69999999999999</v>
      </c>
    </row>
    <row r="1525" spans="1:23" x14ac:dyDescent="0.25">
      <c r="A1525">
        <v>6</v>
      </c>
      <c r="B1525" s="22">
        <v>43861</v>
      </c>
      <c r="C1525">
        <v>2020</v>
      </c>
      <c r="D1525" t="s">
        <v>28</v>
      </c>
      <c r="E1525" t="s">
        <v>31</v>
      </c>
      <c r="F1525" t="s">
        <v>39</v>
      </c>
      <c r="G1525" t="s">
        <v>41</v>
      </c>
      <c r="H1525" t="s">
        <v>70</v>
      </c>
      <c r="I1525">
        <v>6.6</v>
      </c>
      <c r="J1525" t="s">
        <v>44</v>
      </c>
      <c r="K1525">
        <v>105.2</v>
      </c>
      <c r="L1525" t="s">
        <v>83</v>
      </c>
      <c r="M1525" t="s">
        <v>48</v>
      </c>
      <c r="N1525" t="s">
        <v>55</v>
      </c>
      <c r="O1525" t="s">
        <v>59</v>
      </c>
      <c r="P1525" s="4">
        <v>375</v>
      </c>
      <c r="Q1525" s="4">
        <v>399</v>
      </c>
      <c r="R1525" s="4">
        <v>760</v>
      </c>
      <c r="S1525" s="6">
        <v>507</v>
      </c>
      <c r="T1525">
        <v>22.8</v>
      </c>
      <c r="U1525" t="s">
        <v>61</v>
      </c>
      <c r="V1525" s="4">
        <f>Table3[[#This Row],[Driver wage/trip]]+Table3[[#This Row],[Driver Salary]]</f>
        <v>1135</v>
      </c>
      <c r="W1525" s="15">
        <f>Table3[[#This Row],[Buddy wage/trip]]*0.3</f>
        <v>119.69999999999999</v>
      </c>
    </row>
    <row r="1526" spans="1:23" x14ac:dyDescent="0.25">
      <c r="A1526">
        <v>10</v>
      </c>
      <c r="B1526" s="22">
        <v>45086</v>
      </c>
      <c r="C1526">
        <v>2023</v>
      </c>
      <c r="D1526" t="s">
        <v>29</v>
      </c>
      <c r="E1526" t="s">
        <v>31</v>
      </c>
      <c r="F1526" t="s">
        <v>39</v>
      </c>
      <c r="G1526" t="s">
        <v>40</v>
      </c>
      <c r="H1526" t="s">
        <v>43</v>
      </c>
      <c r="I1526">
        <v>40.1</v>
      </c>
      <c r="J1526" t="s">
        <v>45</v>
      </c>
      <c r="K1526">
        <v>24.5</v>
      </c>
      <c r="L1526" t="s">
        <v>84</v>
      </c>
      <c r="M1526" t="s">
        <v>48</v>
      </c>
      <c r="N1526" t="s">
        <v>65</v>
      </c>
      <c r="O1526" t="s">
        <v>60</v>
      </c>
      <c r="P1526" s="4">
        <v>245</v>
      </c>
      <c r="Q1526" s="4">
        <v>399</v>
      </c>
      <c r="R1526" s="4">
        <v>575</v>
      </c>
      <c r="S1526" s="6">
        <v>281</v>
      </c>
      <c r="T1526">
        <v>21.3</v>
      </c>
      <c r="U1526" t="s">
        <v>61</v>
      </c>
      <c r="V1526" s="4">
        <f>Table3[[#This Row],[Driver wage/trip]]+Table3[[#This Row],[Driver Salary]]</f>
        <v>820</v>
      </c>
      <c r="W1526" s="15">
        <f>Table3[[#This Row],[Buddy wage/trip]]*0.3</f>
        <v>119.69999999999999</v>
      </c>
    </row>
    <row r="1527" spans="1:23" x14ac:dyDescent="0.25">
      <c r="A1527">
        <v>20</v>
      </c>
      <c r="B1527" s="22">
        <v>44828</v>
      </c>
      <c r="C1527">
        <v>2022</v>
      </c>
      <c r="D1527" t="s">
        <v>21</v>
      </c>
      <c r="E1527" t="s">
        <v>36</v>
      </c>
      <c r="F1527" t="s">
        <v>38</v>
      </c>
      <c r="G1527" t="s">
        <v>41</v>
      </c>
      <c r="H1527" t="s">
        <v>43</v>
      </c>
      <c r="I1527">
        <v>83.1</v>
      </c>
      <c r="J1527" t="s">
        <v>44</v>
      </c>
      <c r="K1527">
        <v>102.9</v>
      </c>
      <c r="L1527" t="s">
        <v>83</v>
      </c>
      <c r="M1527" t="s">
        <v>54</v>
      </c>
      <c r="N1527" t="s">
        <v>52</v>
      </c>
      <c r="O1527" t="s">
        <v>59</v>
      </c>
      <c r="P1527" s="4">
        <v>346</v>
      </c>
      <c r="Q1527" s="4">
        <v>400</v>
      </c>
      <c r="R1527" s="4">
        <v>746</v>
      </c>
      <c r="S1527" s="6">
        <v>502</v>
      </c>
      <c r="T1527">
        <v>20.7</v>
      </c>
      <c r="U1527" t="s">
        <v>61</v>
      </c>
      <c r="V1527" s="4">
        <f>Table3[[#This Row],[Driver wage/trip]]+Table3[[#This Row],[Driver Salary]]</f>
        <v>1092</v>
      </c>
      <c r="W1527" s="15">
        <f>Table3[[#This Row],[Buddy wage/trip]]*0.3</f>
        <v>120</v>
      </c>
    </row>
    <row r="1528" spans="1:23" x14ac:dyDescent="0.25">
      <c r="A1528">
        <v>26</v>
      </c>
      <c r="B1528" s="22">
        <v>44327</v>
      </c>
      <c r="C1528">
        <v>2021</v>
      </c>
      <c r="D1528" t="s">
        <v>20</v>
      </c>
      <c r="E1528" t="s">
        <v>37</v>
      </c>
      <c r="F1528" t="s">
        <v>39</v>
      </c>
      <c r="G1528" t="s">
        <v>41</v>
      </c>
      <c r="H1528" t="s">
        <v>43</v>
      </c>
      <c r="I1528">
        <v>118.5</v>
      </c>
      <c r="J1528" t="s">
        <v>44</v>
      </c>
      <c r="K1528">
        <v>93.9</v>
      </c>
      <c r="L1528" t="s">
        <v>83</v>
      </c>
      <c r="M1528" t="s">
        <v>53</v>
      </c>
      <c r="N1528" t="s">
        <v>55</v>
      </c>
      <c r="O1528" t="s">
        <v>59</v>
      </c>
      <c r="P1528" s="4">
        <v>774</v>
      </c>
      <c r="Q1528" s="4">
        <v>400</v>
      </c>
      <c r="R1528" s="4">
        <v>203</v>
      </c>
      <c r="S1528" s="6">
        <v>324</v>
      </c>
      <c r="T1528">
        <v>32.799999999999997</v>
      </c>
      <c r="U1528" t="s">
        <v>61</v>
      </c>
      <c r="V1528" s="4">
        <f>Table3[[#This Row],[Driver wage/trip]]+Table3[[#This Row],[Driver Salary]]</f>
        <v>977</v>
      </c>
      <c r="W1528" s="15">
        <f>Table3[[#This Row],[Buddy wage/trip]]*0.3</f>
        <v>120</v>
      </c>
    </row>
    <row r="1529" spans="1:23" x14ac:dyDescent="0.25">
      <c r="A1529">
        <v>23</v>
      </c>
      <c r="B1529" s="22">
        <v>44794</v>
      </c>
      <c r="C1529">
        <v>2022</v>
      </c>
      <c r="D1529" t="s">
        <v>26</v>
      </c>
      <c r="E1529" t="s">
        <v>34</v>
      </c>
      <c r="F1529" t="s">
        <v>39</v>
      </c>
      <c r="G1529" t="s">
        <v>40</v>
      </c>
      <c r="H1529" t="s">
        <v>42</v>
      </c>
      <c r="I1529">
        <v>5.3</v>
      </c>
      <c r="J1529" t="s">
        <v>44</v>
      </c>
      <c r="K1529">
        <v>75.3</v>
      </c>
      <c r="L1529" t="s">
        <v>83</v>
      </c>
      <c r="M1529" t="s">
        <v>50</v>
      </c>
      <c r="N1529" t="s">
        <v>66</v>
      </c>
      <c r="O1529" t="s">
        <v>60</v>
      </c>
      <c r="P1529" s="4">
        <v>387</v>
      </c>
      <c r="Q1529" s="4">
        <v>400</v>
      </c>
      <c r="R1529" s="4">
        <v>734</v>
      </c>
      <c r="S1529" s="6">
        <v>761</v>
      </c>
      <c r="T1529">
        <v>39.700000000000003</v>
      </c>
      <c r="U1529" t="s">
        <v>62</v>
      </c>
      <c r="V1529" s="4">
        <f>Table3[[#This Row],[Driver wage/trip]]+Table3[[#This Row],[Driver Salary]]</f>
        <v>1121</v>
      </c>
      <c r="W1529" s="15">
        <f>Table3[[#This Row],[Buddy wage/trip]]*0.3</f>
        <v>120</v>
      </c>
    </row>
    <row r="1530" spans="1:23" x14ac:dyDescent="0.25">
      <c r="A1530">
        <v>9</v>
      </c>
      <c r="B1530" s="22">
        <v>45029</v>
      </c>
      <c r="C1530">
        <v>2023</v>
      </c>
      <c r="D1530" t="s">
        <v>19</v>
      </c>
      <c r="E1530" t="s">
        <v>35</v>
      </c>
      <c r="F1530" t="s">
        <v>38</v>
      </c>
      <c r="G1530" t="s">
        <v>41</v>
      </c>
      <c r="H1530" t="s">
        <v>43</v>
      </c>
      <c r="I1530">
        <v>63.6</v>
      </c>
      <c r="J1530" t="s">
        <v>45</v>
      </c>
      <c r="K1530">
        <v>102.8</v>
      </c>
      <c r="L1530" t="s">
        <v>83</v>
      </c>
      <c r="M1530" t="s">
        <v>55</v>
      </c>
      <c r="N1530" t="s">
        <v>57</v>
      </c>
      <c r="O1530" t="s">
        <v>60</v>
      </c>
      <c r="P1530" s="4">
        <v>296</v>
      </c>
      <c r="Q1530" s="4">
        <v>401</v>
      </c>
      <c r="R1530" s="4">
        <v>633</v>
      </c>
      <c r="S1530" s="6">
        <v>469</v>
      </c>
      <c r="T1530">
        <v>25.7</v>
      </c>
      <c r="U1530" t="s">
        <v>61</v>
      </c>
      <c r="V1530" s="4">
        <f>Table3[[#This Row],[Driver wage/trip]]+Table3[[#This Row],[Driver Salary]]</f>
        <v>929</v>
      </c>
      <c r="W1530" s="15">
        <f>Table3[[#This Row],[Buddy wage/trip]]*0.3</f>
        <v>120.3</v>
      </c>
    </row>
    <row r="1531" spans="1:23" x14ac:dyDescent="0.25">
      <c r="A1531">
        <v>5</v>
      </c>
      <c r="B1531" s="22">
        <v>44128</v>
      </c>
      <c r="C1531">
        <v>2020</v>
      </c>
      <c r="D1531" t="s">
        <v>22</v>
      </c>
      <c r="E1531" t="s">
        <v>36</v>
      </c>
      <c r="F1531" t="s">
        <v>38</v>
      </c>
      <c r="G1531" t="s">
        <v>41</v>
      </c>
      <c r="H1531" t="s">
        <v>43</v>
      </c>
      <c r="I1531">
        <v>111.2</v>
      </c>
      <c r="J1531" t="s">
        <v>46</v>
      </c>
      <c r="K1531">
        <v>43</v>
      </c>
      <c r="L1531" t="s">
        <v>83</v>
      </c>
      <c r="M1531" t="s">
        <v>52</v>
      </c>
      <c r="N1531" t="s">
        <v>65</v>
      </c>
      <c r="O1531" t="s">
        <v>59</v>
      </c>
      <c r="P1531" s="4">
        <v>631</v>
      </c>
      <c r="Q1531" s="4">
        <v>399</v>
      </c>
      <c r="R1531" s="4">
        <v>303</v>
      </c>
      <c r="S1531" s="6">
        <v>797</v>
      </c>
      <c r="T1531">
        <v>15.8</v>
      </c>
      <c r="U1531" t="s">
        <v>61</v>
      </c>
      <c r="V1531" s="4">
        <f>Table3[[#This Row],[Driver wage/trip]]+Table3[[#This Row],[Driver Salary]]</f>
        <v>934</v>
      </c>
      <c r="W1531" s="15">
        <f>Table3[[#This Row],[Buddy wage/trip]]*0.3</f>
        <v>119.69999999999999</v>
      </c>
    </row>
    <row r="1532" spans="1:23" x14ac:dyDescent="0.25">
      <c r="A1532">
        <v>13</v>
      </c>
      <c r="B1532" s="22">
        <v>45219</v>
      </c>
      <c r="C1532">
        <v>2023</v>
      </c>
      <c r="D1532" t="s">
        <v>22</v>
      </c>
      <c r="E1532" t="s">
        <v>31</v>
      </c>
      <c r="F1532" t="s">
        <v>38</v>
      </c>
      <c r="G1532" t="s">
        <v>41</v>
      </c>
      <c r="H1532" t="s">
        <v>70</v>
      </c>
      <c r="I1532">
        <v>104.3</v>
      </c>
      <c r="J1532" t="s">
        <v>45</v>
      </c>
      <c r="K1532">
        <v>24.1</v>
      </c>
      <c r="L1532" t="s">
        <v>83</v>
      </c>
      <c r="M1532" t="s">
        <v>48</v>
      </c>
      <c r="N1532" t="s">
        <v>57</v>
      </c>
      <c r="O1532" t="s">
        <v>60</v>
      </c>
      <c r="P1532" s="4">
        <v>697</v>
      </c>
      <c r="Q1532" s="4">
        <v>399</v>
      </c>
      <c r="R1532" s="4">
        <v>358</v>
      </c>
      <c r="S1532" s="6">
        <v>228</v>
      </c>
      <c r="T1532">
        <v>9.5</v>
      </c>
      <c r="U1532" t="s">
        <v>61</v>
      </c>
      <c r="V1532" s="4">
        <f>Table3[[#This Row],[Driver wage/trip]]+Table3[[#This Row],[Driver Salary]]</f>
        <v>1055</v>
      </c>
      <c r="W1532" s="15">
        <f>Table3[[#This Row],[Buddy wage/trip]]*0.3</f>
        <v>119.69999999999999</v>
      </c>
    </row>
    <row r="1533" spans="1:23" x14ac:dyDescent="0.25">
      <c r="A1533">
        <v>0</v>
      </c>
      <c r="B1533" s="22">
        <v>44940</v>
      </c>
      <c r="C1533">
        <v>2023</v>
      </c>
      <c r="D1533" t="s">
        <v>28</v>
      </c>
      <c r="E1533" t="s">
        <v>36</v>
      </c>
      <c r="F1533" t="s">
        <v>39</v>
      </c>
      <c r="G1533" t="s">
        <v>40</v>
      </c>
      <c r="H1533" t="s">
        <v>70</v>
      </c>
      <c r="I1533">
        <v>7.7</v>
      </c>
      <c r="J1533" t="s">
        <v>44</v>
      </c>
      <c r="K1533">
        <v>23.1</v>
      </c>
      <c r="L1533" t="s">
        <v>84</v>
      </c>
      <c r="M1533" t="s">
        <v>55</v>
      </c>
      <c r="N1533" t="s">
        <v>58</v>
      </c>
      <c r="O1533" t="s">
        <v>59</v>
      </c>
      <c r="P1533" s="4">
        <v>388</v>
      </c>
      <c r="Q1533" s="4">
        <v>400</v>
      </c>
      <c r="R1533" s="4">
        <v>526</v>
      </c>
      <c r="S1533" s="6">
        <v>277</v>
      </c>
      <c r="T1533">
        <v>8.8000000000000007</v>
      </c>
      <c r="U1533" t="s">
        <v>61</v>
      </c>
      <c r="V1533" s="4">
        <f>Table3[[#This Row],[Driver wage/trip]]+Table3[[#This Row],[Driver Salary]]</f>
        <v>914</v>
      </c>
      <c r="W1533" s="15">
        <f>Table3[[#This Row],[Buddy wage/trip]]*0.3</f>
        <v>120</v>
      </c>
    </row>
    <row r="1534" spans="1:23" x14ac:dyDescent="0.25">
      <c r="A1534">
        <v>15</v>
      </c>
      <c r="B1534" s="22">
        <v>44407</v>
      </c>
      <c r="C1534">
        <v>2021</v>
      </c>
      <c r="D1534" t="s">
        <v>27</v>
      </c>
      <c r="E1534" t="s">
        <v>31</v>
      </c>
      <c r="F1534" t="s">
        <v>38</v>
      </c>
      <c r="G1534" t="s">
        <v>41</v>
      </c>
      <c r="H1534" t="s">
        <v>70</v>
      </c>
      <c r="I1534">
        <v>65.900000000000006</v>
      </c>
      <c r="J1534" t="s">
        <v>44</v>
      </c>
      <c r="K1534">
        <v>36.1</v>
      </c>
      <c r="L1534" t="s">
        <v>83</v>
      </c>
      <c r="M1534" t="s">
        <v>48</v>
      </c>
      <c r="N1534" t="s">
        <v>52</v>
      </c>
      <c r="O1534" t="s">
        <v>60</v>
      </c>
      <c r="P1534" s="4">
        <v>367</v>
      </c>
      <c r="Q1534" s="4">
        <v>399</v>
      </c>
      <c r="R1534" s="4">
        <v>275</v>
      </c>
      <c r="S1534" s="6">
        <v>466</v>
      </c>
      <c r="T1534">
        <v>34.4</v>
      </c>
      <c r="U1534" t="s">
        <v>61</v>
      </c>
      <c r="V1534" s="4">
        <f>Table3[[#This Row],[Driver wage/trip]]+Table3[[#This Row],[Driver Salary]]</f>
        <v>642</v>
      </c>
      <c r="W1534" s="15">
        <f>Table3[[#This Row],[Buddy wage/trip]]*0.3</f>
        <v>119.69999999999999</v>
      </c>
    </row>
    <row r="1535" spans="1:23" x14ac:dyDescent="0.25">
      <c r="A1535">
        <v>11</v>
      </c>
      <c r="B1535" s="22">
        <v>44943</v>
      </c>
      <c r="C1535">
        <v>2023</v>
      </c>
      <c r="D1535" t="s">
        <v>28</v>
      </c>
      <c r="E1535" t="s">
        <v>37</v>
      </c>
      <c r="F1535" t="s">
        <v>39</v>
      </c>
      <c r="G1535" t="s">
        <v>40</v>
      </c>
      <c r="H1535" t="s">
        <v>70</v>
      </c>
      <c r="I1535">
        <v>5.5</v>
      </c>
      <c r="J1535" t="s">
        <v>45</v>
      </c>
      <c r="K1535">
        <v>56.3</v>
      </c>
      <c r="L1535" t="s">
        <v>83</v>
      </c>
      <c r="M1535" t="s">
        <v>53</v>
      </c>
      <c r="N1535" t="s">
        <v>55</v>
      </c>
      <c r="O1535" t="s">
        <v>59</v>
      </c>
      <c r="P1535" s="4">
        <v>345</v>
      </c>
      <c r="Q1535" s="4">
        <v>398</v>
      </c>
      <c r="R1535" s="4">
        <v>671</v>
      </c>
      <c r="S1535" s="6">
        <v>725</v>
      </c>
      <c r="T1535">
        <v>39.700000000000003</v>
      </c>
      <c r="U1535" t="s">
        <v>61</v>
      </c>
      <c r="V1535" s="4">
        <f>Table3[[#This Row],[Driver wage/trip]]+Table3[[#This Row],[Driver Salary]]</f>
        <v>1016</v>
      </c>
      <c r="W1535" s="15">
        <f>Table3[[#This Row],[Buddy wage/trip]]*0.3</f>
        <v>119.39999999999999</v>
      </c>
    </row>
    <row r="1536" spans="1:23" x14ac:dyDescent="0.25">
      <c r="A1536">
        <v>9</v>
      </c>
      <c r="B1536" s="22">
        <v>43884</v>
      </c>
      <c r="C1536">
        <v>2020</v>
      </c>
      <c r="D1536" t="s">
        <v>25</v>
      </c>
      <c r="E1536" t="s">
        <v>34</v>
      </c>
      <c r="F1536" t="s">
        <v>38</v>
      </c>
      <c r="G1536" t="s">
        <v>40</v>
      </c>
      <c r="H1536" t="s">
        <v>70</v>
      </c>
      <c r="I1536">
        <v>95.8</v>
      </c>
      <c r="J1536" t="s">
        <v>45</v>
      </c>
      <c r="K1536">
        <v>105.7</v>
      </c>
      <c r="L1536" t="s">
        <v>83</v>
      </c>
      <c r="M1536" t="s">
        <v>53</v>
      </c>
      <c r="N1536" t="s">
        <v>65</v>
      </c>
      <c r="O1536" t="s">
        <v>60</v>
      </c>
      <c r="P1536" s="4">
        <v>436</v>
      </c>
      <c r="Q1536" s="4">
        <v>401</v>
      </c>
      <c r="R1536" s="4">
        <v>675</v>
      </c>
      <c r="S1536" s="6">
        <v>533</v>
      </c>
      <c r="T1536">
        <v>28.2</v>
      </c>
      <c r="U1536" t="s">
        <v>62</v>
      </c>
      <c r="V1536" s="4">
        <f>Table3[[#This Row],[Driver wage/trip]]+Table3[[#This Row],[Driver Salary]]</f>
        <v>1111</v>
      </c>
      <c r="W1536" s="15">
        <f>Table3[[#This Row],[Buddy wage/trip]]*0.3</f>
        <v>120.3</v>
      </c>
    </row>
    <row r="1537" spans="1:23" x14ac:dyDescent="0.25">
      <c r="A1537">
        <v>1</v>
      </c>
      <c r="B1537" s="22">
        <v>45215</v>
      </c>
      <c r="C1537">
        <v>2023</v>
      </c>
      <c r="D1537" t="s">
        <v>22</v>
      </c>
      <c r="E1537" t="s">
        <v>32</v>
      </c>
      <c r="F1537" t="s">
        <v>38</v>
      </c>
      <c r="G1537" t="s">
        <v>41</v>
      </c>
      <c r="H1537" t="s">
        <v>43</v>
      </c>
      <c r="I1537">
        <v>40.5</v>
      </c>
      <c r="J1537" t="s">
        <v>45</v>
      </c>
      <c r="K1537">
        <v>15.3</v>
      </c>
      <c r="L1537" t="s">
        <v>84</v>
      </c>
      <c r="M1537" t="s">
        <v>50</v>
      </c>
      <c r="N1537" t="s">
        <v>65</v>
      </c>
      <c r="O1537" t="s">
        <v>59</v>
      </c>
      <c r="P1537" s="4">
        <v>252</v>
      </c>
      <c r="Q1537" s="4">
        <v>401</v>
      </c>
      <c r="R1537" s="4">
        <v>381</v>
      </c>
      <c r="S1537" s="6">
        <v>639</v>
      </c>
      <c r="T1537">
        <v>38.299999999999997</v>
      </c>
      <c r="U1537" t="s">
        <v>61</v>
      </c>
      <c r="V1537" s="4">
        <f>Table3[[#This Row],[Driver wage/trip]]+Table3[[#This Row],[Driver Salary]]</f>
        <v>633</v>
      </c>
      <c r="W1537" s="15">
        <f>Table3[[#This Row],[Buddy wage/trip]]*0.3</f>
        <v>120.3</v>
      </c>
    </row>
    <row r="1538" spans="1:23" x14ac:dyDescent="0.25">
      <c r="A1538">
        <v>16</v>
      </c>
      <c r="B1538" s="22">
        <v>44059</v>
      </c>
      <c r="C1538">
        <v>2020</v>
      </c>
      <c r="D1538" t="s">
        <v>26</v>
      </c>
      <c r="E1538" t="s">
        <v>34</v>
      </c>
      <c r="F1538" t="s">
        <v>38</v>
      </c>
      <c r="G1538" t="s">
        <v>41</v>
      </c>
      <c r="H1538" t="s">
        <v>43</v>
      </c>
      <c r="I1538">
        <v>93</v>
      </c>
      <c r="J1538" t="s">
        <v>44</v>
      </c>
      <c r="K1538">
        <v>110.3</v>
      </c>
      <c r="L1538" t="s">
        <v>83</v>
      </c>
      <c r="M1538" t="s">
        <v>49</v>
      </c>
      <c r="N1538" t="s">
        <v>55</v>
      </c>
      <c r="O1538" t="s">
        <v>59</v>
      </c>
      <c r="P1538" s="4">
        <v>601</v>
      </c>
      <c r="Q1538" s="4">
        <v>402</v>
      </c>
      <c r="R1538" s="4">
        <v>242</v>
      </c>
      <c r="S1538" s="6">
        <v>454</v>
      </c>
      <c r="T1538">
        <v>14.6</v>
      </c>
      <c r="U1538" t="s">
        <v>62</v>
      </c>
      <c r="V1538" s="4">
        <f>Table3[[#This Row],[Driver wage/trip]]+Table3[[#This Row],[Driver Salary]]</f>
        <v>843</v>
      </c>
      <c r="W1538" s="15">
        <f>Table3[[#This Row],[Buddy wage/trip]]*0.3</f>
        <v>120.6</v>
      </c>
    </row>
    <row r="1539" spans="1:23" x14ac:dyDescent="0.25">
      <c r="A1539">
        <v>9</v>
      </c>
      <c r="B1539" s="22">
        <v>44609</v>
      </c>
      <c r="C1539">
        <v>2022</v>
      </c>
      <c r="D1539" t="s">
        <v>25</v>
      </c>
      <c r="E1539" t="s">
        <v>35</v>
      </c>
      <c r="F1539" t="s">
        <v>38</v>
      </c>
      <c r="G1539" t="s">
        <v>41</v>
      </c>
      <c r="H1539" t="s">
        <v>43</v>
      </c>
      <c r="I1539">
        <v>113.7</v>
      </c>
      <c r="J1539" t="s">
        <v>45</v>
      </c>
      <c r="K1539">
        <v>111.4</v>
      </c>
      <c r="L1539" t="s">
        <v>83</v>
      </c>
      <c r="M1539" t="s">
        <v>55</v>
      </c>
      <c r="N1539" t="s">
        <v>55</v>
      </c>
      <c r="O1539" t="s">
        <v>60</v>
      </c>
      <c r="P1539" s="4">
        <v>693</v>
      </c>
      <c r="Q1539" s="4">
        <v>400</v>
      </c>
      <c r="R1539" s="4">
        <v>793</v>
      </c>
      <c r="S1539" s="6">
        <v>224</v>
      </c>
      <c r="T1539">
        <v>25.5</v>
      </c>
      <c r="U1539" t="s">
        <v>62</v>
      </c>
      <c r="V1539" s="4">
        <f>Table3[[#This Row],[Driver wage/trip]]+Table3[[#This Row],[Driver Salary]]</f>
        <v>1486</v>
      </c>
      <c r="W1539" s="15">
        <f>Table3[[#This Row],[Buddy wage/trip]]*0.3</f>
        <v>120</v>
      </c>
    </row>
    <row r="1540" spans="1:23" x14ac:dyDescent="0.25">
      <c r="A1540">
        <v>4</v>
      </c>
      <c r="B1540" s="22">
        <v>44815</v>
      </c>
      <c r="C1540">
        <v>2022</v>
      </c>
      <c r="D1540" t="s">
        <v>21</v>
      </c>
      <c r="E1540" t="s">
        <v>34</v>
      </c>
      <c r="F1540" t="s">
        <v>39</v>
      </c>
      <c r="G1540" t="s">
        <v>40</v>
      </c>
      <c r="H1540" t="s">
        <v>70</v>
      </c>
      <c r="I1540">
        <v>117.2</v>
      </c>
      <c r="J1540" t="s">
        <v>44</v>
      </c>
      <c r="K1540">
        <v>88.6</v>
      </c>
      <c r="L1540" t="s">
        <v>83</v>
      </c>
      <c r="M1540" t="s">
        <v>52</v>
      </c>
      <c r="N1540" t="s">
        <v>56</v>
      </c>
      <c r="O1540" t="s">
        <v>60</v>
      </c>
      <c r="P1540" s="4">
        <v>598</v>
      </c>
      <c r="Q1540" s="4">
        <v>401</v>
      </c>
      <c r="R1540" s="4">
        <v>350</v>
      </c>
      <c r="S1540" s="6">
        <v>589</v>
      </c>
      <c r="T1540">
        <v>21</v>
      </c>
      <c r="U1540" t="s">
        <v>61</v>
      </c>
      <c r="V1540" s="4">
        <f>Table3[[#This Row],[Driver wage/trip]]+Table3[[#This Row],[Driver Salary]]</f>
        <v>948</v>
      </c>
      <c r="W1540" s="15">
        <f>Table3[[#This Row],[Buddy wage/trip]]*0.3</f>
        <v>120.3</v>
      </c>
    </row>
    <row r="1541" spans="1:23" x14ac:dyDescent="0.25">
      <c r="A1541">
        <v>8</v>
      </c>
      <c r="B1541" s="22">
        <v>44203</v>
      </c>
      <c r="C1541">
        <v>2021</v>
      </c>
      <c r="D1541" t="s">
        <v>28</v>
      </c>
      <c r="E1541" t="s">
        <v>35</v>
      </c>
      <c r="F1541" t="s">
        <v>38</v>
      </c>
      <c r="G1541" t="s">
        <v>40</v>
      </c>
      <c r="H1541" t="s">
        <v>70</v>
      </c>
      <c r="I1541">
        <v>107.8</v>
      </c>
      <c r="J1541" t="s">
        <v>44</v>
      </c>
      <c r="K1541">
        <v>108.5</v>
      </c>
      <c r="L1541" t="s">
        <v>84</v>
      </c>
      <c r="M1541" t="s">
        <v>48</v>
      </c>
      <c r="N1541" t="s">
        <v>52</v>
      </c>
      <c r="O1541" t="s">
        <v>59</v>
      </c>
      <c r="P1541" s="4">
        <v>453</v>
      </c>
      <c r="Q1541" s="4">
        <v>401</v>
      </c>
      <c r="R1541" s="4">
        <v>241</v>
      </c>
      <c r="S1541" s="6">
        <v>580</v>
      </c>
      <c r="T1541">
        <v>19.8</v>
      </c>
      <c r="U1541" t="s">
        <v>61</v>
      </c>
      <c r="V1541" s="4">
        <f>Table3[[#This Row],[Driver wage/trip]]+Table3[[#This Row],[Driver Salary]]</f>
        <v>694</v>
      </c>
      <c r="W1541" s="15">
        <f>Table3[[#This Row],[Buddy wage/trip]]*0.3</f>
        <v>120.3</v>
      </c>
    </row>
    <row r="1542" spans="1:23" x14ac:dyDescent="0.25">
      <c r="A1542">
        <v>12</v>
      </c>
      <c r="B1542" s="22">
        <v>44299</v>
      </c>
      <c r="C1542">
        <v>2021</v>
      </c>
      <c r="D1542" t="s">
        <v>19</v>
      </c>
      <c r="E1542" t="s">
        <v>37</v>
      </c>
      <c r="F1542" t="s">
        <v>39</v>
      </c>
      <c r="G1542" t="s">
        <v>41</v>
      </c>
      <c r="H1542" t="s">
        <v>43</v>
      </c>
      <c r="I1542">
        <v>28.5</v>
      </c>
      <c r="J1542" t="s">
        <v>44</v>
      </c>
      <c r="K1542">
        <v>93.5</v>
      </c>
      <c r="L1542" t="s">
        <v>83</v>
      </c>
      <c r="M1542" t="s">
        <v>51</v>
      </c>
      <c r="N1542" t="s">
        <v>65</v>
      </c>
      <c r="O1542" t="s">
        <v>60</v>
      </c>
      <c r="P1542" s="4">
        <v>373</v>
      </c>
      <c r="Q1542" s="4">
        <v>399</v>
      </c>
      <c r="R1542" s="4">
        <v>398</v>
      </c>
      <c r="S1542" s="6">
        <v>243</v>
      </c>
      <c r="T1542">
        <v>25.7</v>
      </c>
      <c r="U1542" t="s">
        <v>61</v>
      </c>
      <c r="V1542" s="4">
        <f>Table3[[#This Row],[Driver wage/trip]]+Table3[[#This Row],[Driver Salary]]</f>
        <v>771</v>
      </c>
      <c r="W1542" s="15">
        <f>Table3[[#This Row],[Buddy wage/trip]]*0.3</f>
        <v>119.69999999999999</v>
      </c>
    </row>
    <row r="1543" spans="1:23" x14ac:dyDescent="0.25">
      <c r="A1543">
        <v>25</v>
      </c>
      <c r="B1543" s="22">
        <v>44250</v>
      </c>
      <c r="C1543">
        <v>2021</v>
      </c>
      <c r="D1543" t="s">
        <v>25</v>
      </c>
      <c r="E1543" t="s">
        <v>37</v>
      </c>
      <c r="F1543" t="s">
        <v>39</v>
      </c>
      <c r="G1543" t="s">
        <v>41</v>
      </c>
      <c r="H1543" t="s">
        <v>43</v>
      </c>
      <c r="I1543">
        <v>27.4</v>
      </c>
      <c r="J1543" t="s">
        <v>46</v>
      </c>
      <c r="K1543">
        <v>65.8</v>
      </c>
      <c r="L1543" t="s">
        <v>83</v>
      </c>
      <c r="M1543" t="s">
        <v>53</v>
      </c>
      <c r="N1543" t="s">
        <v>55</v>
      </c>
      <c r="O1543" t="s">
        <v>60</v>
      </c>
      <c r="P1543" s="4">
        <v>446</v>
      </c>
      <c r="Q1543" s="4">
        <v>401</v>
      </c>
      <c r="R1543" s="4">
        <v>781</v>
      </c>
      <c r="S1543" s="6">
        <v>303</v>
      </c>
      <c r="T1543">
        <v>13.1</v>
      </c>
      <c r="U1543" t="s">
        <v>62</v>
      </c>
      <c r="V1543" s="4">
        <f>Table3[[#This Row],[Driver wage/trip]]+Table3[[#This Row],[Driver Salary]]</f>
        <v>1227</v>
      </c>
      <c r="W1543" s="15">
        <f>Table3[[#This Row],[Buddy wage/trip]]*0.3</f>
        <v>120.3</v>
      </c>
    </row>
    <row r="1544" spans="1:23" x14ac:dyDescent="0.25">
      <c r="A1544">
        <v>24</v>
      </c>
      <c r="B1544" s="22">
        <v>44362</v>
      </c>
      <c r="C1544">
        <v>2021</v>
      </c>
      <c r="D1544" t="s">
        <v>29</v>
      </c>
      <c r="E1544" t="s">
        <v>37</v>
      </c>
      <c r="F1544" t="s">
        <v>38</v>
      </c>
      <c r="G1544" t="s">
        <v>40</v>
      </c>
      <c r="H1544" t="s">
        <v>43</v>
      </c>
      <c r="I1544">
        <v>77</v>
      </c>
      <c r="J1544" t="s">
        <v>45</v>
      </c>
      <c r="K1544">
        <v>74.099999999999994</v>
      </c>
      <c r="L1544" t="s">
        <v>84</v>
      </c>
      <c r="M1544" t="s">
        <v>51</v>
      </c>
      <c r="N1544" t="s">
        <v>65</v>
      </c>
      <c r="O1544" t="s">
        <v>60</v>
      </c>
      <c r="P1544" s="4">
        <v>454</v>
      </c>
      <c r="Q1544" s="4">
        <v>400</v>
      </c>
      <c r="R1544" s="4">
        <v>676</v>
      </c>
      <c r="S1544" s="6">
        <v>486</v>
      </c>
      <c r="T1544">
        <v>26</v>
      </c>
      <c r="U1544" t="s">
        <v>62</v>
      </c>
      <c r="V1544" s="4">
        <f>Table3[[#This Row],[Driver wage/trip]]+Table3[[#This Row],[Driver Salary]]</f>
        <v>1130</v>
      </c>
      <c r="W1544" s="15">
        <f>Table3[[#This Row],[Buddy wage/trip]]*0.3</f>
        <v>120</v>
      </c>
    </row>
    <row r="1545" spans="1:23" x14ac:dyDescent="0.25">
      <c r="A1545">
        <v>9</v>
      </c>
      <c r="B1545" s="22">
        <v>45254</v>
      </c>
      <c r="C1545">
        <v>2023</v>
      </c>
      <c r="D1545" t="s">
        <v>30</v>
      </c>
      <c r="E1545" t="s">
        <v>31</v>
      </c>
      <c r="F1545" t="s">
        <v>38</v>
      </c>
      <c r="G1545" t="s">
        <v>40</v>
      </c>
      <c r="H1545" t="s">
        <v>70</v>
      </c>
      <c r="I1545">
        <v>67.599999999999994</v>
      </c>
      <c r="J1545" t="s">
        <v>46</v>
      </c>
      <c r="K1545">
        <v>77.2</v>
      </c>
      <c r="L1545" t="s">
        <v>83</v>
      </c>
      <c r="M1545" t="s">
        <v>55</v>
      </c>
      <c r="N1545" t="s">
        <v>56</v>
      </c>
      <c r="O1545" t="s">
        <v>59</v>
      </c>
      <c r="P1545" s="4">
        <v>600</v>
      </c>
      <c r="Q1545" s="4">
        <v>401</v>
      </c>
      <c r="R1545" s="4">
        <v>488</v>
      </c>
      <c r="S1545" s="6">
        <v>468</v>
      </c>
      <c r="T1545">
        <v>27.2</v>
      </c>
      <c r="U1545" t="s">
        <v>61</v>
      </c>
      <c r="V1545" s="4">
        <f>Table3[[#This Row],[Driver wage/trip]]+Table3[[#This Row],[Driver Salary]]</f>
        <v>1088</v>
      </c>
      <c r="W1545" s="15">
        <f>Table3[[#This Row],[Buddy wage/trip]]*0.3</f>
        <v>120.3</v>
      </c>
    </row>
    <row r="1546" spans="1:23" x14ac:dyDescent="0.25">
      <c r="A1546">
        <v>8</v>
      </c>
      <c r="B1546" s="22">
        <v>44818</v>
      </c>
      <c r="C1546">
        <v>2022</v>
      </c>
      <c r="D1546" t="s">
        <v>21</v>
      </c>
      <c r="E1546" t="s">
        <v>33</v>
      </c>
      <c r="F1546" t="s">
        <v>39</v>
      </c>
      <c r="G1546" t="s">
        <v>40</v>
      </c>
      <c r="H1546" t="s">
        <v>43</v>
      </c>
      <c r="I1546">
        <v>6.1</v>
      </c>
      <c r="J1546" t="s">
        <v>46</v>
      </c>
      <c r="K1546">
        <v>19.600000000000001</v>
      </c>
      <c r="L1546" t="s">
        <v>84</v>
      </c>
      <c r="M1546" t="s">
        <v>52</v>
      </c>
      <c r="N1546" t="s">
        <v>55</v>
      </c>
      <c r="O1546" t="s">
        <v>59</v>
      </c>
      <c r="P1546" s="4">
        <v>757</v>
      </c>
      <c r="Q1546" s="4">
        <v>400</v>
      </c>
      <c r="R1546" s="4">
        <v>383</v>
      </c>
      <c r="S1546" s="6">
        <v>651</v>
      </c>
      <c r="T1546">
        <v>33.6</v>
      </c>
      <c r="U1546" t="s">
        <v>62</v>
      </c>
      <c r="V1546" s="4">
        <f>Table3[[#This Row],[Driver wage/trip]]+Table3[[#This Row],[Driver Salary]]</f>
        <v>1140</v>
      </c>
      <c r="W1546" s="15">
        <f>Table3[[#This Row],[Buddy wage/trip]]*0.3</f>
        <v>120</v>
      </c>
    </row>
    <row r="1547" spans="1:23" x14ac:dyDescent="0.25">
      <c r="A1547">
        <v>16</v>
      </c>
      <c r="B1547" s="22">
        <v>45038</v>
      </c>
      <c r="C1547">
        <v>2023</v>
      </c>
      <c r="D1547" t="s">
        <v>19</v>
      </c>
      <c r="E1547" t="s">
        <v>36</v>
      </c>
      <c r="F1547" t="s">
        <v>38</v>
      </c>
      <c r="G1547" t="s">
        <v>40</v>
      </c>
      <c r="H1547" t="s">
        <v>42</v>
      </c>
      <c r="I1547">
        <v>50</v>
      </c>
      <c r="J1547" t="s">
        <v>45</v>
      </c>
      <c r="K1547">
        <v>27.2</v>
      </c>
      <c r="L1547" t="s">
        <v>83</v>
      </c>
      <c r="M1547" t="s">
        <v>54</v>
      </c>
      <c r="N1547" t="s">
        <v>48</v>
      </c>
      <c r="O1547" t="s">
        <v>60</v>
      </c>
      <c r="P1547" s="4">
        <v>242</v>
      </c>
      <c r="Q1547" s="4">
        <v>401</v>
      </c>
      <c r="R1547" s="4">
        <v>454</v>
      </c>
      <c r="S1547" s="6">
        <v>432</v>
      </c>
      <c r="T1547">
        <v>29.5</v>
      </c>
      <c r="U1547" t="s">
        <v>62</v>
      </c>
      <c r="V1547" s="4">
        <f>Table3[[#This Row],[Driver wage/trip]]+Table3[[#This Row],[Driver Salary]]</f>
        <v>696</v>
      </c>
      <c r="W1547" s="15">
        <f>Table3[[#This Row],[Buddy wage/trip]]*0.3</f>
        <v>120.3</v>
      </c>
    </row>
    <row r="1548" spans="1:23" x14ac:dyDescent="0.25">
      <c r="A1548">
        <v>5</v>
      </c>
      <c r="B1548" s="22">
        <v>44392</v>
      </c>
      <c r="C1548">
        <v>2021</v>
      </c>
      <c r="D1548" t="s">
        <v>27</v>
      </c>
      <c r="E1548" t="s">
        <v>35</v>
      </c>
      <c r="F1548" t="s">
        <v>39</v>
      </c>
      <c r="G1548" t="s">
        <v>41</v>
      </c>
      <c r="H1548" t="s">
        <v>70</v>
      </c>
      <c r="I1548">
        <v>109.3</v>
      </c>
      <c r="J1548" t="s">
        <v>44</v>
      </c>
      <c r="K1548">
        <v>65.2</v>
      </c>
      <c r="L1548" t="s">
        <v>83</v>
      </c>
      <c r="M1548" t="s">
        <v>49</v>
      </c>
      <c r="N1548" t="s">
        <v>57</v>
      </c>
      <c r="O1548" t="s">
        <v>59</v>
      </c>
      <c r="P1548" s="4">
        <v>772</v>
      </c>
      <c r="Q1548" s="4">
        <v>400</v>
      </c>
      <c r="R1548" s="4">
        <v>210</v>
      </c>
      <c r="S1548" s="6">
        <v>598</v>
      </c>
      <c r="T1548">
        <v>13.5</v>
      </c>
      <c r="U1548" t="s">
        <v>61</v>
      </c>
      <c r="V1548" s="4">
        <f>Table3[[#This Row],[Driver wage/trip]]+Table3[[#This Row],[Driver Salary]]</f>
        <v>982</v>
      </c>
      <c r="W1548" s="15">
        <f>Table3[[#This Row],[Buddy wage/trip]]*0.3</f>
        <v>120</v>
      </c>
    </row>
    <row r="1549" spans="1:23" x14ac:dyDescent="0.25">
      <c r="A1549">
        <v>15</v>
      </c>
      <c r="B1549" s="22">
        <v>43920</v>
      </c>
      <c r="C1549">
        <v>2020</v>
      </c>
      <c r="D1549" t="s">
        <v>24</v>
      </c>
      <c r="E1549" t="s">
        <v>32</v>
      </c>
      <c r="F1549" t="s">
        <v>39</v>
      </c>
      <c r="G1549" t="s">
        <v>40</v>
      </c>
      <c r="H1549" t="s">
        <v>43</v>
      </c>
      <c r="I1549">
        <v>108.3</v>
      </c>
      <c r="J1549" t="s">
        <v>44</v>
      </c>
      <c r="K1549">
        <v>18.3</v>
      </c>
      <c r="L1549" t="s">
        <v>83</v>
      </c>
      <c r="M1549" t="s">
        <v>48</v>
      </c>
      <c r="N1549" t="s">
        <v>58</v>
      </c>
      <c r="O1549" t="s">
        <v>60</v>
      </c>
      <c r="P1549" s="4">
        <v>746</v>
      </c>
      <c r="Q1549" s="4">
        <v>399</v>
      </c>
      <c r="R1549" s="4">
        <v>631</v>
      </c>
      <c r="S1549" s="6">
        <v>623</v>
      </c>
      <c r="T1549">
        <v>18.600000000000001</v>
      </c>
      <c r="U1549" t="s">
        <v>61</v>
      </c>
      <c r="V1549" s="4">
        <f>Table3[[#This Row],[Driver wage/trip]]+Table3[[#This Row],[Driver Salary]]</f>
        <v>1377</v>
      </c>
      <c r="W1549" s="15">
        <f>Table3[[#This Row],[Buddy wage/trip]]*0.3</f>
        <v>119.69999999999999</v>
      </c>
    </row>
    <row r="1550" spans="1:23" x14ac:dyDescent="0.25">
      <c r="A1550">
        <v>18</v>
      </c>
      <c r="B1550" s="22">
        <v>45237</v>
      </c>
      <c r="C1550">
        <v>2023</v>
      </c>
      <c r="D1550" t="s">
        <v>30</v>
      </c>
      <c r="E1550" t="s">
        <v>37</v>
      </c>
      <c r="F1550" t="s">
        <v>38</v>
      </c>
      <c r="G1550" t="s">
        <v>40</v>
      </c>
      <c r="H1550" t="s">
        <v>70</v>
      </c>
      <c r="I1550">
        <v>28.4</v>
      </c>
      <c r="J1550" t="s">
        <v>45</v>
      </c>
      <c r="K1550">
        <v>116</v>
      </c>
      <c r="L1550" t="s">
        <v>84</v>
      </c>
      <c r="M1550" t="s">
        <v>51</v>
      </c>
      <c r="N1550" t="s">
        <v>57</v>
      </c>
      <c r="O1550" t="s">
        <v>59</v>
      </c>
      <c r="P1550" s="4">
        <v>271</v>
      </c>
      <c r="Q1550" s="4">
        <v>401</v>
      </c>
      <c r="R1550" s="4">
        <v>260</v>
      </c>
      <c r="S1550" s="6">
        <v>587</v>
      </c>
      <c r="T1550">
        <v>5.7</v>
      </c>
      <c r="U1550" t="s">
        <v>61</v>
      </c>
      <c r="V1550" s="4">
        <f>Table3[[#This Row],[Driver wage/trip]]+Table3[[#This Row],[Driver Salary]]</f>
        <v>531</v>
      </c>
      <c r="W1550" s="15">
        <f>Table3[[#This Row],[Buddy wage/trip]]*0.3</f>
        <v>120.3</v>
      </c>
    </row>
    <row r="1551" spans="1:23" x14ac:dyDescent="0.25">
      <c r="A1551">
        <v>21</v>
      </c>
      <c r="B1551" s="22">
        <v>44199</v>
      </c>
      <c r="C1551">
        <v>2021</v>
      </c>
      <c r="D1551" t="s">
        <v>28</v>
      </c>
      <c r="E1551" t="s">
        <v>34</v>
      </c>
      <c r="F1551" t="s">
        <v>38</v>
      </c>
      <c r="G1551" t="s">
        <v>40</v>
      </c>
      <c r="H1551" t="s">
        <v>42</v>
      </c>
      <c r="I1551">
        <v>48.9</v>
      </c>
      <c r="J1551" t="s">
        <v>44</v>
      </c>
      <c r="K1551">
        <v>63.3</v>
      </c>
      <c r="L1551" t="s">
        <v>83</v>
      </c>
      <c r="M1551" t="s">
        <v>50</v>
      </c>
      <c r="N1551" t="s">
        <v>57</v>
      </c>
      <c r="O1551" t="s">
        <v>59</v>
      </c>
      <c r="P1551" s="4">
        <v>310</v>
      </c>
      <c r="Q1551" s="4">
        <v>399</v>
      </c>
      <c r="R1551" s="4">
        <v>511</v>
      </c>
      <c r="S1551" s="6">
        <v>558</v>
      </c>
      <c r="T1551">
        <v>11</v>
      </c>
      <c r="U1551" t="s">
        <v>62</v>
      </c>
      <c r="V1551" s="4">
        <f>Table3[[#This Row],[Driver wage/trip]]+Table3[[#This Row],[Driver Salary]]</f>
        <v>821</v>
      </c>
      <c r="W1551" s="15">
        <f>Table3[[#This Row],[Buddy wage/trip]]*0.3</f>
        <v>119.69999999999999</v>
      </c>
    </row>
    <row r="1552" spans="1:23" x14ac:dyDescent="0.25">
      <c r="A1552">
        <v>12</v>
      </c>
      <c r="B1552" s="22">
        <v>44928</v>
      </c>
      <c r="C1552">
        <v>2023</v>
      </c>
      <c r="D1552" t="s">
        <v>28</v>
      </c>
      <c r="E1552" t="s">
        <v>32</v>
      </c>
      <c r="F1552" t="s">
        <v>39</v>
      </c>
      <c r="G1552" t="s">
        <v>41</v>
      </c>
      <c r="H1552" t="s">
        <v>43</v>
      </c>
      <c r="I1552">
        <v>69.400000000000006</v>
      </c>
      <c r="J1552" t="s">
        <v>46</v>
      </c>
      <c r="K1552">
        <v>48.7</v>
      </c>
      <c r="L1552" t="s">
        <v>84</v>
      </c>
      <c r="M1552" t="s">
        <v>49</v>
      </c>
      <c r="N1552" t="s">
        <v>52</v>
      </c>
      <c r="O1552" t="s">
        <v>60</v>
      </c>
      <c r="P1552" s="4">
        <v>387</v>
      </c>
      <c r="Q1552" s="4">
        <v>401</v>
      </c>
      <c r="R1552" s="4">
        <v>540</v>
      </c>
      <c r="S1552" s="6">
        <v>683</v>
      </c>
      <c r="T1552">
        <v>21.3</v>
      </c>
      <c r="U1552" t="s">
        <v>61</v>
      </c>
      <c r="V1552" s="4">
        <f>Table3[[#This Row],[Driver wage/trip]]+Table3[[#This Row],[Driver Salary]]</f>
        <v>927</v>
      </c>
      <c r="W1552" s="15">
        <f>Table3[[#This Row],[Buddy wage/trip]]*0.3</f>
        <v>120.3</v>
      </c>
    </row>
    <row r="1553" spans="1:23" x14ac:dyDescent="0.25">
      <c r="A1553">
        <v>11</v>
      </c>
      <c r="B1553" s="22">
        <v>45123</v>
      </c>
      <c r="C1553">
        <v>2023</v>
      </c>
      <c r="D1553" t="s">
        <v>27</v>
      </c>
      <c r="E1553" t="s">
        <v>34</v>
      </c>
      <c r="F1553" t="s">
        <v>39</v>
      </c>
      <c r="G1553" t="s">
        <v>40</v>
      </c>
      <c r="H1553" t="s">
        <v>42</v>
      </c>
      <c r="I1553">
        <v>103.1</v>
      </c>
      <c r="J1553" t="s">
        <v>44</v>
      </c>
      <c r="K1553">
        <v>23.1</v>
      </c>
      <c r="L1553" t="s">
        <v>84</v>
      </c>
      <c r="M1553" t="s">
        <v>52</v>
      </c>
      <c r="N1553" t="s">
        <v>57</v>
      </c>
      <c r="O1553" t="s">
        <v>59</v>
      </c>
      <c r="P1553" s="4">
        <v>536</v>
      </c>
      <c r="Q1553" s="4">
        <v>400</v>
      </c>
      <c r="R1553" s="4">
        <v>201</v>
      </c>
      <c r="S1553" s="6">
        <v>594</v>
      </c>
      <c r="T1553">
        <v>4.9000000000000004</v>
      </c>
      <c r="U1553" t="s">
        <v>62</v>
      </c>
      <c r="V1553" s="4">
        <f>Table3[[#This Row],[Driver wage/trip]]+Table3[[#This Row],[Driver Salary]]</f>
        <v>737</v>
      </c>
      <c r="W1553" s="15">
        <f>Table3[[#This Row],[Buddy wage/trip]]*0.3</f>
        <v>120</v>
      </c>
    </row>
    <row r="1554" spans="1:23" x14ac:dyDescent="0.25">
      <c r="A1554">
        <v>6</v>
      </c>
      <c r="B1554" s="22">
        <v>43845</v>
      </c>
      <c r="C1554">
        <v>2020</v>
      </c>
      <c r="D1554" t="s">
        <v>28</v>
      </c>
      <c r="E1554" t="s">
        <v>33</v>
      </c>
      <c r="F1554" t="s">
        <v>39</v>
      </c>
      <c r="G1554" t="s">
        <v>41</v>
      </c>
      <c r="H1554" t="s">
        <v>70</v>
      </c>
      <c r="I1554">
        <v>66.2</v>
      </c>
      <c r="J1554" t="s">
        <v>45</v>
      </c>
      <c r="K1554">
        <v>52.9</v>
      </c>
      <c r="L1554" t="s">
        <v>84</v>
      </c>
      <c r="M1554" t="s">
        <v>54</v>
      </c>
      <c r="N1554" t="s">
        <v>48</v>
      </c>
      <c r="O1554" t="s">
        <v>60</v>
      </c>
      <c r="P1554" s="4">
        <v>281</v>
      </c>
      <c r="Q1554" s="4">
        <v>401</v>
      </c>
      <c r="R1554" s="4">
        <v>788</v>
      </c>
      <c r="S1554" s="6">
        <v>701</v>
      </c>
      <c r="T1554">
        <v>23.3</v>
      </c>
      <c r="U1554" t="s">
        <v>61</v>
      </c>
      <c r="V1554" s="4">
        <f>Table3[[#This Row],[Driver wage/trip]]+Table3[[#This Row],[Driver Salary]]</f>
        <v>1069</v>
      </c>
      <c r="W1554" s="15">
        <f>Table3[[#This Row],[Buddy wage/trip]]*0.3</f>
        <v>120.3</v>
      </c>
    </row>
    <row r="1555" spans="1:23" x14ac:dyDescent="0.25">
      <c r="A1555">
        <v>7</v>
      </c>
      <c r="B1555" s="22">
        <v>45183</v>
      </c>
      <c r="C1555">
        <v>2023</v>
      </c>
      <c r="D1555" t="s">
        <v>21</v>
      </c>
      <c r="E1555" t="s">
        <v>35</v>
      </c>
      <c r="F1555" t="s">
        <v>39</v>
      </c>
      <c r="G1555" t="s">
        <v>41</v>
      </c>
      <c r="H1555" t="s">
        <v>43</v>
      </c>
      <c r="I1555">
        <v>116.3</v>
      </c>
      <c r="J1555" t="s">
        <v>45</v>
      </c>
      <c r="K1555">
        <v>39.799999999999997</v>
      </c>
      <c r="L1555" t="s">
        <v>84</v>
      </c>
      <c r="M1555" t="s">
        <v>53</v>
      </c>
      <c r="N1555" t="s">
        <v>52</v>
      </c>
      <c r="O1555" t="s">
        <v>60</v>
      </c>
      <c r="P1555" s="4">
        <v>320</v>
      </c>
      <c r="Q1555" s="4">
        <v>401</v>
      </c>
      <c r="R1555" s="4">
        <v>381</v>
      </c>
      <c r="S1555" s="6">
        <v>582</v>
      </c>
      <c r="T1555">
        <v>16.2</v>
      </c>
      <c r="U1555" t="s">
        <v>61</v>
      </c>
      <c r="V1555" s="4">
        <f>Table3[[#This Row],[Driver wage/trip]]+Table3[[#This Row],[Driver Salary]]</f>
        <v>701</v>
      </c>
      <c r="W1555" s="15">
        <f>Table3[[#This Row],[Buddy wage/trip]]*0.3</f>
        <v>120.3</v>
      </c>
    </row>
    <row r="1556" spans="1:23" x14ac:dyDescent="0.25">
      <c r="A1556">
        <v>11</v>
      </c>
      <c r="B1556" s="22">
        <v>45246</v>
      </c>
      <c r="C1556">
        <v>2023</v>
      </c>
      <c r="D1556" t="s">
        <v>30</v>
      </c>
      <c r="E1556" t="s">
        <v>35</v>
      </c>
      <c r="F1556" t="s">
        <v>39</v>
      </c>
      <c r="G1556" t="s">
        <v>40</v>
      </c>
      <c r="H1556" t="s">
        <v>43</v>
      </c>
      <c r="I1556">
        <v>96.9</v>
      </c>
      <c r="J1556" t="s">
        <v>46</v>
      </c>
      <c r="K1556">
        <v>15.1</v>
      </c>
      <c r="L1556" t="s">
        <v>84</v>
      </c>
      <c r="M1556" t="s">
        <v>55</v>
      </c>
      <c r="N1556" t="s">
        <v>56</v>
      </c>
      <c r="O1556" t="s">
        <v>60</v>
      </c>
      <c r="P1556" s="4">
        <v>742</v>
      </c>
      <c r="Q1556" s="4">
        <v>400</v>
      </c>
      <c r="R1556" s="4">
        <v>246</v>
      </c>
      <c r="S1556" s="6">
        <v>295</v>
      </c>
      <c r="T1556">
        <v>2.4</v>
      </c>
      <c r="U1556" t="s">
        <v>62</v>
      </c>
      <c r="V1556" s="4">
        <f>Table3[[#This Row],[Driver wage/trip]]+Table3[[#This Row],[Driver Salary]]</f>
        <v>988</v>
      </c>
      <c r="W1556" s="15">
        <f>Table3[[#This Row],[Buddy wage/trip]]*0.3</f>
        <v>120</v>
      </c>
    </row>
    <row r="1557" spans="1:23" x14ac:dyDescent="0.25">
      <c r="A1557">
        <v>15</v>
      </c>
      <c r="B1557" s="22">
        <v>45288</v>
      </c>
      <c r="C1557">
        <v>2023</v>
      </c>
      <c r="D1557" t="s">
        <v>23</v>
      </c>
      <c r="E1557" t="s">
        <v>35</v>
      </c>
      <c r="F1557" t="s">
        <v>38</v>
      </c>
      <c r="G1557" t="s">
        <v>40</v>
      </c>
      <c r="H1557" t="s">
        <v>43</v>
      </c>
      <c r="I1557">
        <v>114.6</v>
      </c>
      <c r="J1557" t="s">
        <v>45</v>
      </c>
      <c r="K1557">
        <v>116.2</v>
      </c>
      <c r="L1557" t="s">
        <v>83</v>
      </c>
      <c r="M1557" t="s">
        <v>53</v>
      </c>
      <c r="N1557" t="s">
        <v>48</v>
      </c>
      <c r="O1557" t="s">
        <v>59</v>
      </c>
      <c r="P1557" s="4">
        <v>266</v>
      </c>
      <c r="Q1557" s="4">
        <v>401</v>
      </c>
      <c r="R1557" s="4">
        <v>713</v>
      </c>
      <c r="S1557" s="6">
        <v>386</v>
      </c>
      <c r="T1557">
        <v>17.899999999999999</v>
      </c>
      <c r="U1557" t="s">
        <v>62</v>
      </c>
      <c r="V1557" s="4">
        <f>Table3[[#This Row],[Driver wage/trip]]+Table3[[#This Row],[Driver Salary]]</f>
        <v>979</v>
      </c>
      <c r="W1557" s="15">
        <f>Table3[[#This Row],[Buddy wage/trip]]*0.3</f>
        <v>120.3</v>
      </c>
    </row>
    <row r="1558" spans="1:23" x14ac:dyDescent="0.25">
      <c r="A1558">
        <v>19</v>
      </c>
      <c r="B1558" s="22">
        <v>44174</v>
      </c>
      <c r="C1558">
        <v>2020</v>
      </c>
      <c r="D1558" t="s">
        <v>23</v>
      </c>
      <c r="E1558" t="s">
        <v>33</v>
      </c>
      <c r="F1558" t="s">
        <v>39</v>
      </c>
      <c r="G1558" t="s">
        <v>41</v>
      </c>
      <c r="H1558" t="s">
        <v>42</v>
      </c>
      <c r="I1558">
        <v>89.1</v>
      </c>
      <c r="J1558" t="s">
        <v>46</v>
      </c>
      <c r="K1558">
        <v>35.5</v>
      </c>
      <c r="L1558" t="s">
        <v>84</v>
      </c>
      <c r="M1558" t="s">
        <v>48</v>
      </c>
      <c r="N1558" t="s">
        <v>65</v>
      </c>
      <c r="O1558" t="s">
        <v>59</v>
      </c>
      <c r="P1558" s="4">
        <v>439</v>
      </c>
      <c r="Q1558" s="4">
        <v>400</v>
      </c>
      <c r="R1558" s="4">
        <v>291</v>
      </c>
      <c r="S1558" s="6">
        <v>398</v>
      </c>
      <c r="T1558">
        <v>12</v>
      </c>
      <c r="U1558" t="s">
        <v>61</v>
      </c>
      <c r="V1558" s="4">
        <f>Table3[[#This Row],[Driver wage/trip]]+Table3[[#This Row],[Driver Salary]]</f>
        <v>730</v>
      </c>
      <c r="W1558" s="15">
        <f>Table3[[#This Row],[Buddy wage/trip]]*0.3</f>
        <v>120</v>
      </c>
    </row>
    <row r="1559" spans="1:23" x14ac:dyDescent="0.25">
      <c r="A1559">
        <v>7</v>
      </c>
      <c r="B1559" s="22">
        <v>45049</v>
      </c>
      <c r="C1559">
        <v>2023</v>
      </c>
      <c r="D1559" t="s">
        <v>20</v>
      </c>
      <c r="E1559" t="s">
        <v>33</v>
      </c>
      <c r="F1559" t="s">
        <v>38</v>
      </c>
      <c r="G1559" t="s">
        <v>40</v>
      </c>
      <c r="H1559" t="s">
        <v>43</v>
      </c>
      <c r="I1559">
        <v>105.9</v>
      </c>
      <c r="J1559" t="s">
        <v>46</v>
      </c>
      <c r="K1559">
        <v>84.4</v>
      </c>
      <c r="L1559" t="s">
        <v>83</v>
      </c>
      <c r="M1559" t="s">
        <v>53</v>
      </c>
      <c r="N1559" t="s">
        <v>66</v>
      </c>
      <c r="O1559" t="s">
        <v>60</v>
      </c>
      <c r="P1559" s="4">
        <v>658</v>
      </c>
      <c r="Q1559" s="4">
        <v>398</v>
      </c>
      <c r="R1559" s="4">
        <v>215</v>
      </c>
      <c r="S1559" s="6">
        <v>256</v>
      </c>
      <c r="T1559">
        <v>3.6</v>
      </c>
      <c r="U1559" t="s">
        <v>61</v>
      </c>
      <c r="V1559" s="4">
        <f>Table3[[#This Row],[Driver wage/trip]]+Table3[[#This Row],[Driver Salary]]</f>
        <v>873</v>
      </c>
      <c r="W1559" s="15">
        <f>Table3[[#This Row],[Buddy wage/trip]]*0.3</f>
        <v>119.39999999999999</v>
      </c>
    </row>
    <row r="1560" spans="1:23" x14ac:dyDescent="0.25">
      <c r="A1560">
        <v>23</v>
      </c>
      <c r="B1560" s="22">
        <v>44890</v>
      </c>
      <c r="C1560">
        <v>2022</v>
      </c>
      <c r="D1560" t="s">
        <v>30</v>
      </c>
      <c r="E1560" t="s">
        <v>31</v>
      </c>
      <c r="F1560" t="s">
        <v>38</v>
      </c>
      <c r="G1560" t="s">
        <v>40</v>
      </c>
      <c r="H1560" t="s">
        <v>43</v>
      </c>
      <c r="I1560">
        <v>100.6</v>
      </c>
      <c r="J1560" t="s">
        <v>45</v>
      </c>
      <c r="K1560">
        <v>15.5</v>
      </c>
      <c r="L1560" t="s">
        <v>84</v>
      </c>
      <c r="M1560" t="s">
        <v>54</v>
      </c>
      <c r="N1560" t="s">
        <v>57</v>
      </c>
      <c r="O1560" t="s">
        <v>59</v>
      </c>
      <c r="P1560" s="4">
        <v>733</v>
      </c>
      <c r="Q1560" s="4">
        <v>400</v>
      </c>
      <c r="R1560" s="4">
        <v>497</v>
      </c>
      <c r="S1560" s="6">
        <v>615</v>
      </c>
      <c r="T1560">
        <v>12.4</v>
      </c>
      <c r="U1560" t="s">
        <v>62</v>
      </c>
      <c r="V1560" s="4">
        <f>Table3[[#This Row],[Driver wage/trip]]+Table3[[#This Row],[Driver Salary]]</f>
        <v>1230</v>
      </c>
      <c r="W1560" s="15">
        <f>Table3[[#This Row],[Buddy wage/trip]]*0.3</f>
        <v>120</v>
      </c>
    </row>
    <row r="1561" spans="1:23" x14ac:dyDescent="0.25">
      <c r="A1561">
        <v>11</v>
      </c>
      <c r="B1561" s="22">
        <v>44747</v>
      </c>
      <c r="C1561">
        <v>2022</v>
      </c>
      <c r="D1561" t="s">
        <v>27</v>
      </c>
      <c r="E1561" t="s">
        <v>37</v>
      </c>
      <c r="F1561" t="s">
        <v>39</v>
      </c>
      <c r="G1561" t="s">
        <v>40</v>
      </c>
      <c r="H1561" t="s">
        <v>70</v>
      </c>
      <c r="I1561">
        <v>34.200000000000003</v>
      </c>
      <c r="J1561" t="s">
        <v>46</v>
      </c>
      <c r="K1561">
        <v>110</v>
      </c>
      <c r="L1561" t="s">
        <v>83</v>
      </c>
      <c r="M1561" t="s">
        <v>55</v>
      </c>
      <c r="N1561" t="s">
        <v>65</v>
      </c>
      <c r="O1561" t="s">
        <v>59</v>
      </c>
      <c r="P1561" s="4">
        <v>402</v>
      </c>
      <c r="Q1561" s="4">
        <v>399</v>
      </c>
      <c r="R1561" s="4">
        <v>278</v>
      </c>
      <c r="S1561" s="6">
        <v>557</v>
      </c>
      <c r="T1561">
        <v>12.5</v>
      </c>
      <c r="U1561" t="s">
        <v>61</v>
      </c>
      <c r="V1561" s="4">
        <f>Table3[[#This Row],[Driver wage/trip]]+Table3[[#This Row],[Driver Salary]]</f>
        <v>680</v>
      </c>
      <c r="W1561" s="15">
        <f>Table3[[#This Row],[Buddy wage/trip]]*0.3</f>
        <v>119.69999999999999</v>
      </c>
    </row>
    <row r="1562" spans="1:23" x14ac:dyDescent="0.25">
      <c r="A1562">
        <v>12</v>
      </c>
      <c r="B1562" s="22">
        <v>44035</v>
      </c>
      <c r="C1562">
        <v>2020</v>
      </c>
      <c r="D1562" t="s">
        <v>27</v>
      </c>
      <c r="E1562" t="s">
        <v>35</v>
      </c>
      <c r="F1562" t="s">
        <v>38</v>
      </c>
      <c r="G1562" t="s">
        <v>41</v>
      </c>
      <c r="H1562" t="s">
        <v>70</v>
      </c>
      <c r="I1562">
        <v>31.4</v>
      </c>
      <c r="J1562" t="s">
        <v>46</v>
      </c>
      <c r="K1562">
        <v>72.900000000000006</v>
      </c>
      <c r="L1562" t="s">
        <v>83</v>
      </c>
      <c r="M1562" t="s">
        <v>48</v>
      </c>
      <c r="N1562" t="s">
        <v>65</v>
      </c>
      <c r="O1562" t="s">
        <v>59</v>
      </c>
      <c r="P1562" s="4">
        <v>299</v>
      </c>
      <c r="Q1562" s="4">
        <v>400</v>
      </c>
      <c r="R1562" s="4">
        <v>789</v>
      </c>
      <c r="S1562" s="6">
        <v>554</v>
      </c>
      <c r="T1562">
        <v>14.8</v>
      </c>
      <c r="U1562" t="s">
        <v>61</v>
      </c>
      <c r="V1562" s="4">
        <f>Table3[[#This Row],[Driver wage/trip]]+Table3[[#This Row],[Driver Salary]]</f>
        <v>1088</v>
      </c>
      <c r="W1562" s="15">
        <f>Table3[[#This Row],[Buddy wage/trip]]*0.3</f>
        <v>120</v>
      </c>
    </row>
    <row r="1563" spans="1:23" x14ac:dyDescent="0.25">
      <c r="A1563">
        <v>7</v>
      </c>
      <c r="B1563" s="22">
        <v>44606</v>
      </c>
      <c r="C1563">
        <v>2022</v>
      </c>
      <c r="D1563" t="s">
        <v>25</v>
      </c>
      <c r="E1563" t="s">
        <v>32</v>
      </c>
      <c r="F1563" t="s">
        <v>38</v>
      </c>
      <c r="G1563" t="s">
        <v>41</v>
      </c>
      <c r="H1563" t="s">
        <v>43</v>
      </c>
      <c r="I1563">
        <v>104.4</v>
      </c>
      <c r="J1563" t="s">
        <v>44</v>
      </c>
      <c r="K1563">
        <v>80.5</v>
      </c>
      <c r="L1563" t="s">
        <v>84</v>
      </c>
      <c r="M1563" t="s">
        <v>48</v>
      </c>
      <c r="N1563" t="s">
        <v>57</v>
      </c>
      <c r="O1563" t="s">
        <v>60</v>
      </c>
      <c r="P1563" s="4">
        <v>642</v>
      </c>
      <c r="Q1563" s="4">
        <v>399</v>
      </c>
      <c r="R1563" s="4">
        <v>206</v>
      </c>
      <c r="S1563" s="6">
        <v>487</v>
      </c>
      <c r="T1563">
        <v>15.3</v>
      </c>
      <c r="U1563" t="s">
        <v>61</v>
      </c>
      <c r="V1563" s="4">
        <f>Table3[[#This Row],[Driver wage/trip]]+Table3[[#This Row],[Driver Salary]]</f>
        <v>848</v>
      </c>
      <c r="W1563" s="15">
        <f>Table3[[#This Row],[Buddy wage/trip]]*0.3</f>
        <v>119.69999999999999</v>
      </c>
    </row>
    <row r="1564" spans="1:23" x14ac:dyDescent="0.25">
      <c r="A1564">
        <v>5</v>
      </c>
      <c r="B1564" s="22">
        <v>44911</v>
      </c>
      <c r="C1564">
        <v>2022</v>
      </c>
      <c r="D1564" t="s">
        <v>23</v>
      </c>
      <c r="E1564" t="s">
        <v>31</v>
      </c>
      <c r="F1564" t="s">
        <v>39</v>
      </c>
      <c r="G1564" t="s">
        <v>40</v>
      </c>
      <c r="H1564" t="s">
        <v>42</v>
      </c>
      <c r="I1564">
        <v>14.7</v>
      </c>
      <c r="J1564" t="s">
        <v>44</v>
      </c>
      <c r="K1564">
        <v>94.9</v>
      </c>
      <c r="L1564" t="s">
        <v>83</v>
      </c>
      <c r="M1564" t="s">
        <v>50</v>
      </c>
      <c r="N1564" t="s">
        <v>57</v>
      </c>
      <c r="O1564" t="s">
        <v>59</v>
      </c>
      <c r="P1564" s="4">
        <v>664</v>
      </c>
      <c r="Q1564" s="4">
        <v>399</v>
      </c>
      <c r="R1564" s="4">
        <v>231</v>
      </c>
      <c r="S1564" s="6">
        <v>526</v>
      </c>
      <c r="T1564">
        <v>17.8</v>
      </c>
      <c r="U1564" t="s">
        <v>62</v>
      </c>
      <c r="V1564" s="4">
        <f>Table3[[#This Row],[Driver wage/trip]]+Table3[[#This Row],[Driver Salary]]</f>
        <v>895</v>
      </c>
      <c r="W1564" s="15">
        <f>Table3[[#This Row],[Buddy wage/trip]]*0.3</f>
        <v>119.69999999999999</v>
      </c>
    </row>
    <row r="1565" spans="1:23" x14ac:dyDescent="0.25">
      <c r="A1565">
        <v>19</v>
      </c>
      <c r="B1565" s="22">
        <v>44964</v>
      </c>
      <c r="C1565">
        <v>2023</v>
      </c>
      <c r="D1565" t="s">
        <v>25</v>
      </c>
      <c r="E1565" t="s">
        <v>37</v>
      </c>
      <c r="F1565" t="s">
        <v>38</v>
      </c>
      <c r="G1565" t="s">
        <v>40</v>
      </c>
      <c r="H1565" t="s">
        <v>43</v>
      </c>
      <c r="I1565">
        <v>52</v>
      </c>
      <c r="J1565" t="s">
        <v>45</v>
      </c>
      <c r="K1565">
        <v>74.7</v>
      </c>
      <c r="L1565" t="s">
        <v>83</v>
      </c>
      <c r="M1565" t="s">
        <v>48</v>
      </c>
      <c r="N1565" t="s">
        <v>48</v>
      </c>
      <c r="O1565" t="s">
        <v>60</v>
      </c>
      <c r="P1565" s="4">
        <v>788</v>
      </c>
      <c r="Q1565" s="4">
        <v>402</v>
      </c>
      <c r="R1565" s="4">
        <v>700</v>
      </c>
      <c r="S1565" s="6">
        <v>205</v>
      </c>
      <c r="T1565">
        <v>4.5999999999999996</v>
      </c>
      <c r="U1565" t="s">
        <v>61</v>
      </c>
      <c r="V1565" s="4">
        <f>Table3[[#This Row],[Driver wage/trip]]+Table3[[#This Row],[Driver Salary]]</f>
        <v>1488</v>
      </c>
      <c r="W1565" s="15">
        <f>Table3[[#This Row],[Buddy wage/trip]]*0.3</f>
        <v>120.6</v>
      </c>
    </row>
    <row r="1566" spans="1:23" x14ac:dyDescent="0.25">
      <c r="A1566">
        <v>18</v>
      </c>
      <c r="B1566" s="22">
        <v>44516</v>
      </c>
      <c r="C1566">
        <v>2021</v>
      </c>
      <c r="D1566" t="s">
        <v>30</v>
      </c>
      <c r="E1566" t="s">
        <v>37</v>
      </c>
      <c r="F1566" t="s">
        <v>38</v>
      </c>
      <c r="G1566" t="s">
        <v>41</v>
      </c>
      <c r="H1566" t="s">
        <v>43</v>
      </c>
      <c r="I1566">
        <v>99.4</v>
      </c>
      <c r="J1566" t="s">
        <v>45</v>
      </c>
      <c r="K1566">
        <v>13.2</v>
      </c>
      <c r="L1566" t="s">
        <v>83</v>
      </c>
      <c r="M1566" t="s">
        <v>50</v>
      </c>
      <c r="N1566" t="s">
        <v>65</v>
      </c>
      <c r="O1566" t="s">
        <v>60</v>
      </c>
      <c r="P1566" s="4">
        <v>284</v>
      </c>
      <c r="Q1566" s="4">
        <v>401</v>
      </c>
      <c r="R1566" s="4">
        <v>344</v>
      </c>
      <c r="S1566" s="6">
        <v>258</v>
      </c>
      <c r="T1566">
        <v>1.2</v>
      </c>
      <c r="U1566" t="s">
        <v>62</v>
      </c>
      <c r="V1566" s="4">
        <f>Table3[[#This Row],[Driver wage/trip]]+Table3[[#This Row],[Driver Salary]]</f>
        <v>628</v>
      </c>
      <c r="W1566" s="15">
        <f>Table3[[#This Row],[Buddy wage/trip]]*0.3</f>
        <v>120.3</v>
      </c>
    </row>
    <row r="1567" spans="1:23" x14ac:dyDescent="0.25">
      <c r="A1567">
        <v>11</v>
      </c>
      <c r="B1567" s="22">
        <v>44548</v>
      </c>
      <c r="C1567">
        <v>2021</v>
      </c>
      <c r="D1567" t="s">
        <v>23</v>
      </c>
      <c r="E1567" t="s">
        <v>36</v>
      </c>
      <c r="F1567" t="s">
        <v>39</v>
      </c>
      <c r="G1567" t="s">
        <v>41</v>
      </c>
      <c r="H1567" t="s">
        <v>43</v>
      </c>
      <c r="I1567">
        <v>98.5</v>
      </c>
      <c r="J1567" t="s">
        <v>46</v>
      </c>
      <c r="K1567">
        <v>54.4</v>
      </c>
      <c r="L1567" t="s">
        <v>83</v>
      </c>
      <c r="M1567" t="s">
        <v>49</v>
      </c>
      <c r="N1567" t="s">
        <v>57</v>
      </c>
      <c r="O1567" t="s">
        <v>59</v>
      </c>
      <c r="P1567" s="4">
        <v>626</v>
      </c>
      <c r="Q1567" s="4">
        <v>400</v>
      </c>
      <c r="R1567" s="4">
        <v>747</v>
      </c>
      <c r="S1567" s="6">
        <v>610</v>
      </c>
      <c r="T1567">
        <v>29.7</v>
      </c>
      <c r="U1567" t="s">
        <v>61</v>
      </c>
      <c r="V1567" s="4">
        <f>Table3[[#This Row],[Driver wage/trip]]+Table3[[#This Row],[Driver Salary]]</f>
        <v>1373</v>
      </c>
      <c r="W1567" s="15">
        <f>Table3[[#This Row],[Buddy wage/trip]]*0.3</f>
        <v>120</v>
      </c>
    </row>
    <row r="1568" spans="1:23" x14ac:dyDescent="0.25">
      <c r="A1568">
        <v>13</v>
      </c>
      <c r="B1568" s="22">
        <v>44055</v>
      </c>
      <c r="C1568">
        <v>2020</v>
      </c>
      <c r="D1568" t="s">
        <v>26</v>
      </c>
      <c r="E1568" t="s">
        <v>33</v>
      </c>
      <c r="F1568" t="s">
        <v>38</v>
      </c>
      <c r="G1568" t="s">
        <v>40</v>
      </c>
      <c r="H1568" t="s">
        <v>43</v>
      </c>
      <c r="I1568">
        <v>21</v>
      </c>
      <c r="J1568" t="s">
        <v>45</v>
      </c>
      <c r="K1568">
        <v>35.1</v>
      </c>
      <c r="L1568" t="s">
        <v>84</v>
      </c>
      <c r="M1568" t="s">
        <v>48</v>
      </c>
      <c r="N1568" t="s">
        <v>57</v>
      </c>
      <c r="O1568" t="s">
        <v>59</v>
      </c>
      <c r="P1568" s="4">
        <v>450</v>
      </c>
      <c r="Q1568" s="4">
        <v>400</v>
      </c>
      <c r="R1568" s="4">
        <v>387</v>
      </c>
      <c r="S1568" s="6">
        <v>357</v>
      </c>
      <c r="T1568">
        <v>14.2</v>
      </c>
      <c r="U1568" t="s">
        <v>62</v>
      </c>
      <c r="V1568" s="4">
        <f>Table3[[#This Row],[Driver wage/trip]]+Table3[[#This Row],[Driver Salary]]</f>
        <v>837</v>
      </c>
      <c r="W1568" s="15">
        <f>Table3[[#This Row],[Buddy wage/trip]]*0.3</f>
        <v>120</v>
      </c>
    </row>
    <row r="1569" spans="1:23" x14ac:dyDescent="0.25">
      <c r="A1569">
        <v>16</v>
      </c>
      <c r="B1569" s="22">
        <v>45240</v>
      </c>
      <c r="C1569">
        <v>2023</v>
      </c>
      <c r="D1569" t="s">
        <v>30</v>
      </c>
      <c r="E1569" t="s">
        <v>31</v>
      </c>
      <c r="F1569" t="s">
        <v>38</v>
      </c>
      <c r="G1569" t="s">
        <v>41</v>
      </c>
      <c r="H1569" t="s">
        <v>42</v>
      </c>
      <c r="I1569">
        <v>61.1</v>
      </c>
      <c r="J1569" t="s">
        <v>45</v>
      </c>
      <c r="K1569">
        <v>61</v>
      </c>
      <c r="L1569" t="s">
        <v>84</v>
      </c>
      <c r="M1569" t="s">
        <v>52</v>
      </c>
      <c r="N1569" t="s">
        <v>48</v>
      </c>
      <c r="O1569" t="s">
        <v>59</v>
      </c>
      <c r="P1569" s="4">
        <v>749</v>
      </c>
      <c r="Q1569" s="4">
        <v>400</v>
      </c>
      <c r="R1569" s="4">
        <v>242</v>
      </c>
      <c r="S1569" s="6">
        <v>265</v>
      </c>
      <c r="T1569">
        <v>24.9</v>
      </c>
      <c r="U1569" t="s">
        <v>61</v>
      </c>
      <c r="V1569" s="4">
        <f>Table3[[#This Row],[Driver wage/trip]]+Table3[[#This Row],[Driver Salary]]</f>
        <v>991</v>
      </c>
      <c r="W1569" s="15">
        <f>Table3[[#This Row],[Buddy wage/trip]]*0.3</f>
        <v>120</v>
      </c>
    </row>
    <row r="1570" spans="1:23" x14ac:dyDescent="0.25">
      <c r="A1570">
        <v>1</v>
      </c>
      <c r="B1570" s="22">
        <v>43894</v>
      </c>
      <c r="C1570">
        <v>2020</v>
      </c>
      <c r="D1570" t="s">
        <v>24</v>
      </c>
      <c r="E1570" t="s">
        <v>33</v>
      </c>
      <c r="F1570" t="s">
        <v>38</v>
      </c>
      <c r="G1570" t="s">
        <v>41</v>
      </c>
      <c r="H1570" t="s">
        <v>43</v>
      </c>
      <c r="I1570">
        <v>60.2</v>
      </c>
      <c r="J1570" t="s">
        <v>44</v>
      </c>
      <c r="K1570">
        <v>51.5</v>
      </c>
      <c r="L1570" t="s">
        <v>83</v>
      </c>
      <c r="M1570" t="s">
        <v>52</v>
      </c>
      <c r="N1570" t="s">
        <v>55</v>
      </c>
      <c r="O1570" t="s">
        <v>59</v>
      </c>
      <c r="P1570" s="4">
        <v>445</v>
      </c>
      <c r="Q1570" s="4">
        <v>401</v>
      </c>
      <c r="R1570" s="4">
        <v>206</v>
      </c>
      <c r="S1570" s="6">
        <v>397</v>
      </c>
      <c r="T1570">
        <v>13</v>
      </c>
      <c r="U1570" t="s">
        <v>62</v>
      </c>
      <c r="V1570" s="4">
        <f>Table3[[#This Row],[Driver wage/trip]]+Table3[[#This Row],[Driver Salary]]</f>
        <v>651</v>
      </c>
      <c r="W1570" s="15">
        <f>Table3[[#This Row],[Buddy wage/trip]]*0.3</f>
        <v>120.3</v>
      </c>
    </row>
    <row r="1571" spans="1:23" x14ac:dyDescent="0.25">
      <c r="A1571">
        <v>9</v>
      </c>
      <c r="B1571" s="22">
        <v>44778</v>
      </c>
      <c r="C1571">
        <v>2022</v>
      </c>
      <c r="D1571" t="s">
        <v>26</v>
      </c>
      <c r="E1571" t="s">
        <v>31</v>
      </c>
      <c r="F1571" t="s">
        <v>38</v>
      </c>
      <c r="G1571" t="s">
        <v>40</v>
      </c>
      <c r="H1571" t="s">
        <v>43</v>
      </c>
      <c r="I1571">
        <v>42.2</v>
      </c>
      <c r="J1571" t="s">
        <v>45</v>
      </c>
      <c r="K1571">
        <v>100.1</v>
      </c>
      <c r="L1571" t="s">
        <v>83</v>
      </c>
      <c r="M1571" t="s">
        <v>53</v>
      </c>
      <c r="N1571" t="s">
        <v>55</v>
      </c>
      <c r="O1571" t="s">
        <v>59</v>
      </c>
      <c r="P1571" s="4">
        <v>468</v>
      </c>
      <c r="Q1571" s="4">
        <v>399</v>
      </c>
      <c r="R1571" s="4">
        <v>370</v>
      </c>
      <c r="S1571" s="6">
        <v>353</v>
      </c>
      <c r="T1571">
        <v>39.4</v>
      </c>
      <c r="U1571" t="s">
        <v>62</v>
      </c>
      <c r="V1571" s="4">
        <f>Table3[[#This Row],[Driver wage/trip]]+Table3[[#This Row],[Driver Salary]]</f>
        <v>838</v>
      </c>
      <c r="W1571" s="15">
        <f>Table3[[#This Row],[Buddy wage/trip]]*0.3</f>
        <v>119.69999999999999</v>
      </c>
    </row>
    <row r="1572" spans="1:23" x14ac:dyDescent="0.25">
      <c r="A1572">
        <v>18</v>
      </c>
      <c r="B1572" s="22">
        <v>44791</v>
      </c>
      <c r="C1572">
        <v>2022</v>
      </c>
      <c r="D1572" t="s">
        <v>26</v>
      </c>
      <c r="E1572" t="s">
        <v>35</v>
      </c>
      <c r="F1572" t="s">
        <v>39</v>
      </c>
      <c r="G1572" t="s">
        <v>41</v>
      </c>
      <c r="H1572" t="s">
        <v>70</v>
      </c>
      <c r="I1572">
        <v>110.5</v>
      </c>
      <c r="J1572" t="s">
        <v>46</v>
      </c>
      <c r="K1572">
        <v>33.4</v>
      </c>
      <c r="L1572" t="s">
        <v>84</v>
      </c>
      <c r="M1572" t="s">
        <v>49</v>
      </c>
      <c r="N1572" t="s">
        <v>48</v>
      </c>
      <c r="O1572" t="s">
        <v>60</v>
      </c>
      <c r="P1572" s="4">
        <v>276</v>
      </c>
      <c r="Q1572" s="4">
        <v>401</v>
      </c>
      <c r="R1572" s="4">
        <v>484</v>
      </c>
      <c r="S1572" s="6">
        <v>218</v>
      </c>
      <c r="T1572">
        <v>13.3</v>
      </c>
      <c r="U1572" t="s">
        <v>62</v>
      </c>
      <c r="V1572" s="4">
        <f>Table3[[#This Row],[Driver wage/trip]]+Table3[[#This Row],[Driver Salary]]</f>
        <v>760</v>
      </c>
      <c r="W1572" s="15">
        <f>Table3[[#This Row],[Buddy wage/trip]]*0.3</f>
        <v>120.3</v>
      </c>
    </row>
    <row r="1573" spans="1:23" x14ac:dyDescent="0.25">
      <c r="A1573">
        <v>4</v>
      </c>
      <c r="B1573" s="22">
        <v>45206</v>
      </c>
      <c r="C1573">
        <v>2023</v>
      </c>
      <c r="D1573" t="s">
        <v>22</v>
      </c>
      <c r="E1573" t="s">
        <v>36</v>
      </c>
      <c r="F1573" t="s">
        <v>38</v>
      </c>
      <c r="G1573" t="s">
        <v>40</v>
      </c>
      <c r="H1573" t="s">
        <v>43</v>
      </c>
      <c r="I1573">
        <v>80.099999999999994</v>
      </c>
      <c r="J1573" t="s">
        <v>44</v>
      </c>
      <c r="K1573">
        <v>28.1</v>
      </c>
      <c r="L1573" t="s">
        <v>84</v>
      </c>
      <c r="M1573" t="s">
        <v>50</v>
      </c>
      <c r="N1573" t="s">
        <v>48</v>
      </c>
      <c r="O1573" t="s">
        <v>60</v>
      </c>
      <c r="P1573" s="4">
        <v>393</v>
      </c>
      <c r="Q1573" s="4">
        <v>400</v>
      </c>
      <c r="R1573" s="4">
        <v>201</v>
      </c>
      <c r="S1573" s="6">
        <v>446</v>
      </c>
      <c r="T1573">
        <v>24.6</v>
      </c>
      <c r="U1573" t="s">
        <v>61</v>
      </c>
      <c r="V1573" s="4">
        <f>Table3[[#This Row],[Driver wage/trip]]+Table3[[#This Row],[Driver Salary]]</f>
        <v>594</v>
      </c>
      <c r="W1573" s="15">
        <f>Table3[[#This Row],[Buddy wage/trip]]*0.3</f>
        <v>120</v>
      </c>
    </row>
    <row r="1574" spans="1:23" x14ac:dyDescent="0.25">
      <c r="A1574">
        <v>15</v>
      </c>
      <c r="B1574" s="22">
        <v>44150</v>
      </c>
      <c r="C1574">
        <v>2020</v>
      </c>
      <c r="D1574" t="s">
        <v>30</v>
      </c>
      <c r="E1574" t="s">
        <v>34</v>
      </c>
      <c r="F1574" t="s">
        <v>38</v>
      </c>
      <c r="G1574" t="s">
        <v>40</v>
      </c>
      <c r="H1574" t="s">
        <v>43</v>
      </c>
      <c r="I1574">
        <v>117.7</v>
      </c>
      <c r="J1574" t="s">
        <v>44</v>
      </c>
      <c r="K1574">
        <v>115.2</v>
      </c>
      <c r="L1574" t="s">
        <v>84</v>
      </c>
      <c r="M1574" t="s">
        <v>48</v>
      </c>
      <c r="N1574" t="s">
        <v>57</v>
      </c>
      <c r="O1574" t="s">
        <v>60</v>
      </c>
      <c r="P1574" s="4">
        <v>441</v>
      </c>
      <c r="Q1574" s="4">
        <v>400</v>
      </c>
      <c r="R1574" s="4">
        <v>549</v>
      </c>
      <c r="S1574" s="6">
        <v>216</v>
      </c>
      <c r="T1574">
        <v>9.6</v>
      </c>
      <c r="U1574" t="s">
        <v>61</v>
      </c>
      <c r="V1574" s="4">
        <f>Table3[[#This Row],[Driver wage/trip]]+Table3[[#This Row],[Driver Salary]]</f>
        <v>990</v>
      </c>
      <c r="W1574" s="15">
        <f>Table3[[#This Row],[Buddy wage/trip]]*0.3</f>
        <v>120</v>
      </c>
    </row>
    <row r="1575" spans="1:23" x14ac:dyDescent="0.25">
      <c r="A1575">
        <v>3</v>
      </c>
      <c r="B1575" s="22">
        <v>44187</v>
      </c>
      <c r="C1575">
        <v>2020</v>
      </c>
      <c r="D1575" t="s">
        <v>23</v>
      </c>
      <c r="E1575" t="s">
        <v>37</v>
      </c>
      <c r="F1575" t="s">
        <v>39</v>
      </c>
      <c r="G1575" t="s">
        <v>41</v>
      </c>
      <c r="H1575" t="s">
        <v>43</v>
      </c>
      <c r="I1575">
        <v>12.7</v>
      </c>
      <c r="J1575" t="s">
        <v>46</v>
      </c>
      <c r="K1575">
        <v>114.2</v>
      </c>
      <c r="L1575" t="s">
        <v>84</v>
      </c>
      <c r="M1575" t="s">
        <v>48</v>
      </c>
      <c r="N1575" t="s">
        <v>66</v>
      </c>
      <c r="O1575" t="s">
        <v>60</v>
      </c>
      <c r="P1575" s="4">
        <v>211</v>
      </c>
      <c r="Q1575" s="4">
        <v>400</v>
      </c>
      <c r="R1575" s="4">
        <v>400</v>
      </c>
      <c r="S1575" s="6">
        <v>200</v>
      </c>
      <c r="T1575">
        <v>21.2</v>
      </c>
      <c r="U1575" t="s">
        <v>61</v>
      </c>
      <c r="V1575" s="4">
        <f>Table3[[#This Row],[Driver wage/trip]]+Table3[[#This Row],[Driver Salary]]</f>
        <v>611</v>
      </c>
      <c r="W1575" s="15">
        <f>Table3[[#This Row],[Buddy wage/trip]]*0.3</f>
        <v>120</v>
      </c>
    </row>
    <row r="1576" spans="1:23" x14ac:dyDescent="0.25">
      <c r="A1576">
        <v>16</v>
      </c>
      <c r="B1576" s="22">
        <v>43923</v>
      </c>
      <c r="C1576">
        <v>2020</v>
      </c>
      <c r="D1576" t="s">
        <v>19</v>
      </c>
      <c r="E1576" t="s">
        <v>35</v>
      </c>
      <c r="F1576" t="s">
        <v>38</v>
      </c>
      <c r="G1576" t="s">
        <v>40</v>
      </c>
      <c r="H1576" t="s">
        <v>43</v>
      </c>
      <c r="I1576">
        <v>50.4</v>
      </c>
      <c r="J1576" t="s">
        <v>45</v>
      </c>
      <c r="K1576">
        <v>119.2</v>
      </c>
      <c r="L1576" t="s">
        <v>84</v>
      </c>
      <c r="M1576" t="s">
        <v>53</v>
      </c>
      <c r="N1576" t="s">
        <v>55</v>
      </c>
      <c r="O1576" t="s">
        <v>60</v>
      </c>
      <c r="P1576" s="4">
        <v>463</v>
      </c>
      <c r="Q1576" s="4">
        <v>399</v>
      </c>
      <c r="R1576" s="4">
        <v>434</v>
      </c>
      <c r="S1576" s="6">
        <v>675</v>
      </c>
      <c r="T1576">
        <v>23.6</v>
      </c>
      <c r="U1576" t="s">
        <v>62</v>
      </c>
      <c r="V1576" s="4">
        <f>Table3[[#This Row],[Driver wage/trip]]+Table3[[#This Row],[Driver Salary]]</f>
        <v>897</v>
      </c>
      <c r="W1576" s="15">
        <f>Table3[[#This Row],[Buddy wage/trip]]*0.3</f>
        <v>119.69999999999999</v>
      </c>
    </row>
    <row r="1577" spans="1:23" x14ac:dyDescent="0.25">
      <c r="A1577">
        <v>12</v>
      </c>
      <c r="B1577" s="22">
        <v>44525</v>
      </c>
      <c r="C1577">
        <v>2021</v>
      </c>
      <c r="D1577" t="s">
        <v>30</v>
      </c>
      <c r="E1577" t="s">
        <v>35</v>
      </c>
      <c r="F1577" t="s">
        <v>38</v>
      </c>
      <c r="G1577" t="s">
        <v>41</v>
      </c>
      <c r="H1577" t="s">
        <v>70</v>
      </c>
      <c r="I1577">
        <v>101</v>
      </c>
      <c r="J1577" t="s">
        <v>46</v>
      </c>
      <c r="K1577">
        <v>70.400000000000006</v>
      </c>
      <c r="L1577" t="s">
        <v>83</v>
      </c>
      <c r="M1577" t="s">
        <v>51</v>
      </c>
      <c r="N1577" t="s">
        <v>58</v>
      </c>
      <c r="O1577" t="s">
        <v>60</v>
      </c>
      <c r="P1577" s="4">
        <v>402</v>
      </c>
      <c r="Q1577" s="4">
        <v>400</v>
      </c>
      <c r="R1577" s="4">
        <v>357</v>
      </c>
      <c r="S1577" s="6">
        <v>389</v>
      </c>
      <c r="T1577">
        <v>8.1</v>
      </c>
      <c r="U1577" t="s">
        <v>62</v>
      </c>
      <c r="V1577" s="4">
        <f>Table3[[#This Row],[Driver wage/trip]]+Table3[[#This Row],[Driver Salary]]</f>
        <v>759</v>
      </c>
      <c r="W1577" s="15">
        <f>Table3[[#This Row],[Buddy wage/trip]]*0.3</f>
        <v>120</v>
      </c>
    </row>
    <row r="1578" spans="1:23" x14ac:dyDescent="0.25">
      <c r="A1578">
        <v>1</v>
      </c>
      <c r="B1578" s="22">
        <v>45154</v>
      </c>
      <c r="C1578">
        <v>2023</v>
      </c>
      <c r="D1578" t="s">
        <v>26</v>
      </c>
      <c r="E1578" t="s">
        <v>33</v>
      </c>
      <c r="F1578" t="s">
        <v>39</v>
      </c>
      <c r="G1578" t="s">
        <v>41</v>
      </c>
      <c r="H1578" t="s">
        <v>43</v>
      </c>
      <c r="I1578">
        <v>53.6</v>
      </c>
      <c r="J1578" t="s">
        <v>45</v>
      </c>
      <c r="K1578">
        <v>18</v>
      </c>
      <c r="L1578" t="s">
        <v>83</v>
      </c>
      <c r="M1578" t="s">
        <v>48</v>
      </c>
      <c r="N1578" t="s">
        <v>52</v>
      </c>
      <c r="O1578" t="s">
        <v>60</v>
      </c>
      <c r="P1578" s="4">
        <v>682</v>
      </c>
      <c r="Q1578" s="4">
        <v>399</v>
      </c>
      <c r="R1578" s="4">
        <v>517</v>
      </c>
      <c r="S1578" s="6">
        <v>541</v>
      </c>
      <c r="T1578">
        <v>5.8</v>
      </c>
      <c r="U1578" t="s">
        <v>62</v>
      </c>
      <c r="V1578" s="4">
        <f>Table3[[#This Row],[Driver wage/trip]]+Table3[[#This Row],[Driver Salary]]</f>
        <v>1199</v>
      </c>
      <c r="W1578" s="15">
        <f>Table3[[#This Row],[Buddy wage/trip]]*0.3</f>
        <v>119.69999999999999</v>
      </c>
    </row>
    <row r="1579" spans="1:23" x14ac:dyDescent="0.25">
      <c r="A1579">
        <v>21</v>
      </c>
      <c r="B1579" s="22">
        <v>45243</v>
      </c>
      <c r="C1579">
        <v>2023</v>
      </c>
      <c r="D1579" t="s">
        <v>30</v>
      </c>
      <c r="E1579" t="s">
        <v>32</v>
      </c>
      <c r="F1579" t="s">
        <v>39</v>
      </c>
      <c r="G1579" t="s">
        <v>41</v>
      </c>
      <c r="H1579" t="s">
        <v>70</v>
      </c>
      <c r="I1579">
        <v>35.1</v>
      </c>
      <c r="J1579" t="s">
        <v>45</v>
      </c>
      <c r="K1579">
        <v>106.2</v>
      </c>
      <c r="L1579" t="s">
        <v>83</v>
      </c>
      <c r="M1579" t="s">
        <v>52</v>
      </c>
      <c r="N1579" t="s">
        <v>48</v>
      </c>
      <c r="O1579" t="s">
        <v>59</v>
      </c>
      <c r="P1579" s="4">
        <v>264</v>
      </c>
      <c r="Q1579" s="4">
        <v>400</v>
      </c>
      <c r="R1579" s="4">
        <v>338</v>
      </c>
      <c r="S1579" s="6">
        <v>379</v>
      </c>
      <c r="T1579">
        <v>39</v>
      </c>
      <c r="U1579" t="s">
        <v>62</v>
      </c>
      <c r="V1579" s="4">
        <f>Table3[[#This Row],[Driver wage/trip]]+Table3[[#This Row],[Driver Salary]]</f>
        <v>602</v>
      </c>
      <c r="W1579" s="15">
        <f>Table3[[#This Row],[Buddy wage/trip]]*0.3</f>
        <v>120</v>
      </c>
    </row>
    <row r="1580" spans="1:23" x14ac:dyDescent="0.25">
      <c r="A1580">
        <v>7</v>
      </c>
      <c r="B1580" s="22">
        <v>44264</v>
      </c>
      <c r="C1580">
        <v>2021</v>
      </c>
      <c r="D1580" t="s">
        <v>24</v>
      </c>
      <c r="E1580" t="s">
        <v>37</v>
      </c>
      <c r="F1580" t="s">
        <v>38</v>
      </c>
      <c r="G1580" t="s">
        <v>40</v>
      </c>
      <c r="H1580" t="s">
        <v>43</v>
      </c>
      <c r="I1580">
        <v>119.7</v>
      </c>
      <c r="J1580" t="s">
        <v>44</v>
      </c>
      <c r="K1580">
        <v>21.7</v>
      </c>
      <c r="L1580" t="s">
        <v>84</v>
      </c>
      <c r="M1580" t="s">
        <v>52</v>
      </c>
      <c r="N1580" t="s">
        <v>57</v>
      </c>
      <c r="O1580" t="s">
        <v>60</v>
      </c>
      <c r="P1580" s="4">
        <v>656</v>
      </c>
      <c r="Q1580" s="4">
        <v>401</v>
      </c>
      <c r="R1580" s="4">
        <v>281</v>
      </c>
      <c r="S1580" s="6">
        <v>758</v>
      </c>
      <c r="T1580">
        <v>35.799999999999997</v>
      </c>
      <c r="U1580" t="s">
        <v>62</v>
      </c>
      <c r="V1580" s="4">
        <f>Table3[[#This Row],[Driver wage/trip]]+Table3[[#This Row],[Driver Salary]]</f>
        <v>937</v>
      </c>
      <c r="W1580" s="15">
        <f>Table3[[#This Row],[Buddy wage/trip]]*0.3</f>
        <v>120.3</v>
      </c>
    </row>
    <row r="1581" spans="1:23" x14ac:dyDescent="0.25">
      <c r="A1581">
        <v>7</v>
      </c>
      <c r="B1581" s="22">
        <v>44956</v>
      </c>
      <c r="C1581">
        <v>2023</v>
      </c>
      <c r="D1581" t="s">
        <v>28</v>
      </c>
      <c r="E1581" t="s">
        <v>32</v>
      </c>
      <c r="F1581" t="s">
        <v>39</v>
      </c>
      <c r="G1581" t="s">
        <v>41</v>
      </c>
      <c r="H1581" t="s">
        <v>43</v>
      </c>
      <c r="I1581">
        <v>105.4</v>
      </c>
      <c r="J1581" t="s">
        <v>44</v>
      </c>
      <c r="K1581">
        <v>22.9</v>
      </c>
      <c r="L1581" t="s">
        <v>83</v>
      </c>
      <c r="M1581" t="s">
        <v>51</v>
      </c>
      <c r="N1581" t="s">
        <v>52</v>
      </c>
      <c r="O1581" t="s">
        <v>59</v>
      </c>
      <c r="P1581" s="4">
        <v>628</v>
      </c>
      <c r="Q1581" s="4">
        <v>399</v>
      </c>
      <c r="R1581" s="4">
        <v>734</v>
      </c>
      <c r="S1581" s="6">
        <v>638</v>
      </c>
      <c r="T1581">
        <v>26.7</v>
      </c>
      <c r="U1581" t="s">
        <v>61</v>
      </c>
      <c r="V1581" s="4">
        <f>Table3[[#This Row],[Driver wage/trip]]+Table3[[#This Row],[Driver Salary]]</f>
        <v>1362</v>
      </c>
      <c r="W1581" s="15">
        <f>Table3[[#This Row],[Buddy wage/trip]]*0.3</f>
        <v>119.69999999999999</v>
      </c>
    </row>
    <row r="1582" spans="1:23" x14ac:dyDescent="0.25">
      <c r="A1582">
        <v>14</v>
      </c>
      <c r="B1582" s="22">
        <v>44671</v>
      </c>
      <c r="C1582">
        <v>2022</v>
      </c>
      <c r="D1582" t="s">
        <v>19</v>
      </c>
      <c r="E1582" t="s">
        <v>33</v>
      </c>
      <c r="F1582" t="s">
        <v>39</v>
      </c>
      <c r="G1582" t="s">
        <v>41</v>
      </c>
      <c r="H1582" t="s">
        <v>42</v>
      </c>
      <c r="I1582">
        <v>67.8</v>
      </c>
      <c r="J1582" t="s">
        <v>45</v>
      </c>
      <c r="K1582">
        <v>27.2</v>
      </c>
      <c r="L1582" t="s">
        <v>84</v>
      </c>
      <c r="M1582" t="s">
        <v>48</v>
      </c>
      <c r="N1582" t="s">
        <v>48</v>
      </c>
      <c r="O1582" t="s">
        <v>59</v>
      </c>
      <c r="P1582" s="4">
        <v>345</v>
      </c>
      <c r="Q1582" s="4">
        <v>400</v>
      </c>
      <c r="R1582" s="4">
        <v>434</v>
      </c>
      <c r="S1582" s="6">
        <v>422</v>
      </c>
      <c r="T1582">
        <v>34.6</v>
      </c>
      <c r="U1582" t="s">
        <v>61</v>
      </c>
      <c r="V1582" s="4">
        <f>Table3[[#This Row],[Driver wage/trip]]+Table3[[#This Row],[Driver Salary]]</f>
        <v>779</v>
      </c>
      <c r="W1582" s="15">
        <f>Table3[[#This Row],[Buddy wage/trip]]*0.3</f>
        <v>120</v>
      </c>
    </row>
    <row r="1583" spans="1:23" x14ac:dyDescent="0.25">
      <c r="A1583">
        <v>21</v>
      </c>
      <c r="B1583" s="22">
        <v>45232</v>
      </c>
      <c r="C1583">
        <v>2023</v>
      </c>
      <c r="D1583" t="s">
        <v>30</v>
      </c>
      <c r="E1583" t="s">
        <v>35</v>
      </c>
      <c r="F1583" t="s">
        <v>38</v>
      </c>
      <c r="G1583" t="s">
        <v>40</v>
      </c>
      <c r="H1583" t="s">
        <v>43</v>
      </c>
      <c r="I1583">
        <v>69.599999999999994</v>
      </c>
      <c r="J1583" t="s">
        <v>46</v>
      </c>
      <c r="K1583">
        <v>80.099999999999994</v>
      </c>
      <c r="L1583" t="s">
        <v>83</v>
      </c>
      <c r="M1583" t="s">
        <v>48</v>
      </c>
      <c r="N1583" t="s">
        <v>57</v>
      </c>
      <c r="O1583" t="s">
        <v>59</v>
      </c>
      <c r="P1583" s="4">
        <v>250</v>
      </c>
      <c r="Q1583" s="4">
        <v>400</v>
      </c>
      <c r="R1583" s="4">
        <v>246</v>
      </c>
      <c r="S1583" s="6">
        <v>326</v>
      </c>
      <c r="T1583">
        <v>4.7</v>
      </c>
      <c r="U1583" t="s">
        <v>62</v>
      </c>
      <c r="V1583" s="4">
        <f>Table3[[#This Row],[Driver wage/trip]]+Table3[[#This Row],[Driver Salary]]</f>
        <v>496</v>
      </c>
      <c r="W1583" s="15">
        <f>Table3[[#This Row],[Buddy wage/trip]]*0.3</f>
        <v>120</v>
      </c>
    </row>
    <row r="1584" spans="1:23" x14ac:dyDescent="0.25">
      <c r="A1584">
        <v>5</v>
      </c>
      <c r="B1584" s="22">
        <v>45192</v>
      </c>
      <c r="C1584">
        <v>2023</v>
      </c>
      <c r="D1584" t="s">
        <v>21</v>
      </c>
      <c r="E1584" t="s">
        <v>36</v>
      </c>
      <c r="F1584" t="s">
        <v>39</v>
      </c>
      <c r="G1584" t="s">
        <v>40</v>
      </c>
      <c r="H1584" t="s">
        <v>70</v>
      </c>
      <c r="I1584">
        <v>5.8</v>
      </c>
      <c r="J1584" t="s">
        <v>46</v>
      </c>
      <c r="K1584">
        <v>17.3</v>
      </c>
      <c r="L1584" t="s">
        <v>83</v>
      </c>
      <c r="M1584" t="s">
        <v>47</v>
      </c>
      <c r="N1584" t="s">
        <v>48</v>
      </c>
      <c r="O1584" t="s">
        <v>60</v>
      </c>
      <c r="P1584" s="4">
        <v>705</v>
      </c>
      <c r="Q1584" s="4">
        <v>400</v>
      </c>
      <c r="R1584" s="4">
        <v>338</v>
      </c>
      <c r="S1584" s="6">
        <v>283</v>
      </c>
      <c r="T1584">
        <v>29.4</v>
      </c>
      <c r="U1584" t="s">
        <v>62</v>
      </c>
      <c r="V1584" s="4">
        <f>Table3[[#This Row],[Driver wage/trip]]+Table3[[#This Row],[Driver Salary]]</f>
        <v>1043</v>
      </c>
      <c r="W1584" s="15">
        <f>Table3[[#This Row],[Buddy wage/trip]]*0.3</f>
        <v>120</v>
      </c>
    </row>
    <row r="1585" spans="1:23" x14ac:dyDescent="0.25">
      <c r="A1585">
        <v>13</v>
      </c>
      <c r="B1585" s="22">
        <v>44854</v>
      </c>
      <c r="C1585">
        <v>2022</v>
      </c>
      <c r="D1585" t="s">
        <v>22</v>
      </c>
      <c r="E1585" t="s">
        <v>35</v>
      </c>
      <c r="F1585" t="s">
        <v>39</v>
      </c>
      <c r="G1585" t="s">
        <v>41</v>
      </c>
      <c r="H1585" t="s">
        <v>43</v>
      </c>
      <c r="I1585">
        <v>117.8</v>
      </c>
      <c r="J1585" t="s">
        <v>45</v>
      </c>
      <c r="K1585">
        <v>94.5</v>
      </c>
      <c r="L1585" t="s">
        <v>83</v>
      </c>
      <c r="M1585" t="s">
        <v>55</v>
      </c>
      <c r="N1585" t="s">
        <v>48</v>
      </c>
      <c r="O1585" t="s">
        <v>60</v>
      </c>
      <c r="P1585" s="4">
        <v>350</v>
      </c>
      <c r="Q1585" s="4">
        <v>400</v>
      </c>
      <c r="R1585" s="4">
        <v>386</v>
      </c>
      <c r="S1585" s="6">
        <v>657</v>
      </c>
      <c r="T1585">
        <v>12.1</v>
      </c>
      <c r="U1585" t="s">
        <v>62</v>
      </c>
      <c r="V1585" s="4">
        <f>Table3[[#This Row],[Driver wage/trip]]+Table3[[#This Row],[Driver Salary]]</f>
        <v>736</v>
      </c>
      <c r="W1585" s="15">
        <f>Table3[[#This Row],[Buddy wage/trip]]*0.3</f>
        <v>120</v>
      </c>
    </row>
    <row r="1586" spans="1:23" x14ac:dyDescent="0.25">
      <c r="A1586">
        <v>16</v>
      </c>
      <c r="B1586" s="22">
        <v>44728</v>
      </c>
      <c r="C1586">
        <v>2022</v>
      </c>
      <c r="D1586" t="s">
        <v>29</v>
      </c>
      <c r="E1586" t="s">
        <v>35</v>
      </c>
      <c r="F1586" t="s">
        <v>38</v>
      </c>
      <c r="G1586" t="s">
        <v>41</v>
      </c>
      <c r="H1586" t="s">
        <v>42</v>
      </c>
      <c r="I1586">
        <v>97.7</v>
      </c>
      <c r="J1586" t="s">
        <v>46</v>
      </c>
      <c r="K1586">
        <v>11.7</v>
      </c>
      <c r="L1586" t="s">
        <v>83</v>
      </c>
      <c r="M1586" t="s">
        <v>52</v>
      </c>
      <c r="N1586" t="s">
        <v>48</v>
      </c>
      <c r="O1586" t="s">
        <v>59</v>
      </c>
      <c r="P1586" s="4">
        <v>287</v>
      </c>
      <c r="Q1586" s="4">
        <v>401</v>
      </c>
      <c r="R1586" s="4">
        <v>662</v>
      </c>
      <c r="S1586" s="6">
        <v>472</v>
      </c>
      <c r="T1586">
        <v>22</v>
      </c>
      <c r="U1586" t="s">
        <v>62</v>
      </c>
      <c r="V1586" s="4">
        <f>Table3[[#This Row],[Driver wage/trip]]+Table3[[#This Row],[Driver Salary]]</f>
        <v>949</v>
      </c>
      <c r="W1586" s="15">
        <f>Table3[[#This Row],[Buddy wage/trip]]*0.3</f>
        <v>120.3</v>
      </c>
    </row>
    <row r="1587" spans="1:23" x14ac:dyDescent="0.25">
      <c r="A1587">
        <v>17</v>
      </c>
      <c r="B1587" s="22">
        <v>44714</v>
      </c>
      <c r="C1587">
        <v>2022</v>
      </c>
      <c r="D1587" t="s">
        <v>29</v>
      </c>
      <c r="E1587" t="s">
        <v>35</v>
      </c>
      <c r="F1587" t="s">
        <v>38</v>
      </c>
      <c r="G1587" t="s">
        <v>41</v>
      </c>
      <c r="H1587" t="s">
        <v>70</v>
      </c>
      <c r="I1587">
        <v>9.1999999999999993</v>
      </c>
      <c r="J1587" t="s">
        <v>46</v>
      </c>
      <c r="K1587">
        <v>17.7</v>
      </c>
      <c r="L1587" t="s">
        <v>84</v>
      </c>
      <c r="M1587" t="s">
        <v>55</v>
      </c>
      <c r="N1587" t="s">
        <v>48</v>
      </c>
      <c r="O1587" t="s">
        <v>59</v>
      </c>
      <c r="P1587" s="4">
        <v>415</v>
      </c>
      <c r="Q1587" s="4">
        <v>401</v>
      </c>
      <c r="R1587" s="4">
        <v>213</v>
      </c>
      <c r="S1587" s="6">
        <v>339</v>
      </c>
      <c r="T1587">
        <v>30.8</v>
      </c>
      <c r="U1587" t="s">
        <v>62</v>
      </c>
      <c r="V1587" s="4">
        <f>Table3[[#This Row],[Driver wage/trip]]+Table3[[#This Row],[Driver Salary]]</f>
        <v>628</v>
      </c>
      <c r="W1587" s="15">
        <f>Table3[[#This Row],[Buddy wage/trip]]*0.3</f>
        <v>120.3</v>
      </c>
    </row>
    <row r="1588" spans="1:23" x14ac:dyDescent="0.25">
      <c r="A1588">
        <v>14</v>
      </c>
      <c r="B1588" s="22">
        <v>44608</v>
      </c>
      <c r="C1588">
        <v>2022</v>
      </c>
      <c r="D1588" t="s">
        <v>25</v>
      </c>
      <c r="E1588" t="s">
        <v>33</v>
      </c>
      <c r="F1588" t="s">
        <v>38</v>
      </c>
      <c r="G1588" t="s">
        <v>41</v>
      </c>
      <c r="H1588" t="s">
        <v>70</v>
      </c>
      <c r="I1588">
        <v>25.3</v>
      </c>
      <c r="J1588" t="s">
        <v>44</v>
      </c>
      <c r="K1588">
        <v>55</v>
      </c>
      <c r="L1588" t="s">
        <v>83</v>
      </c>
      <c r="M1588" t="s">
        <v>53</v>
      </c>
      <c r="N1588" t="s">
        <v>52</v>
      </c>
      <c r="O1588" t="s">
        <v>60</v>
      </c>
      <c r="P1588" s="4">
        <v>441</v>
      </c>
      <c r="Q1588" s="4">
        <v>399</v>
      </c>
      <c r="R1588" s="4">
        <v>487</v>
      </c>
      <c r="S1588" s="6">
        <v>752</v>
      </c>
      <c r="T1588">
        <v>2.2999999999999998</v>
      </c>
      <c r="U1588" t="s">
        <v>61</v>
      </c>
      <c r="V1588" s="4">
        <f>Table3[[#This Row],[Driver wage/trip]]+Table3[[#This Row],[Driver Salary]]</f>
        <v>928</v>
      </c>
      <c r="W1588" s="15">
        <f>Table3[[#This Row],[Buddy wage/trip]]*0.3</f>
        <v>119.69999999999999</v>
      </c>
    </row>
    <row r="1589" spans="1:23" x14ac:dyDescent="0.25">
      <c r="A1589">
        <v>10</v>
      </c>
      <c r="B1589" s="22">
        <v>44322</v>
      </c>
      <c r="C1589">
        <v>2021</v>
      </c>
      <c r="D1589" t="s">
        <v>20</v>
      </c>
      <c r="E1589" t="s">
        <v>35</v>
      </c>
      <c r="F1589" t="s">
        <v>38</v>
      </c>
      <c r="G1589" t="s">
        <v>40</v>
      </c>
      <c r="H1589" t="s">
        <v>70</v>
      </c>
      <c r="I1589">
        <v>99.4</v>
      </c>
      <c r="J1589" t="s">
        <v>44</v>
      </c>
      <c r="K1589">
        <v>48.6</v>
      </c>
      <c r="L1589" t="s">
        <v>83</v>
      </c>
      <c r="M1589" t="s">
        <v>48</v>
      </c>
      <c r="N1589" t="s">
        <v>57</v>
      </c>
      <c r="O1589" t="s">
        <v>59</v>
      </c>
      <c r="P1589" s="4">
        <v>396</v>
      </c>
      <c r="Q1589" s="4">
        <v>399</v>
      </c>
      <c r="R1589" s="4">
        <v>445</v>
      </c>
      <c r="S1589" s="6">
        <v>434</v>
      </c>
      <c r="T1589">
        <v>28.1</v>
      </c>
      <c r="U1589" t="s">
        <v>62</v>
      </c>
      <c r="V1589" s="4">
        <f>Table3[[#This Row],[Driver wage/trip]]+Table3[[#This Row],[Driver Salary]]</f>
        <v>841</v>
      </c>
      <c r="W1589" s="15">
        <f>Table3[[#This Row],[Buddy wage/trip]]*0.3</f>
        <v>119.69999999999999</v>
      </c>
    </row>
    <row r="1590" spans="1:23" x14ac:dyDescent="0.25">
      <c r="A1590">
        <v>7</v>
      </c>
      <c r="B1590" s="22">
        <v>44914</v>
      </c>
      <c r="C1590">
        <v>2022</v>
      </c>
      <c r="D1590" t="s">
        <v>23</v>
      </c>
      <c r="E1590" t="s">
        <v>32</v>
      </c>
      <c r="F1590" t="s">
        <v>39</v>
      </c>
      <c r="G1590" t="s">
        <v>41</v>
      </c>
      <c r="H1590" t="s">
        <v>43</v>
      </c>
      <c r="I1590">
        <v>15</v>
      </c>
      <c r="J1590" t="s">
        <v>46</v>
      </c>
      <c r="K1590">
        <v>118.8</v>
      </c>
      <c r="L1590" t="s">
        <v>84</v>
      </c>
      <c r="M1590" t="s">
        <v>52</v>
      </c>
      <c r="N1590" t="s">
        <v>48</v>
      </c>
      <c r="O1590" t="s">
        <v>59</v>
      </c>
      <c r="P1590" s="4">
        <v>786</v>
      </c>
      <c r="Q1590" s="4">
        <v>400</v>
      </c>
      <c r="R1590" s="4">
        <v>781</v>
      </c>
      <c r="S1590" s="6">
        <v>526</v>
      </c>
      <c r="T1590">
        <v>18</v>
      </c>
      <c r="U1590" t="s">
        <v>61</v>
      </c>
      <c r="V1590" s="4">
        <f>Table3[[#This Row],[Driver wage/trip]]+Table3[[#This Row],[Driver Salary]]</f>
        <v>1567</v>
      </c>
      <c r="W1590" s="15">
        <f>Table3[[#This Row],[Buddy wage/trip]]*0.3</f>
        <v>120</v>
      </c>
    </row>
    <row r="1591" spans="1:23" x14ac:dyDescent="0.25">
      <c r="A1591">
        <v>13</v>
      </c>
      <c r="B1591" s="22">
        <v>44643</v>
      </c>
      <c r="C1591">
        <v>2022</v>
      </c>
      <c r="D1591" t="s">
        <v>24</v>
      </c>
      <c r="E1591" t="s">
        <v>33</v>
      </c>
      <c r="F1591" t="s">
        <v>39</v>
      </c>
      <c r="G1591" t="s">
        <v>40</v>
      </c>
      <c r="H1591" t="s">
        <v>43</v>
      </c>
      <c r="I1591">
        <v>113.3</v>
      </c>
      <c r="J1591" t="s">
        <v>44</v>
      </c>
      <c r="K1591">
        <v>116.2</v>
      </c>
      <c r="L1591" t="s">
        <v>83</v>
      </c>
      <c r="M1591" t="s">
        <v>51</v>
      </c>
      <c r="N1591" t="s">
        <v>56</v>
      </c>
      <c r="O1591" t="s">
        <v>59</v>
      </c>
      <c r="P1591" s="4">
        <v>728</v>
      </c>
      <c r="Q1591" s="4">
        <v>399</v>
      </c>
      <c r="R1591" s="4">
        <v>308</v>
      </c>
      <c r="S1591" s="6">
        <v>715</v>
      </c>
      <c r="T1591">
        <v>18.100000000000001</v>
      </c>
      <c r="U1591" t="s">
        <v>61</v>
      </c>
      <c r="V1591" s="4">
        <f>Table3[[#This Row],[Driver wage/trip]]+Table3[[#This Row],[Driver Salary]]</f>
        <v>1036</v>
      </c>
      <c r="W1591" s="15">
        <f>Table3[[#This Row],[Buddy wage/trip]]*0.3</f>
        <v>119.69999999999999</v>
      </c>
    </row>
    <row r="1592" spans="1:23" x14ac:dyDescent="0.25">
      <c r="A1592">
        <v>5</v>
      </c>
      <c r="B1592" s="22">
        <v>44222</v>
      </c>
      <c r="C1592">
        <v>2021</v>
      </c>
      <c r="D1592" t="s">
        <v>28</v>
      </c>
      <c r="E1592" t="s">
        <v>37</v>
      </c>
      <c r="F1592" t="s">
        <v>38</v>
      </c>
      <c r="G1592" t="s">
        <v>40</v>
      </c>
      <c r="H1592" t="s">
        <v>42</v>
      </c>
      <c r="I1592">
        <v>120</v>
      </c>
      <c r="J1592" t="s">
        <v>44</v>
      </c>
      <c r="K1592">
        <v>26.8</v>
      </c>
      <c r="L1592" t="s">
        <v>83</v>
      </c>
      <c r="M1592" t="s">
        <v>53</v>
      </c>
      <c r="N1592" t="s">
        <v>58</v>
      </c>
      <c r="O1592" t="s">
        <v>60</v>
      </c>
      <c r="P1592" s="4">
        <v>724</v>
      </c>
      <c r="Q1592" s="4">
        <v>401</v>
      </c>
      <c r="R1592" s="4">
        <v>577</v>
      </c>
      <c r="S1592" s="6">
        <v>700</v>
      </c>
      <c r="T1592">
        <v>36.4</v>
      </c>
      <c r="U1592" t="s">
        <v>61</v>
      </c>
      <c r="V1592" s="4">
        <f>Table3[[#This Row],[Driver wage/trip]]+Table3[[#This Row],[Driver Salary]]</f>
        <v>1301</v>
      </c>
      <c r="W1592" s="15">
        <f>Table3[[#This Row],[Buddy wage/trip]]*0.3</f>
        <v>120.3</v>
      </c>
    </row>
    <row r="1593" spans="1:23" x14ac:dyDescent="0.25">
      <c r="A1593">
        <v>8</v>
      </c>
      <c r="B1593" s="22">
        <v>44973</v>
      </c>
      <c r="C1593">
        <v>2023</v>
      </c>
      <c r="D1593" t="s">
        <v>25</v>
      </c>
      <c r="E1593" t="s">
        <v>35</v>
      </c>
      <c r="F1593" t="s">
        <v>39</v>
      </c>
      <c r="G1593" t="s">
        <v>41</v>
      </c>
      <c r="H1593" t="s">
        <v>42</v>
      </c>
      <c r="I1593">
        <v>106.9</v>
      </c>
      <c r="J1593" t="s">
        <v>46</v>
      </c>
      <c r="K1593">
        <v>113.9</v>
      </c>
      <c r="L1593" t="s">
        <v>84</v>
      </c>
      <c r="M1593" t="s">
        <v>51</v>
      </c>
      <c r="N1593" t="s">
        <v>58</v>
      </c>
      <c r="O1593" t="s">
        <v>60</v>
      </c>
      <c r="P1593" s="4">
        <v>439</v>
      </c>
      <c r="Q1593" s="4">
        <v>399</v>
      </c>
      <c r="R1593" s="4">
        <v>321</v>
      </c>
      <c r="S1593" s="6">
        <v>583</v>
      </c>
      <c r="T1593">
        <v>34.5</v>
      </c>
      <c r="U1593" t="s">
        <v>62</v>
      </c>
      <c r="V1593" s="4">
        <f>Table3[[#This Row],[Driver wage/trip]]+Table3[[#This Row],[Driver Salary]]</f>
        <v>760</v>
      </c>
      <c r="W1593" s="15">
        <f>Table3[[#This Row],[Buddy wage/trip]]*0.3</f>
        <v>119.69999999999999</v>
      </c>
    </row>
    <row r="1594" spans="1:23" x14ac:dyDescent="0.25">
      <c r="A1594">
        <v>16</v>
      </c>
      <c r="B1594" s="22">
        <v>45182</v>
      </c>
      <c r="C1594">
        <v>2023</v>
      </c>
      <c r="D1594" t="s">
        <v>21</v>
      </c>
      <c r="E1594" t="s">
        <v>33</v>
      </c>
      <c r="F1594" t="s">
        <v>38</v>
      </c>
      <c r="G1594" t="s">
        <v>40</v>
      </c>
      <c r="H1594" t="s">
        <v>43</v>
      </c>
      <c r="I1594">
        <v>90</v>
      </c>
      <c r="J1594" t="s">
        <v>46</v>
      </c>
      <c r="K1594">
        <v>84.6</v>
      </c>
      <c r="L1594" t="s">
        <v>84</v>
      </c>
      <c r="M1594" t="s">
        <v>51</v>
      </c>
      <c r="N1594" t="s">
        <v>52</v>
      </c>
      <c r="O1594" t="s">
        <v>59</v>
      </c>
      <c r="P1594" s="4">
        <v>778</v>
      </c>
      <c r="Q1594" s="4">
        <v>402</v>
      </c>
      <c r="R1594" s="4">
        <v>529</v>
      </c>
      <c r="S1594" s="6">
        <v>733</v>
      </c>
      <c r="T1594">
        <v>3.2</v>
      </c>
      <c r="U1594" t="s">
        <v>62</v>
      </c>
      <c r="V1594" s="4">
        <f>Table3[[#This Row],[Driver wage/trip]]+Table3[[#This Row],[Driver Salary]]</f>
        <v>1307</v>
      </c>
      <c r="W1594" s="15">
        <f>Table3[[#This Row],[Buddy wage/trip]]*0.3</f>
        <v>120.6</v>
      </c>
    </row>
    <row r="1595" spans="1:23" x14ac:dyDescent="0.25">
      <c r="A1595">
        <v>19</v>
      </c>
      <c r="B1595" s="22">
        <v>43851</v>
      </c>
      <c r="C1595">
        <v>2020</v>
      </c>
      <c r="D1595" t="s">
        <v>28</v>
      </c>
      <c r="E1595" t="s">
        <v>37</v>
      </c>
      <c r="F1595" t="s">
        <v>38</v>
      </c>
      <c r="G1595" t="s">
        <v>41</v>
      </c>
      <c r="H1595" t="s">
        <v>42</v>
      </c>
      <c r="I1595">
        <v>61</v>
      </c>
      <c r="J1595" t="s">
        <v>45</v>
      </c>
      <c r="K1595">
        <v>52</v>
      </c>
      <c r="L1595" t="s">
        <v>83</v>
      </c>
      <c r="M1595" t="s">
        <v>51</v>
      </c>
      <c r="N1595" t="s">
        <v>55</v>
      </c>
      <c r="O1595" t="s">
        <v>59</v>
      </c>
      <c r="P1595" s="4">
        <v>610</v>
      </c>
      <c r="Q1595" s="4">
        <v>401</v>
      </c>
      <c r="R1595" s="4">
        <v>533</v>
      </c>
      <c r="S1595" s="6">
        <v>771</v>
      </c>
      <c r="T1595">
        <v>25.1</v>
      </c>
      <c r="U1595" t="s">
        <v>61</v>
      </c>
      <c r="V1595" s="4">
        <f>Table3[[#This Row],[Driver wage/trip]]+Table3[[#This Row],[Driver Salary]]</f>
        <v>1143</v>
      </c>
      <c r="W1595" s="15">
        <f>Table3[[#This Row],[Buddy wage/trip]]*0.3</f>
        <v>120.3</v>
      </c>
    </row>
    <row r="1596" spans="1:23" x14ac:dyDescent="0.25">
      <c r="A1596">
        <v>4</v>
      </c>
      <c r="B1596" s="22">
        <v>44951</v>
      </c>
      <c r="C1596">
        <v>2023</v>
      </c>
      <c r="D1596" t="s">
        <v>28</v>
      </c>
      <c r="E1596" t="s">
        <v>33</v>
      </c>
      <c r="F1596" t="s">
        <v>38</v>
      </c>
      <c r="G1596" t="s">
        <v>40</v>
      </c>
      <c r="H1596" t="s">
        <v>42</v>
      </c>
      <c r="I1596">
        <v>14.5</v>
      </c>
      <c r="J1596" t="s">
        <v>44</v>
      </c>
      <c r="K1596">
        <v>90.1</v>
      </c>
      <c r="L1596" t="s">
        <v>83</v>
      </c>
      <c r="M1596" t="s">
        <v>51</v>
      </c>
      <c r="N1596" t="s">
        <v>57</v>
      </c>
      <c r="O1596" t="s">
        <v>59</v>
      </c>
      <c r="P1596" s="4">
        <v>699</v>
      </c>
      <c r="Q1596" s="4">
        <v>400</v>
      </c>
      <c r="R1596" s="4">
        <v>245</v>
      </c>
      <c r="S1596" s="6">
        <v>761</v>
      </c>
      <c r="T1596">
        <v>18</v>
      </c>
      <c r="U1596" t="s">
        <v>61</v>
      </c>
      <c r="V1596" s="4">
        <f>Table3[[#This Row],[Driver wage/trip]]+Table3[[#This Row],[Driver Salary]]</f>
        <v>944</v>
      </c>
      <c r="W1596" s="15">
        <f>Table3[[#This Row],[Buddy wage/trip]]*0.3</f>
        <v>120</v>
      </c>
    </row>
    <row r="1597" spans="1:23" x14ac:dyDescent="0.25">
      <c r="A1597">
        <v>5</v>
      </c>
      <c r="B1597" s="22">
        <v>44343</v>
      </c>
      <c r="C1597">
        <v>2021</v>
      </c>
      <c r="D1597" t="s">
        <v>20</v>
      </c>
      <c r="E1597" t="s">
        <v>35</v>
      </c>
      <c r="F1597" t="s">
        <v>38</v>
      </c>
      <c r="G1597" t="s">
        <v>41</v>
      </c>
      <c r="H1597" t="s">
        <v>43</v>
      </c>
      <c r="I1597">
        <v>89</v>
      </c>
      <c r="J1597" t="s">
        <v>45</v>
      </c>
      <c r="K1597">
        <v>108.5</v>
      </c>
      <c r="L1597" t="s">
        <v>83</v>
      </c>
      <c r="M1597" t="s">
        <v>52</v>
      </c>
      <c r="N1597" t="s">
        <v>57</v>
      </c>
      <c r="O1597" t="s">
        <v>60</v>
      </c>
      <c r="P1597" s="4">
        <v>501</v>
      </c>
      <c r="Q1597" s="4">
        <v>401</v>
      </c>
      <c r="R1597" s="4">
        <v>474</v>
      </c>
      <c r="S1597" s="6">
        <v>409</v>
      </c>
      <c r="T1597">
        <v>5.6</v>
      </c>
      <c r="U1597" t="s">
        <v>61</v>
      </c>
      <c r="V1597" s="4">
        <f>Table3[[#This Row],[Driver wage/trip]]+Table3[[#This Row],[Driver Salary]]</f>
        <v>975</v>
      </c>
      <c r="W1597" s="15">
        <f>Table3[[#This Row],[Buddy wage/trip]]*0.3</f>
        <v>120.3</v>
      </c>
    </row>
    <row r="1598" spans="1:23" x14ac:dyDescent="0.25">
      <c r="A1598">
        <v>17</v>
      </c>
      <c r="B1598" s="22">
        <v>44738</v>
      </c>
      <c r="C1598">
        <v>2022</v>
      </c>
      <c r="D1598" t="s">
        <v>29</v>
      </c>
      <c r="E1598" t="s">
        <v>34</v>
      </c>
      <c r="F1598" t="s">
        <v>38</v>
      </c>
      <c r="G1598" t="s">
        <v>41</v>
      </c>
      <c r="H1598" t="s">
        <v>43</v>
      </c>
      <c r="I1598">
        <v>50.6</v>
      </c>
      <c r="J1598" t="s">
        <v>45</v>
      </c>
      <c r="K1598">
        <v>25.7</v>
      </c>
      <c r="L1598" t="s">
        <v>83</v>
      </c>
      <c r="M1598" t="s">
        <v>48</v>
      </c>
      <c r="N1598" t="s">
        <v>65</v>
      </c>
      <c r="O1598" t="s">
        <v>59</v>
      </c>
      <c r="P1598" s="4">
        <v>296</v>
      </c>
      <c r="Q1598" s="4">
        <v>398</v>
      </c>
      <c r="R1598" s="4">
        <v>477</v>
      </c>
      <c r="S1598" s="6">
        <v>438</v>
      </c>
      <c r="T1598">
        <v>34.200000000000003</v>
      </c>
      <c r="U1598" t="s">
        <v>61</v>
      </c>
      <c r="V1598" s="4">
        <f>Table3[[#This Row],[Driver wage/trip]]+Table3[[#This Row],[Driver Salary]]</f>
        <v>773</v>
      </c>
      <c r="W1598" s="15">
        <f>Table3[[#This Row],[Buddy wage/trip]]*0.3</f>
        <v>119.39999999999999</v>
      </c>
    </row>
    <row r="1599" spans="1:23" x14ac:dyDescent="0.25">
      <c r="A1599">
        <v>27</v>
      </c>
      <c r="B1599" s="22">
        <v>44545</v>
      </c>
      <c r="C1599">
        <v>2021</v>
      </c>
      <c r="D1599" t="s">
        <v>23</v>
      </c>
      <c r="E1599" t="s">
        <v>33</v>
      </c>
      <c r="F1599" t="s">
        <v>38</v>
      </c>
      <c r="G1599" t="s">
        <v>41</v>
      </c>
      <c r="H1599" t="s">
        <v>43</v>
      </c>
      <c r="I1599">
        <v>70.599999999999994</v>
      </c>
      <c r="J1599" t="s">
        <v>46</v>
      </c>
      <c r="K1599">
        <v>27.5</v>
      </c>
      <c r="L1599" t="s">
        <v>84</v>
      </c>
      <c r="M1599" t="s">
        <v>48</v>
      </c>
      <c r="N1599" t="s">
        <v>57</v>
      </c>
      <c r="O1599" t="s">
        <v>59</v>
      </c>
      <c r="P1599" s="4">
        <v>732</v>
      </c>
      <c r="Q1599" s="4">
        <v>403</v>
      </c>
      <c r="R1599" s="4">
        <v>391</v>
      </c>
      <c r="S1599" s="6">
        <v>344</v>
      </c>
      <c r="T1599">
        <v>3.8</v>
      </c>
      <c r="U1599" t="s">
        <v>61</v>
      </c>
      <c r="V1599" s="4">
        <f>Table3[[#This Row],[Driver wage/trip]]+Table3[[#This Row],[Driver Salary]]</f>
        <v>1123</v>
      </c>
      <c r="W1599" s="15">
        <f>Table3[[#This Row],[Buddy wage/trip]]*0.3</f>
        <v>120.89999999999999</v>
      </c>
    </row>
    <row r="1600" spans="1:23" x14ac:dyDescent="0.25">
      <c r="A1600">
        <v>13</v>
      </c>
      <c r="B1600" s="22">
        <v>44774</v>
      </c>
      <c r="C1600">
        <v>2022</v>
      </c>
      <c r="D1600" t="s">
        <v>26</v>
      </c>
      <c r="E1600" t="s">
        <v>32</v>
      </c>
      <c r="F1600" t="s">
        <v>38</v>
      </c>
      <c r="G1600" t="s">
        <v>41</v>
      </c>
      <c r="H1600" t="s">
        <v>42</v>
      </c>
      <c r="I1600">
        <v>38.700000000000003</v>
      </c>
      <c r="J1600" t="s">
        <v>44</v>
      </c>
      <c r="K1600">
        <v>52</v>
      </c>
      <c r="L1600" t="s">
        <v>84</v>
      </c>
      <c r="M1600" t="s">
        <v>52</v>
      </c>
      <c r="N1600" t="s">
        <v>48</v>
      </c>
      <c r="O1600" t="s">
        <v>59</v>
      </c>
      <c r="P1600" s="4">
        <v>492</v>
      </c>
      <c r="Q1600" s="4">
        <v>399</v>
      </c>
      <c r="R1600" s="4">
        <v>366</v>
      </c>
      <c r="S1600" s="6">
        <v>702</v>
      </c>
      <c r="T1600">
        <v>2.2999999999999998</v>
      </c>
      <c r="U1600" t="s">
        <v>61</v>
      </c>
      <c r="V1600" s="4">
        <f>Table3[[#This Row],[Driver wage/trip]]+Table3[[#This Row],[Driver Salary]]</f>
        <v>858</v>
      </c>
      <c r="W1600" s="15">
        <f>Table3[[#This Row],[Buddy wage/trip]]*0.3</f>
        <v>119.69999999999999</v>
      </c>
    </row>
    <row r="1601" spans="1:23" x14ac:dyDescent="0.25">
      <c r="A1601">
        <v>7</v>
      </c>
      <c r="B1601" s="22">
        <v>44180</v>
      </c>
      <c r="C1601">
        <v>2020</v>
      </c>
      <c r="D1601" t="s">
        <v>23</v>
      </c>
      <c r="E1601" t="s">
        <v>37</v>
      </c>
      <c r="F1601" t="s">
        <v>39</v>
      </c>
      <c r="G1601" t="s">
        <v>40</v>
      </c>
      <c r="H1601" t="s">
        <v>70</v>
      </c>
      <c r="I1601">
        <v>32.799999999999997</v>
      </c>
      <c r="J1601" t="s">
        <v>46</v>
      </c>
      <c r="K1601">
        <v>24.5</v>
      </c>
      <c r="L1601" t="s">
        <v>84</v>
      </c>
      <c r="M1601" t="s">
        <v>52</v>
      </c>
      <c r="N1601" t="s">
        <v>52</v>
      </c>
      <c r="O1601" t="s">
        <v>59</v>
      </c>
      <c r="P1601" s="4">
        <v>781</v>
      </c>
      <c r="Q1601" s="4">
        <v>400</v>
      </c>
      <c r="R1601" s="4">
        <v>335</v>
      </c>
      <c r="S1601" s="6">
        <v>273</v>
      </c>
      <c r="T1601">
        <v>8.6999999999999993</v>
      </c>
      <c r="U1601" t="s">
        <v>61</v>
      </c>
      <c r="V1601" s="4">
        <f>Table3[[#This Row],[Driver wage/trip]]+Table3[[#This Row],[Driver Salary]]</f>
        <v>1116</v>
      </c>
      <c r="W1601" s="15">
        <f>Table3[[#This Row],[Buddy wage/trip]]*0.3</f>
        <v>120</v>
      </c>
    </row>
    <row r="1602" spans="1:23" x14ac:dyDescent="0.25">
      <c r="A1602">
        <v>11</v>
      </c>
      <c r="B1602" s="22">
        <v>44986</v>
      </c>
      <c r="C1602">
        <v>2023</v>
      </c>
      <c r="D1602" t="s">
        <v>24</v>
      </c>
      <c r="E1602" t="s">
        <v>33</v>
      </c>
      <c r="F1602" t="s">
        <v>38</v>
      </c>
      <c r="G1602" t="s">
        <v>40</v>
      </c>
      <c r="H1602" t="s">
        <v>43</v>
      </c>
      <c r="I1602">
        <v>42.3</v>
      </c>
      <c r="J1602" t="s">
        <v>45</v>
      </c>
      <c r="K1602">
        <v>46.4</v>
      </c>
      <c r="L1602" t="s">
        <v>83</v>
      </c>
      <c r="M1602" t="s">
        <v>55</v>
      </c>
      <c r="N1602" t="s">
        <v>65</v>
      </c>
      <c r="O1602" t="s">
        <v>60</v>
      </c>
      <c r="P1602" s="4">
        <v>353</v>
      </c>
      <c r="Q1602" s="4">
        <v>398</v>
      </c>
      <c r="R1602" s="4">
        <v>204</v>
      </c>
      <c r="S1602" s="6">
        <v>413</v>
      </c>
      <c r="T1602">
        <v>12.8</v>
      </c>
      <c r="U1602" t="s">
        <v>61</v>
      </c>
      <c r="V1602" s="4">
        <f>Table3[[#This Row],[Driver wage/trip]]+Table3[[#This Row],[Driver Salary]]</f>
        <v>557</v>
      </c>
      <c r="W1602" s="15">
        <f>Table3[[#This Row],[Buddy wage/trip]]*0.3</f>
        <v>119.39999999999999</v>
      </c>
    </row>
    <row r="1603" spans="1:23" x14ac:dyDescent="0.25">
      <c r="A1603">
        <v>22</v>
      </c>
      <c r="B1603" s="22">
        <v>44376</v>
      </c>
      <c r="C1603">
        <v>2021</v>
      </c>
      <c r="D1603" t="s">
        <v>29</v>
      </c>
      <c r="E1603" t="s">
        <v>37</v>
      </c>
      <c r="F1603" t="s">
        <v>38</v>
      </c>
      <c r="G1603" t="s">
        <v>40</v>
      </c>
      <c r="H1603" t="s">
        <v>43</v>
      </c>
      <c r="I1603">
        <v>98.6</v>
      </c>
      <c r="J1603" t="s">
        <v>45</v>
      </c>
      <c r="K1603">
        <v>79.3</v>
      </c>
      <c r="L1603" t="s">
        <v>84</v>
      </c>
      <c r="M1603" t="s">
        <v>47</v>
      </c>
      <c r="N1603" t="s">
        <v>57</v>
      </c>
      <c r="O1603" t="s">
        <v>60</v>
      </c>
      <c r="P1603" s="4">
        <v>795</v>
      </c>
      <c r="Q1603" s="4">
        <v>400</v>
      </c>
      <c r="R1603" s="4">
        <v>201</v>
      </c>
      <c r="S1603" s="6">
        <v>206</v>
      </c>
      <c r="T1603">
        <v>3.4</v>
      </c>
      <c r="U1603" t="s">
        <v>62</v>
      </c>
      <c r="V1603" s="4">
        <f>Table3[[#This Row],[Driver wage/trip]]+Table3[[#This Row],[Driver Salary]]</f>
        <v>996</v>
      </c>
      <c r="W1603" s="15">
        <f>Table3[[#This Row],[Buddy wage/trip]]*0.3</f>
        <v>120</v>
      </c>
    </row>
    <row r="1604" spans="1:23" x14ac:dyDescent="0.25">
      <c r="A1604">
        <v>8</v>
      </c>
      <c r="B1604" s="22">
        <v>44429</v>
      </c>
      <c r="C1604">
        <v>2021</v>
      </c>
      <c r="D1604" t="s">
        <v>26</v>
      </c>
      <c r="E1604" t="s">
        <v>36</v>
      </c>
      <c r="F1604" t="s">
        <v>39</v>
      </c>
      <c r="G1604" t="s">
        <v>40</v>
      </c>
      <c r="H1604" t="s">
        <v>43</v>
      </c>
      <c r="I1604">
        <v>54</v>
      </c>
      <c r="J1604" t="s">
        <v>46</v>
      </c>
      <c r="K1604">
        <v>98.5</v>
      </c>
      <c r="L1604" t="s">
        <v>83</v>
      </c>
      <c r="M1604" t="s">
        <v>55</v>
      </c>
      <c r="N1604" t="s">
        <v>65</v>
      </c>
      <c r="O1604" t="s">
        <v>60</v>
      </c>
      <c r="P1604" s="4">
        <v>333</v>
      </c>
      <c r="Q1604" s="4">
        <v>399</v>
      </c>
      <c r="R1604" s="4">
        <v>554</v>
      </c>
      <c r="S1604" s="6">
        <v>557</v>
      </c>
      <c r="T1604">
        <v>26</v>
      </c>
      <c r="U1604" t="s">
        <v>61</v>
      </c>
      <c r="V1604" s="4">
        <f>Table3[[#This Row],[Driver wage/trip]]+Table3[[#This Row],[Driver Salary]]</f>
        <v>887</v>
      </c>
      <c r="W1604" s="15">
        <f>Table3[[#This Row],[Buddy wage/trip]]*0.3</f>
        <v>119.69999999999999</v>
      </c>
    </row>
    <row r="1605" spans="1:23" x14ac:dyDescent="0.25">
      <c r="A1605">
        <v>7</v>
      </c>
      <c r="B1605" s="22">
        <v>43862</v>
      </c>
      <c r="C1605">
        <v>2020</v>
      </c>
      <c r="D1605" t="s">
        <v>25</v>
      </c>
      <c r="E1605" t="s">
        <v>36</v>
      </c>
      <c r="F1605" t="s">
        <v>38</v>
      </c>
      <c r="G1605" t="s">
        <v>41</v>
      </c>
      <c r="H1605" t="s">
        <v>43</v>
      </c>
      <c r="I1605">
        <v>40.799999999999997</v>
      </c>
      <c r="J1605" t="s">
        <v>44</v>
      </c>
      <c r="K1605">
        <v>39.700000000000003</v>
      </c>
      <c r="L1605" t="s">
        <v>83</v>
      </c>
      <c r="M1605" t="s">
        <v>52</v>
      </c>
      <c r="N1605" t="s">
        <v>48</v>
      </c>
      <c r="O1605" t="s">
        <v>59</v>
      </c>
      <c r="P1605" s="4">
        <v>421</v>
      </c>
      <c r="Q1605" s="4">
        <v>400</v>
      </c>
      <c r="R1605" s="4">
        <v>375</v>
      </c>
      <c r="S1605" s="6">
        <v>595</v>
      </c>
      <c r="T1605">
        <v>18</v>
      </c>
      <c r="U1605" t="s">
        <v>61</v>
      </c>
      <c r="V1605" s="4">
        <f>Table3[[#This Row],[Driver wage/trip]]+Table3[[#This Row],[Driver Salary]]</f>
        <v>796</v>
      </c>
      <c r="W1605" s="15">
        <f>Table3[[#This Row],[Buddy wage/trip]]*0.3</f>
        <v>120</v>
      </c>
    </row>
    <row r="1606" spans="1:23" x14ac:dyDescent="0.25">
      <c r="A1606">
        <v>9</v>
      </c>
      <c r="B1606" s="22">
        <v>44089</v>
      </c>
      <c r="C1606">
        <v>2020</v>
      </c>
      <c r="D1606" t="s">
        <v>21</v>
      </c>
      <c r="E1606" t="s">
        <v>37</v>
      </c>
      <c r="F1606" t="s">
        <v>39</v>
      </c>
      <c r="G1606" t="s">
        <v>40</v>
      </c>
      <c r="H1606" t="s">
        <v>43</v>
      </c>
      <c r="I1606">
        <v>54.8</v>
      </c>
      <c r="J1606" t="s">
        <v>45</v>
      </c>
      <c r="K1606">
        <v>37.4</v>
      </c>
      <c r="L1606" t="s">
        <v>84</v>
      </c>
      <c r="M1606" t="s">
        <v>49</v>
      </c>
      <c r="N1606" t="s">
        <v>52</v>
      </c>
      <c r="O1606" t="s">
        <v>59</v>
      </c>
      <c r="P1606" s="4">
        <v>556</v>
      </c>
      <c r="Q1606" s="4">
        <v>399</v>
      </c>
      <c r="R1606" s="4">
        <v>301</v>
      </c>
      <c r="S1606" s="6">
        <v>349</v>
      </c>
      <c r="T1606">
        <v>17.100000000000001</v>
      </c>
      <c r="U1606" t="s">
        <v>62</v>
      </c>
      <c r="V1606" s="4">
        <f>Table3[[#This Row],[Driver wage/trip]]+Table3[[#This Row],[Driver Salary]]</f>
        <v>857</v>
      </c>
      <c r="W1606" s="15">
        <f>Table3[[#This Row],[Buddy wage/trip]]*0.3</f>
        <v>119.69999999999999</v>
      </c>
    </row>
    <row r="1607" spans="1:23" x14ac:dyDescent="0.25">
      <c r="A1607">
        <v>6</v>
      </c>
      <c r="B1607" s="22">
        <v>44306</v>
      </c>
      <c r="C1607">
        <v>2021</v>
      </c>
      <c r="D1607" t="s">
        <v>19</v>
      </c>
      <c r="E1607" t="s">
        <v>37</v>
      </c>
      <c r="F1607" t="s">
        <v>38</v>
      </c>
      <c r="G1607" t="s">
        <v>40</v>
      </c>
      <c r="H1607" t="s">
        <v>43</v>
      </c>
      <c r="I1607">
        <v>8.6999999999999993</v>
      </c>
      <c r="J1607" t="s">
        <v>44</v>
      </c>
      <c r="K1607">
        <v>94.7</v>
      </c>
      <c r="L1607" t="s">
        <v>83</v>
      </c>
      <c r="M1607" t="s">
        <v>51</v>
      </c>
      <c r="N1607" t="s">
        <v>57</v>
      </c>
      <c r="O1607" t="s">
        <v>59</v>
      </c>
      <c r="P1607" s="4">
        <v>616</v>
      </c>
      <c r="Q1607" s="4">
        <v>399</v>
      </c>
      <c r="R1607" s="4">
        <v>611</v>
      </c>
      <c r="S1607" s="6">
        <v>642</v>
      </c>
      <c r="T1607">
        <v>6.7</v>
      </c>
      <c r="U1607" t="s">
        <v>61</v>
      </c>
      <c r="V1607" s="4">
        <f>Table3[[#This Row],[Driver wage/trip]]+Table3[[#This Row],[Driver Salary]]</f>
        <v>1227</v>
      </c>
      <c r="W1607" s="15">
        <f>Table3[[#This Row],[Buddy wage/trip]]*0.3</f>
        <v>119.69999999999999</v>
      </c>
    </row>
    <row r="1608" spans="1:23" x14ac:dyDescent="0.25">
      <c r="A1608">
        <v>13</v>
      </c>
      <c r="B1608" s="22">
        <v>44655</v>
      </c>
      <c r="C1608">
        <v>2022</v>
      </c>
      <c r="D1608" t="s">
        <v>19</v>
      </c>
      <c r="E1608" t="s">
        <v>32</v>
      </c>
      <c r="F1608" t="s">
        <v>38</v>
      </c>
      <c r="G1608" t="s">
        <v>40</v>
      </c>
      <c r="H1608" t="s">
        <v>43</v>
      </c>
      <c r="I1608">
        <v>107.4</v>
      </c>
      <c r="J1608" t="s">
        <v>44</v>
      </c>
      <c r="K1608">
        <v>48.8</v>
      </c>
      <c r="L1608" t="s">
        <v>84</v>
      </c>
      <c r="M1608" t="s">
        <v>48</v>
      </c>
      <c r="N1608" t="s">
        <v>66</v>
      </c>
      <c r="O1608" t="s">
        <v>60</v>
      </c>
      <c r="P1608" s="4">
        <v>632</v>
      </c>
      <c r="Q1608" s="4">
        <v>399</v>
      </c>
      <c r="R1608" s="4">
        <v>517</v>
      </c>
      <c r="S1608" s="6">
        <v>429</v>
      </c>
      <c r="T1608">
        <v>18.100000000000001</v>
      </c>
      <c r="U1608" t="s">
        <v>62</v>
      </c>
      <c r="V1608" s="4">
        <f>Table3[[#This Row],[Driver wage/trip]]+Table3[[#This Row],[Driver Salary]]</f>
        <v>1149</v>
      </c>
      <c r="W1608" s="15">
        <f>Table3[[#This Row],[Buddy wage/trip]]*0.3</f>
        <v>119.69999999999999</v>
      </c>
    </row>
    <row r="1609" spans="1:23" x14ac:dyDescent="0.25">
      <c r="A1609">
        <v>24</v>
      </c>
      <c r="B1609" s="22">
        <v>44802</v>
      </c>
      <c r="C1609">
        <v>2022</v>
      </c>
      <c r="D1609" t="s">
        <v>26</v>
      </c>
      <c r="E1609" t="s">
        <v>32</v>
      </c>
      <c r="F1609" t="s">
        <v>39</v>
      </c>
      <c r="G1609" t="s">
        <v>41</v>
      </c>
      <c r="H1609" t="s">
        <v>70</v>
      </c>
      <c r="I1609">
        <v>68.5</v>
      </c>
      <c r="J1609" t="s">
        <v>45</v>
      </c>
      <c r="K1609">
        <v>99.1</v>
      </c>
      <c r="L1609" t="s">
        <v>83</v>
      </c>
      <c r="M1609" t="s">
        <v>53</v>
      </c>
      <c r="N1609" t="s">
        <v>52</v>
      </c>
      <c r="O1609" t="s">
        <v>59</v>
      </c>
      <c r="P1609" s="4">
        <v>486</v>
      </c>
      <c r="Q1609" s="4">
        <v>400</v>
      </c>
      <c r="R1609" s="4">
        <v>749</v>
      </c>
      <c r="S1609" s="6">
        <v>387</v>
      </c>
      <c r="T1609">
        <v>16.2</v>
      </c>
      <c r="U1609" t="s">
        <v>62</v>
      </c>
      <c r="V1609" s="4">
        <f>Table3[[#This Row],[Driver wage/trip]]+Table3[[#This Row],[Driver Salary]]</f>
        <v>1235</v>
      </c>
      <c r="W1609" s="15">
        <f>Table3[[#This Row],[Buddy wage/trip]]*0.3</f>
        <v>120</v>
      </c>
    </row>
    <row r="1610" spans="1:23" x14ac:dyDescent="0.25">
      <c r="A1610">
        <v>15</v>
      </c>
      <c r="B1610" s="22">
        <v>44750</v>
      </c>
      <c r="C1610">
        <v>2022</v>
      </c>
      <c r="D1610" t="s">
        <v>27</v>
      </c>
      <c r="E1610" t="s">
        <v>31</v>
      </c>
      <c r="F1610" t="s">
        <v>38</v>
      </c>
      <c r="G1610" t="s">
        <v>41</v>
      </c>
      <c r="H1610" t="s">
        <v>70</v>
      </c>
      <c r="I1610">
        <v>17.100000000000001</v>
      </c>
      <c r="J1610" t="s">
        <v>46</v>
      </c>
      <c r="K1610">
        <v>119.2</v>
      </c>
      <c r="L1610" t="s">
        <v>83</v>
      </c>
      <c r="M1610" t="s">
        <v>55</v>
      </c>
      <c r="N1610" t="s">
        <v>66</v>
      </c>
      <c r="O1610" t="s">
        <v>59</v>
      </c>
      <c r="P1610" s="4">
        <v>246</v>
      </c>
      <c r="Q1610" s="4">
        <v>399</v>
      </c>
      <c r="R1610" s="4">
        <v>699</v>
      </c>
      <c r="S1610" s="6">
        <v>774</v>
      </c>
      <c r="T1610">
        <v>16</v>
      </c>
      <c r="U1610" t="s">
        <v>62</v>
      </c>
      <c r="V1610" s="4">
        <f>Table3[[#This Row],[Driver wage/trip]]+Table3[[#This Row],[Driver Salary]]</f>
        <v>945</v>
      </c>
      <c r="W1610" s="15">
        <f>Table3[[#This Row],[Buddy wage/trip]]*0.3</f>
        <v>119.69999999999999</v>
      </c>
    </row>
    <row r="1611" spans="1:23" x14ac:dyDescent="0.25">
      <c r="A1611">
        <v>11</v>
      </c>
      <c r="B1611" s="22">
        <v>43863</v>
      </c>
      <c r="C1611">
        <v>2020</v>
      </c>
      <c r="D1611" t="s">
        <v>25</v>
      </c>
      <c r="E1611" t="s">
        <v>34</v>
      </c>
      <c r="F1611" t="s">
        <v>38</v>
      </c>
      <c r="G1611" t="s">
        <v>41</v>
      </c>
      <c r="H1611" t="s">
        <v>43</v>
      </c>
      <c r="I1611">
        <v>38.200000000000003</v>
      </c>
      <c r="J1611" t="s">
        <v>46</v>
      </c>
      <c r="K1611">
        <v>117.7</v>
      </c>
      <c r="L1611" t="s">
        <v>83</v>
      </c>
      <c r="M1611" t="s">
        <v>50</v>
      </c>
      <c r="N1611" t="s">
        <v>52</v>
      </c>
      <c r="O1611" t="s">
        <v>60</v>
      </c>
      <c r="P1611" s="4">
        <v>498</v>
      </c>
      <c r="Q1611" s="4">
        <v>399</v>
      </c>
      <c r="R1611" s="4">
        <v>636</v>
      </c>
      <c r="S1611" s="6">
        <v>553</v>
      </c>
      <c r="T1611">
        <v>9.5</v>
      </c>
      <c r="U1611" t="s">
        <v>61</v>
      </c>
      <c r="V1611" s="4">
        <f>Table3[[#This Row],[Driver wage/trip]]+Table3[[#This Row],[Driver Salary]]</f>
        <v>1134</v>
      </c>
      <c r="W1611" s="15">
        <f>Table3[[#This Row],[Buddy wage/trip]]*0.3</f>
        <v>119.69999999999999</v>
      </c>
    </row>
    <row r="1612" spans="1:23" x14ac:dyDescent="0.25">
      <c r="A1612">
        <v>10</v>
      </c>
      <c r="B1612" s="22">
        <v>44729</v>
      </c>
      <c r="C1612">
        <v>2022</v>
      </c>
      <c r="D1612" t="s">
        <v>29</v>
      </c>
      <c r="E1612" t="s">
        <v>31</v>
      </c>
      <c r="F1612" t="s">
        <v>38</v>
      </c>
      <c r="G1612" t="s">
        <v>40</v>
      </c>
      <c r="H1612" t="s">
        <v>43</v>
      </c>
      <c r="I1612">
        <v>118.1</v>
      </c>
      <c r="J1612" t="s">
        <v>46</v>
      </c>
      <c r="K1612">
        <v>81.2</v>
      </c>
      <c r="L1612" t="s">
        <v>84</v>
      </c>
      <c r="M1612" t="s">
        <v>52</v>
      </c>
      <c r="N1612" t="s">
        <v>66</v>
      </c>
      <c r="O1612" t="s">
        <v>59</v>
      </c>
      <c r="P1612" s="4">
        <v>401</v>
      </c>
      <c r="Q1612" s="4">
        <v>401</v>
      </c>
      <c r="R1612" s="4">
        <v>276</v>
      </c>
      <c r="S1612" s="6">
        <v>351</v>
      </c>
      <c r="T1612">
        <v>4.7</v>
      </c>
      <c r="U1612" t="s">
        <v>62</v>
      </c>
      <c r="V1612" s="4">
        <f>Table3[[#This Row],[Driver wage/trip]]+Table3[[#This Row],[Driver Salary]]</f>
        <v>677</v>
      </c>
      <c r="W1612" s="15">
        <f>Table3[[#This Row],[Buddy wage/trip]]*0.3</f>
        <v>120.3</v>
      </c>
    </row>
    <row r="1613" spans="1:23" x14ac:dyDescent="0.25">
      <c r="A1613">
        <v>1</v>
      </c>
      <c r="B1613" s="22">
        <v>44218</v>
      </c>
      <c r="C1613">
        <v>2021</v>
      </c>
      <c r="D1613" t="s">
        <v>28</v>
      </c>
      <c r="E1613" t="s">
        <v>31</v>
      </c>
      <c r="F1613" t="s">
        <v>39</v>
      </c>
      <c r="G1613" t="s">
        <v>41</v>
      </c>
      <c r="H1613" t="s">
        <v>43</v>
      </c>
      <c r="I1613">
        <v>73.2</v>
      </c>
      <c r="J1613" t="s">
        <v>45</v>
      </c>
      <c r="K1613">
        <v>48.1</v>
      </c>
      <c r="L1613" t="s">
        <v>83</v>
      </c>
      <c r="M1613" t="s">
        <v>54</v>
      </c>
      <c r="N1613" t="s">
        <v>65</v>
      </c>
      <c r="O1613" t="s">
        <v>59</v>
      </c>
      <c r="P1613" s="4">
        <v>595</v>
      </c>
      <c r="Q1613" s="4">
        <v>403</v>
      </c>
      <c r="R1613" s="4">
        <v>600</v>
      </c>
      <c r="S1613" s="6">
        <v>790</v>
      </c>
      <c r="T1613">
        <v>11.2</v>
      </c>
      <c r="U1613" t="s">
        <v>61</v>
      </c>
      <c r="V1613" s="4">
        <f>Table3[[#This Row],[Driver wage/trip]]+Table3[[#This Row],[Driver Salary]]</f>
        <v>1195</v>
      </c>
      <c r="W1613" s="15">
        <f>Table3[[#This Row],[Buddy wage/trip]]*0.3</f>
        <v>120.89999999999999</v>
      </c>
    </row>
    <row r="1614" spans="1:23" x14ac:dyDescent="0.25">
      <c r="A1614">
        <v>19</v>
      </c>
      <c r="B1614" s="22">
        <v>44628</v>
      </c>
      <c r="C1614">
        <v>2022</v>
      </c>
      <c r="D1614" t="s">
        <v>24</v>
      </c>
      <c r="E1614" t="s">
        <v>37</v>
      </c>
      <c r="F1614" t="s">
        <v>38</v>
      </c>
      <c r="G1614" t="s">
        <v>40</v>
      </c>
      <c r="H1614" t="s">
        <v>43</v>
      </c>
      <c r="I1614">
        <v>38.5</v>
      </c>
      <c r="J1614" t="s">
        <v>44</v>
      </c>
      <c r="K1614">
        <v>12.5</v>
      </c>
      <c r="L1614" t="s">
        <v>83</v>
      </c>
      <c r="M1614" t="s">
        <v>47</v>
      </c>
      <c r="N1614" t="s">
        <v>65</v>
      </c>
      <c r="O1614" t="s">
        <v>60</v>
      </c>
      <c r="P1614" s="4">
        <v>309</v>
      </c>
      <c r="Q1614" s="4">
        <v>400</v>
      </c>
      <c r="R1614" s="4">
        <v>616</v>
      </c>
      <c r="S1614" s="6">
        <v>433</v>
      </c>
      <c r="T1614">
        <v>27</v>
      </c>
      <c r="U1614" t="s">
        <v>62</v>
      </c>
      <c r="V1614" s="4">
        <f>Table3[[#This Row],[Driver wage/trip]]+Table3[[#This Row],[Driver Salary]]</f>
        <v>925</v>
      </c>
      <c r="W1614" s="15">
        <f>Table3[[#This Row],[Buddy wage/trip]]*0.3</f>
        <v>120</v>
      </c>
    </row>
    <row r="1615" spans="1:23" x14ac:dyDescent="0.25">
      <c r="A1615">
        <v>12</v>
      </c>
      <c r="B1615" s="22">
        <v>44286</v>
      </c>
      <c r="C1615">
        <v>2021</v>
      </c>
      <c r="D1615" t="s">
        <v>24</v>
      </c>
      <c r="E1615" t="s">
        <v>33</v>
      </c>
      <c r="F1615" t="s">
        <v>38</v>
      </c>
      <c r="G1615" t="s">
        <v>40</v>
      </c>
      <c r="H1615" t="s">
        <v>70</v>
      </c>
      <c r="I1615">
        <v>54</v>
      </c>
      <c r="J1615" t="s">
        <v>46</v>
      </c>
      <c r="K1615">
        <v>89.9</v>
      </c>
      <c r="L1615" t="s">
        <v>83</v>
      </c>
      <c r="M1615" t="s">
        <v>52</v>
      </c>
      <c r="N1615" t="s">
        <v>48</v>
      </c>
      <c r="O1615" t="s">
        <v>59</v>
      </c>
      <c r="P1615" s="4">
        <v>436</v>
      </c>
      <c r="Q1615" s="4">
        <v>399</v>
      </c>
      <c r="R1615" s="4">
        <v>658</v>
      </c>
      <c r="S1615" s="6">
        <v>589</v>
      </c>
      <c r="T1615">
        <v>3.8</v>
      </c>
      <c r="U1615" t="s">
        <v>61</v>
      </c>
      <c r="V1615" s="4">
        <f>Table3[[#This Row],[Driver wage/trip]]+Table3[[#This Row],[Driver Salary]]</f>
        <v>1094</v>
      </c>
      <c r="W1615" s="15">
        <f>Table3[[#This Row],[Buddy wage/trip]]*0.3</f>
        <v>119.69999999999999</v>
      </c>
    </row>
    <row r="1616" spans="1:23" x14ac:dyDescent="0.25">
      <c r="A1616">
        <v>11</v>
      </c>
      <c r="B1616" s="22">
        <v>44998</v>
      </c>
      <c r="C1616">
        <v>2023</v>
      </c>
      <c r="D1616" t="s">
        <v>24</v>
      </c>
      <c r="E1616" t="s">
        <v>32</v>
      </c>
      <c r="F1616" t="s">
        <v>38</v>
      </c>
      <c r="G1616" t="s">
        <v>40</v>
      </c>
      <c r="H1616" t="s">
        <v>42</v>
      </c>
      <c r="I1616">
        <v>34.700000000000003</v>
      </c>
      <c r="J1616" t="s">
        <v>46</v>
      </c>
      <c r="K1616">
        <v>117.5</v>
      </c>
      <c r="L1616" t="s">
        <v>83</v>
      </c>
      <c r="M1616" t="s">
        <v>53</v>
      </c>
      <c r="N1616" t="s">
        <v>52</v>
      </c>
      <c r="O1616" t="s">
        <v>59</v>
      </c>
      <c r="P1616" s="4">
        <v>780</v>
      </c>
      <c r="Q1616" s="4">
        <v>400</v>
      </c>
      <c r="R1616" s="4">
        <v>358</v>
      </c>
      <c r="S1616" s="6">
        <v>634</v>
      </c>
      <c r="T1616">
        <v>15.9</v>
      </c>
      <c r="U1616" t="s">
        <v>61</v>
      </c>
      <c r="V1616" s="4">
        <f>Table3[[#This Row],[Driver wage/trip]]+Table3[[#This Row],[Driver Salary]]</f>
        <v>1138</v>
      </c>
      <c r="W1616" s="15">
        <f>Table3[[#This Row],[Buddy wage/trip]]*0.3</f>
        <v>120</v>
      </c>
    </row>
    <row r="1617" spans="1:23" x14ac:dyDescent="0.25">
      <c r="A1617">
        <v>35</v>
      </c>
      <c r="B1617" s="22">
        <v>44054</v>
      </c>
      <c r="C1617">
        <v>2020</v>
      </c>
      <c r="D1617" t="s">
        <v>26</v>
      </c>
      <c r="E1617" t="s">
        <v>37</v>
      </c>
      <c r="F1617" t="s">
        <v>39</v>
      </c>
      <c r="G1617" t="s">
        <v>41</v>
      </c>
      <c r="H1617" t="s">
        <v>43</v>
      </c>
      <c r="I1617">
        <v>8.6999999999999993</v>
      </c>
      <c r="J1617" t="s">
        <v>46</v>
      </c>
      <c r="K1617">
        <v>12.8</v>
      </c>
      <c r="L1617" t="s">
        <v>83</v>
      </c>
      <c r="M1617" t="s">
        <v>48</v>
      </c>
      <c r="N1617" t="s">
        <v>66</v>
      </c>
      <c r="O1617" t="s">
        <v>59</v>
      </c>
      <c r="P1617" s="4">
        <v>253</v>
      </c>
      <c r="Q1617" s="4">
        <v>400</v>
      </c>
      <c r="R1617" s="4">
        <v>584</v>
      </c>
      <c r="S1617" s="6">
        <v>453</v>
      </c>
      <c r="T1617">
        <v>21.1</v>
      </c>
      <c r="U1617" t="s">
        <v>62</v>
      </c>
      <c r="V1617" s="4">
        <f>Table3[[#This Row],[Driver wage/trip]]+Table3[[#This Row],[Driver Salary]]</f>
        <v>837</v>
      </c>
      <c r="W1617" s="15">
        <f>Table3[[#This Row],[Buddy wage/trip]]*0.3</f>
        <v>120</v>
      </c>
    </row>
    <row r="1618" spans="1:23" x14ac:dyDescent="0.25">
      <c r="A1618">
        <v>15</v>
      </c>
      <c r="B1618" s="22">
        <v>44047</v>
      </c>
      <c r="C1618">
        <v>2020</v>
      </c>
      <c r="D1618" t="s">
        <v>26</v>
      </c>
      <c r="E1618" t="s">
        <v>37</v>
      </c>
      <c r="F1618" t="s">
        <v>39</v>
      </c>
      <c r="G1618" t="s">
        <v>41</v>
      </c>
      <c r="H1618" t="s">
        <v>43</v>
      </c>
      <c r="I1618">
        <v>101.8</v>
      </c>
      <c r="J1618" t="s">
        <v>46</v>
      </c>
      <c r="K1618">
        <v>5.7</v>
      </c>
      <c r="L1618" t="s">
        <v>84</v>
      </c>
      <c r="M1618" t="s">
        <v>48</v>
      </c>
      <c r="N1618" t="s">
        <v>57</v>
      </c>
      <c r="O1618" t="s">
        <v>59</v>
      </c>
      <c r="P1618" s="4">
        <v>561</v>
      </c>
      <c r="Q1618" s="4">
        <v>400</v>
      </c>
      <c r="R1618" s="4">
        <v>571</v>
      </c>
      <c r="S1618" s="6">
        <v>522</v>
      </c>
      <c r="T1618">
        <v>38.6</v>
      </c>
      <c r="U1618" t="s">
        <v>61</v>
      </c>
      <c r="V1618" s="4">
        <f>Table3[[#This Row],[Driver wage/trip]]+Table3[[#This Row],[Driver Salary]]</f>
        <v>1132</v>
      </c>
      <c r="W1618" s="15">
        <f>Table3[[#This Row],[Buddy wage/trip]]*0.3</f>
        <v>120</v>
      </c>
    </row>
    <row r="1619" spans="1:23" x14ac:dyDescent="0.25">
      <c r="A1619">
        <v>7</v>
      </c>
      <c r="B1619" s="22">
        <v>43986</v>
      </c>
      <c r="C1619">
        <v>2020</v>
      </c>
      <c r="D1619" t="s">
        <v>29</v>
      </c>
      <c r="E1619" t="s">
        <v>35</v>
      </c>
      <c r="F1619" t="s">
        <v>38</v>
      </c>
      <c r="G1619" t="s">
        <v>40</v>
      </c>
      <c r="H1619" t="s">
        <v>43</v>
      </c>
      <c r="I1619">
        <v>38.6</v>
      </c>
      <c r="J1619" t="s">
        <v>45</v>
      </c>
      <c r="K1619">
        <v>100.7</v>
      </c>
      <c r="L1619" t="s">
        <v>83</v>
      </c>
      <c r="M1619" t="s">
        <v>52</v>
      </c>
      <c r="N1619" t="s">
        <v>57</v>
      </c>
      <c r="O1619" t="s">
        <v>59</v>
      </c>
      <c r="P1619" s="4">
        <v>254</v>
      </c>
      <c r="Q1619" s="4">
        <v>401</v>
      </c>
      <c r="R1619" s="4">
        <v>431</v>
      </c>
      <c r="S1619" s="6">
        <v>344</v>
      </c>
      <c r="T1619">
        <v>33.9</v>
      </c>
      <c r="U1619" t="s">
        <v>62</v>
      </c>
      <c r="V1619" s="4">
        <f>Table3[[#This Row],[Driver wage/trip]]+Table3[[#This Row],[Driver Salary]]</f>
        <v>685</v>
      </c>
      <c r="W1619" s="15">
        <f>Table3[[#This Row],[Buddy wage/trip]]*0.3</f>
        <v>120.3</v>
      </c>
    </row>
    <row r="1620" spans="1:23" x14ac:dyDescent="0.25">
      <c r="A1620">
        <v>9</v>
      </c>
      <c r="B1620" s="22">
        <v>44619</v>
      </c>
      <c r="C1620">
        <v>2022</v>
      </c>
      <c r="D1620" t="s">
        <v>25</v>
      </c>
      <c r="E1620" t="s">
        <v>34</v>
      </c>
      <c r="F1620" t="s">
        <v>39</v>
      </c>
      <c r="G1620" t="s">
        <v>41</v>
      </c>
      <c r="H1620" t="s">
        <v>42</v>
      </c>
      <c r="I1620">
        <v>101.4</v>
      </c>
      <c r="J1620" t="s">
        <v>46</v>
      </c>
      <c r="K1620">
        <v>16.8</v>
      </c>
      <c r="L1620" t="s">
        <v>84</v>
      </c>
      <c r="M1620" t="s">
        <v>50</v>
      </c>
      <c r="N1620" t="s">
        <v>57</v>
      </c>
      <c r="O1620" t="s">
        <v>59</v>
      </c>
      <c r="P1620" s="4">
        <v>294</v>
      </c>
      <c r="Q1620" s="4">
        <v>400</v>
      </c>
      <c r="R1620" s="4">
        <v>598</v>
      </c>
      <c r="S1620" s="6">
        <v>479</v>
      </c>
      <c r="T1620">
        <v>36.700000000000003</v>
      </c>
      <c r="U1620" t="s">
        <v>62</v>
      </c>
      <c r="V1620" s="4">
        <f>Table3[[#This Row],[Driver wage/trip]]+Table3[[#This Row],[Driver Salary]]</f>
        <v>892</v>
      </c>
      <c r="W1620" s="15">
        <f>Table3[[#This Row],[Buddy wage/trip]]*0.3</f>
        <v>120</v>
      </c>
    </row>
    <row r="1621" spans="1:23" x14ac:dyDescent="0.25">
      <c r="A1621">
        <v>21</v>
      </c>
      <c r="B1621" s="22">
        <v>43866</v>
      </c>
      <c r="C1621">
        <v>2020</v>
      </c>
      <c r="D1621" t="s">
        <v>25</v>
      </c>
      <c r="E1621" t="s">
        <v>33</v>
      </c>
      <c r="F1621" t="s">
        <v>38</v>
      </c>
      <c r="G1621" t="s">
        <v>40</v>
      </c>
      <c r="H1621" t="s">
        <v>43</v>
      </c>
      <c r="I1621">
        <v>60</v>
      </c>
      <c r="J1621" t="s">
        <v>46</v>
      </c>
      <c r="K1621">
        <v>14.4</v>
      </c>
      <c r="L1621" t="s">
        <v>84</v>
      </c>
      <c r="M1621" t="s">
        <v>47</v>
      </c>
      <c r="N1621" t="s">
        <v>65</v>
      </c>
      <c r="O1621" t="s">
        <v>59</v>
      </c>
      <c r="P1621" s="4">
        <v>563</v>
      </c>
      <c r="Q1621" s="4">
        <v>401</v>
      </c>
      <c r="R1621" s="4">
        <v>252</v>
      </c>
      <c r="S1621" s="6">
        <v>386</v>
      </c>
      <c r="T1621">
        <v>33</v>
      </c>
      <c r="U1621" t="s">
        <v>61</v>
      </c>
      <c r="V1621" s="4">
        <f>Table3[[#This Row],[Driver wage/trip]]+Table3[[#This Row],[Driver Salary]]</f>
        <v>815</v>
      </c>
      <c r="W1621" s="15">
        <f>Table3[[#This Row],[Buddy wage/trip]]*0.3</f>
        <v>120.3</v>
      </c>
    </row>
    <row r="1622" spans="1:23" x14ac:dyDescent="0.25">
      <c r="A1622">
        <v>13</v>
      </c>
      <c r="B1622" s="22">
        <v>44466</v>
      </c>
      <c r="C1622">
        <v>2021</v>
      </c>
      <c r="D1622" t="s">
        <v>21</v>
      </c>
      <c r="E1622" t="s">
        <v>32</v>
      </c>
      <c r="F1622" t="s">
        <v>39</v>
      </c>
      <c r="G1622" t="s">
        <v>40</v>
      </c>
      <c r="H1622" t="s">
        <v>42</v>
      </c>
      <c r="I1622">
        <v>26</v>
      </c>
      <c r="J1622" t="s">
        <v>45</v>
      </c>
      <c r="K1622">
        <v>109.7</v>
      </c>
      <c r="L1622" t="s">
        <v>84</v>
      </c>
      <c r="M1622" t="s">
        <v>53</v>
      </c>
      <c r="N1622" t="s">
        <v>66</v>
      </c>
      <c r="O1622" t="s">
        <v>59</v>
      </c>
      <c r="P1622" s="4">
        <v>466</v>
      </c>
      <c r="Q1622" s="4">
        <v>400</v>
      </c>
      <c r="R1622" s="4">
        <v>586</v>
      </c>
      <c r="S1622" s="6">
        <v>528</v>
      </c>
      <c r="T1622">
        <v>24</v>
      </c>
      <c r="U1622" t="s">
        <v>62</v>
      </c>
      <c r="V1622" s="4">
        <f>Table3[[#This Row],[Driver wage/trip]]+Table3[[#This Row],[Driver Salary]]</f>
        <v>1052</v>
      </c>
      <c r="W1622" s="15">
        <f>Table3[[#This Row],[Buddy wage/trip]]*0.3</f>
        <v>120</v>
      </c>
    </row>
    <row r="1623" spans="1:23" x14ac:dyDescent="0.25">
      <c r="A1623">
        <v>2</v>
      </c>
      <c r="B1623" s="22">
        <v>43839</v>
      </c>
      <c r="C1623">
        <v>2020</v>
      </c>
      <c r="D1623" t="s">
        <v>28</v>
      </c>
      <c r="E1623" t="s">
        <v>35</v>
      </c>
      <c r="F1623" t="s">
        <v>39</v>
      </c>
      <c r="G1623" t="s">
        <v>41</v>
      </c>
      <c r="H1623" t="s">
        <v>42</v>
      </c>
      <c r="I1623">
        <v>97.2</v>
      </c>
      <c r="J1623" t="s">
        <v>46</v>
      </c>
      <c r="K1623">
        <v>14.1</v>
      </c>
      <c r="L1623" t="s">
        <v>83</v>
      </c>
      <c r="M1623" t="s">
        <v>53</v>
      </c>
      <c r="N1623" t="s">
        <v>48</v>
      </c>
      <c r="O1623" t="s">
        <v>60</v>
      </c>
      <c r="P1623" s="4">
        <v>529</v>
      </c>
      <c r="Q1623" s="4">
        <v>401</v>
      </c>
      <c r="R1623" s="4">
        <v>564</v>
      </c>
      <c r="S1623" s="6">
        <v>602</v>
      </c>
      <c r="T1623">
        <v>34.6</v>
      </c>
      <c r="U1623" t="s">
        <v>61</v>
      </c>
      <c r="V1623" s="4">
        <f>Table3[[#This Row],[Driver wage/trip]]+Table3[[#This Row],[Driver Salary]]</f>
        <v>1093</v>
      </c>
      <c r="W1623" s="15">
        <f>Table3[[#This Row],[Buddy wage/trip]]*0.3</f>
        <v>120.3</v>
      </c>
    </row>
    <row r="1624" spans="1:23" x14ac:dyDescent="0.25">
      <c r="A1624">
        <v>19</v>
      </c>
      <c r="B1624" s="22">
        <v>44894</v>
      </c>
      <c r="C1624">
        <v>2022</v>
      </c>
      <c r="D1624" t="s">
        <v>30</v>
      </c>
      <c r="E1624" t="s">
        <v>37</v>
      </c>
      <c r="F1624" t="s">
        <v>38</v>
      </c>
      <c r="G1624" t="s">
        <v>40</v>
      </c>
      <c r="H1624" t="s">
        <v>70</v>
      </c>
      <c r="I1624">
        <v>48.4</v>
      </c>
      <c r="J1624" t="s">
        <v>44</v>
      </c>
      <c r="K1624">
        <v>18.100000000000001</v>
      </c>
      <c r="L1624" t="s">
        <v>84</v>
      </c>
      <c r="M1624" t="s">
        <v>48</v>
      </c>
      <c r="N1624" t="s">
        <v>57</v>
      </c>
      <c r="O1624" t="s">
        <v>60</v>
      </c>
      <c r="P1624" s="4">
        <v>728</v>
      </c>
      <c r="Q1624" s="4">
        <v>400</v>
      </c>
      <c r="R1624" s="4">
        <v>326</v>
      </c>
      <c r="S1624" s="6">
        <v>568</v>
      </c>
      <c r="T1624">
        <v>23</v>
      </c>
      <c r="U1624" t="s">
        <v>61</v>
      </c>
      <c r="V1624" s="4">
        <f>Table3[[#This Row],[Driver wage/trip]]+Table3[[#This Row],[Driver Salary]]</f>
        <v>1054</v>
      </c>
      <c r="W1624" s="15">
        <f>Table3[[#This Row],[Buddy wage/trip]]*0.3</f>
        <v>120</v>
      </c>
    </row>
    <row r="1625" spans="1:23" x14ac:dyDescent="0.25">
      <c r="A1625">
        <v>8</v>
      </c>
      <c r="B1625" s="22">
        <v>44009</v>
      </c>
      <c r="C1625">
        <v>2020</v>
      </c>
      <c r="D1625" t="s">
        <v>29</v>
      </c>
      <c r="E1625" t="s">
        <v>36</v>
      </c>
      <c r="F1625" t="s">
        <v>38</v>
      </c>
      <c r="G1625" t="s">
        <v>41</v>
      </c>
      <c r="H1625" t="s">
        <v>70</v>
      </c>
      <c r="I1625">
        <v>86.4</v>
      </c>
      <c r="J1625" t="s">
        <v>44</v>
      </c>
      <c r="K1625">
        <v>70.5</v>
      </c>
      <c r="L1625" t="s">
        <v>83</v>
      </c>
      <c r="M1625" t="s">
        <v>53</v>
      </c>
      <c r="N1625" t="s">
        <v>52</v>
      </c>
      <c r="O1625" t="s">
        <v>60</v>
      </c>
      <c r="P1625" s="4">
        <v>690</v>
      </c>
      <c r="Q1625" s="4">
        <v>399</v>
      </c>
      <c r="R1625" s="4">
        <v>691</v>
      </c>
      <c r="S1625" s="6">
        <v>666</v>
      </c>
      <c r="T1625">
        <v>15</v>
      </c>
      <c r="U1625" t="s">
        <v>62</v>
      </c>
      <c r="V1625" s="4">
        <f>Table3[[#This Row],[Driver wage/trip]]+Table3[[#This Row],[Driver Salary]]</f>
        <v>1381</v>
      </c>
      <c r="W1625" s="15">
        <f>Table3[[#This Row],[Buddy wage/trip]]*0.3</f>
        <v>119.69999999999999</v>
      </c>
    </row>
    <row r="1626" spans="1:23" x14ac:dyDescent="0.25">
      <c r="A1626">
        <v>26</v>
      </c>
      <c r="B1626" s="22">
        <v>44789</v>
      </c>
      <c r="C1626">
        <v>2022</v>
      </c>
      <c r="D1626" t="s">
        <v>26</v>
      </c>
      <c r="E1626" t="s">
        <v>37</v>
      </c>
      <c r="F1626" t="s">
        <v>39</v>
      </c>
      <c r="G1626" t="s">
        <v>40</v>
      </c>
      <c r="H1626" t="s">
        <v>43</v>
      </c>
      <c r="I1626">
        <v>101.3</v>
      </c>
      <c r="J1626" t="s">
        <v>46</v>
      </c>
      <c r="K1626">
        <v>92</v>
      </c>
      <c r="L1626" t="s">
        <v>83</v>
      </c>
      <c r="M1626" t="s">
        <v>48</v>
      </c>
      <c r="N1626" t="s">
        <v>66</v>
      </c>
      <c r="O1626" t="s">
        <v>59</v>
      </c>
      <c r="P1626" s="4">
        <v>733</v>
      </c>
      <c r="Q1626" s="4">
        <v>402</v>
      </c>
      <c r="R1626" s="4">
        <v>725</v>
      </c>
      <c r="S1626" s="6">
        <v>225</v>
      </c>
      <c r="T1626">
        <v>15.5</v>
      </c>
      <c r="U1626" t="s">
        <v>62</v>
      </c>
      <c r="V1626" s="4">
        <f>Table3[[#This Row],[Driver wage/trip]]+Table3[[#This Row],[Driver Salary]]</f>
        <v>1458</v>
      </c>
      <c r="W1626" s="15">
        <f>Table3[[#This Row],[Buddy wage/trip]]*0.3</f>
        <v>120.6</v>
      </c>
    </row>
    <row r="1627" spans="1:23" x14ac:dyDescent="0.25">
      <c r="A1627">
        <v>20</v>
      </c>
      <c r="B1627" s="22">
        <v>44331</v>
      </c>
      <c r="C1627">
        <v>2021</v>
      </c>
      <c r="D1627" t="s">
        <v>20</v>
      </c>
      <c r="E1627" t="s">
        <v>36</v>
      </c>
      <c r="F1627" t="s">
        <v>38</v>
      </c>
      <c r="G1627" t="s">
        <v>41</v>
      </c>
      <c r="H1627" t="s">
        <v>70</v>
      </c>
      <c r="I1627">
        <v>115.7</v>
      </c>
      <c r="J1627" t="s">
        <v>46</v>
      </c>
      <c r="K1627">
        <v>51</v>
      </c>
      <c r="L1627" t="s">
        <v>84</v>
      </c>
      <c r="M1627" t="s">
        <v>47</v>
      </c>
      <c r="N1627" t="s">
        <v>58</v>
      </c>
      <c r="O1627" t="s">
        <v>60</v>
      </c>
      <c r="P1627" s="4">
        <v>570</v>
      </c>
      <c r="Q1627" s="4">
        <v>398</v>
      </c>
      <c r="R1627" s="4">
        <v>326</v>
      </c>
      <c r="S1627" s="6">
        <v>247</v>
      </c>
      <c r="T1627">
        <v>23.1</v>
      </c>
      <c r="U1627" t="s">
        <v>62</v>
      </c>
      <c r="V1627" s="4">
        <f>Table3[[#This Row],[Driver wage/trip]]+Table3[[#This Row],[Driver Salary]]</f>
        <v>896</v>
      </c>
      <c r="W1627" s="15">
        <f>Table3[[#This Row],[Buddy wage/trip]]*0.3</f>
        <v>119.39999999999999</v>
      </c>
    </row>
    <row r="1628" spans="1:23" x14ac:dyDescent="0.25">
      <c r="A1628">
        <v>9</v>
      </c>
      <c r="B1628" s="22">
        <v>44203</v>
      </c>
      <c r="C1628">
        <v>2021</v>
      </c>
      <c r="D1628" t="s">
        <v>28</v>
      </c>
      <c r="E1628" t="s">
        <v>35</v>
      </c>
      <c r="F1628" t="s">
        <v>38</v>
      </c>
      <c r="G1628" t="s">
        <v>40</v>
      </c>
      <c r="H1628" t="s">
        <v>70</v>
      </c>
      <c r="I1628">
        <v>14.9</v>
      </c>
      <c r="J1628" t="s">
        <v>44</v>
      </c>
      <c r="K1628">
        <v>53.4</v>
      </c>
      <c r="L1628" t="s">
        <v>83</v>
      </c>
      <c r="M1628" t="s">
        <v>55</v>
      </c>
      <c r="N1628" t="s">
        <v>66</v>
      </c>
      <c r="O1628" t="s">
        <v>59</v>
      </c>
      <c r="P1628" s="4">
        <v>494</v>
      </c>
      <c r="Q1628" s="4">
        <v>399</v>
      </c>
      <c r="R1628" s="4">
        <v>246</v>
      </c>
      <c r="S1628" s="6">
        <v>323</v>
      </c>
      <c r="T1628">
        <v>32.6</v>
      </c>
      <c r="U1628" t="s">
        <v>62</v>
      </c>
      <c r="V1628" s="4">
        <f>Table3[[#This Row],[Driver wage/trip]]+Table3[[#This Row],[Driver Salary]]</f>
        <v>740</v>
      </c>
      <c r="W1628" s="15">
        <f>Table3[[#This Row],[Buddy wage/trip]]*0.3</f>
        <v>119.69999999999999</v>
      </c>
    </row>
    <row r="1629" spans="1:23" x14ac:dyDescent="0.25">
      <c r="A1629">
        <v>22</v>
      </c>
      <c r="B1629" s="22">
        <v>44922</v>
      </c>
      <c r="C1629">
        <v>2022</v>
      </c>
      <c r="D1629" t="s">
        <v>23</v>
      </c>
      <c r="E1629" t="s">
        <v>37</v>
      </c>
      <c r="F1629" t="s">
        <v>38</v>
      </c>
      <c r="G1629" t="s">
        <v>40</v>
      </c>
      <c r="H1629" t="s">
        <v>70</v>
      </c>
      <c r="I1629">
        <v>6</v>
      </c>
      <c r="J1629" t="s">
        <v>45</v>
      </c>
      <c r="K1629">
        <v>77.8</v>
      </c>
      <c r="L1629" t="s">
        <v>83</v>
      </c>
      <c r="M1629" t="s">
        <v>47</v>
      </c>
      <c r="N1629" t="s">
        <v>52</v>
      </c>
      <c r="O1629" t="s">
        <v>60</v>
      </c>
      <c r="P1629" s="4">
        <v>476</v>
      </c>
      <c r="Q1629" s="4">
        <v>399</v>
      </c>
      <c r="R1629" s="4">
        <v>562</v>
      </c>
      <c r="S1629" s="6">
        <v>791</v>
      </c>
      <c r="T1629">
        <v>6.2</v>
      </c>
      <c r="U1629" t="s">
        <v>61</v>
      </c>
      <c r="V1629" s="4">
        <f>Table3[[#This Row],[Driver wage/trip]]+Table3[[#This Row],[Driver Salary]]</f>
        <v>1038</v>
      </c>
      <c r="W1629" s="15">
        <f>Table3[[#This Row],[Buddy wage/trip]]*0.3</f>
        <v>119.69999999999999</v>
      </c>
    </row>
    <row r="1630" spans="1:23" x14ac:dyDescent="0.25">
      <c r="A1630">
        <v>13</v>
      </c>
      <c r="B1630" s="22">
        <v>44800</v>
      </c>
      <c r="C1630">
        <v>2022</v>
      </c>
      <c r="D1630" t="s">
        <v>26</v>
      </c>
      <c r="E1630" t="s">
        <v>36</v>
      </c>
      <c r="F1630" t="s">
        <v>38</v>
      </c>
      <c r="G1630" t="s">
        <v>41</v>
      </c>
      <c r="H1630" t="s">
        <v>42</v>
      </c>
      <c r="I1630">
        <v>68.099999999999994</v>
      </c>
      <c r="J1630" t="s">
        <v>45</v>
      </c>
      <c r="K1630">
        <v>63.1</v>
      </c>
      <c r="L1630" t="s">
        <v>84</v>
      </c>
      <c r="M1630" t="s">
        <v>51</v>
      </c>
      <c r="N1630" t="s">
        <v>58</v>
      </c>
      <c r="O1630" t="s">
        <v>59</v>
      </c>
      <c r="P1630" s="4">
        <v>644</v>
      </c>
      <c r="Q1630" s="4">
        <v>403</v>
      </c>
      <c r="R1630" s="4">
        <v>488</v>
      </c>
      <c r="S1630" s="6">
        <v>680</v>
      </c>
      <c r="T1630">
        <v>2.5</v>
      </c>
      <c r="U1630" t="s">
        <v>61</v>
      </c>
      <c r="V1630" s="4">
        <f>Table3[[#This Row],[Driver wage/trip]]+Table3[[#This Row],[Driver Salary]]</f>
        <v>1132</v>
      </c>
      <c r="W1630" s="15">
        <f>Table3[[#This Row],[Buddy wage/trip]]*0.3</f>
        <v>120.89999999999999</v>
      </c>
    </row>
    <row r="1631" spans="1:23" x14ac:dyDescent="0.25">
      <c r="A1631">
        <v>19</v>
      </c>
      <c r="B1631" s="22">
        <v>45278</v>
      </c>
      <c r="C1631">
        <v>2023</v>
      </c>
      <c r="D1631" t="s">
        <v>23</v>
      </c>
      <c r="E1631" t="s">
        <v>32</v>
      </c>
      <c r="F1631" t="s">
        <v>38</v>
      </c>
      <c r="G1631" t="s">
        <v>41</v>
      </c>
      <c r="H1631" t="s">
        <v>70</v>
      </c>
      <c r="I1631">
        <v>35.4</v>
      </c>
      <c r="J1631" t="s">
        <v>46</v>
      </c>
      <c r="K1631">
        <v>7.1</v>
      </c>
      <c r="L1631" t="s">
        <v>83</v>
      </c>
      <c r="M1631" t="s">
        <v>55</v>
      </c>
      <c r="N1631" t="s">
        <v>58</v>
      </c>
      <c r="O1631" t="s">
        <v>59</v>
      </c>
      <c r="P1631" s="4">
        <v>513</v>
      </c>
      <c r="Q1631" s="4">
        <v>402</v>
      </c>
      <c r="R1631" s="4">
        <v>457</v>
      </c>
      <c r="S1631" s="6">
        <v>754</v>
      </c>
      <c r="T1631">
        <v>31.8</v>
      </c>
      <c r="U1631" t="s">
        <v>61</v>
      </c>
      <c r="V1631" s="4">
        <f>Table3[[#This Row],[Driver wage/trip]]+Table3[[#This Row],[Driver Salary]]</f>
        <v>970</v>
      </c>
      <c r="W1631" s="15">
        <f>Table3[[#This Row],[Buddy wage/trip]]*0.3</f>
        <v>120.6</v>
      </c>
    </row>
    <row r="1632" spans="1:23" x14ac:dyDescent="0.25">
      <c r="A1632">
        <v>16</v>
      </c>
      <c r="B1632" s="22">
        <v>44345</v>
      </c>
      <c r="C1632">
        <v>2021</v>
      </c>
      <c r="D1632" t="s">
        <v>20</v>
      </c>
      <c r="E1632" t="s">
        <v>36</v>
      </c>
      <c r="F1632" t="s">
        <v>38</v>
      </c>
      <c r="G1632" t="s">
        <v>40</v>
      </c>
      <c r="H1632" t="s">
        <v>43</v>
      </c>
      <c r="I1632">
        <v>58.9</v>
      </c>
      <c r="J1632" t="s">
        <v>46</v>
      </c>
      <c r="K1632">
        <v>18.100000000000001</v>
      </c>
      <c r="L1632" t="s">
        <v>83</v>
      </c>
      <c r="M1632" t="s">
        <v>55</v>
      </c>
      <c r="N1632" t="s">
        <v>48</v>
      </c>
      <c r="O1632" t="s">
        <v>60</v>
      </c>
      <c r="P1632" s="4">
        <v>263</v>
      </c>
      <c r="Q1632" s="4">
        <v>401</v>
      </c>
      <c r="R1632" s="4">
        <v>657</v>
      </c>
      <c r="S1632" s="6">
        <v>363</v>
      </c>
      <c r="T1632">
        <v>26.3</v>
      </c>
      <c r="U1632" t="s">
        <v>61</v>
      </c>
      <c r="V1632" s="4">
        <f>Table3[[#This Row],[Driver wage/trip]]+Table3[[#This Row],[Driver Salary]]</f>
        <v>920</v>
      </c>
      <c r="W1632" s="15">
        <f>Table3[[#This Row],[Buddy wage/trip]]*0.3</f>
        <v>120.3</v>
      </c>
    </row>
    <row r="1633" spans="1:23" x14ac:dyDescent="0.25">
      <c r="A1633">
        <v>7</v>
      </c>
      <c r="B1633" s="22">
        <v>44194</v>
      </c>
      <c r="C1633">
        <v>2020</v>
      </c>
      <c r="D1633" t="s">
        <v>23</v>
      </c>
      <c r="E1633" t="s">
        <v>37</v>
      </c>
      <c r="F1633" t="s">
        <v>38</v>
      </c>
      <c r="G1633" t="s">
        <v>40</v>
      </c>
      <c r="H1633" t="s">
        <v>70</v>
      </c>
      <c r="I1633">
        <v>13.4</v>
      </c>
      <c r="J1633" t="s">
        <v>44</v>
      </c>
      <c r="K1633">
        <v>71.900000000000006</v>
      </c>
      <c r="L1633" t="s">
        <v>83</v>
      </c>
      <c r="M1633" t="s">
        <v>52</v>
      </c>
      <c r="N1633" t="s">
        <v>57</v>
      </c>
      <c r="O1633" t="s">
        <v>59</v>
      </c>
      <c r="P1633" s="4">
        <v>285</v>
      </c>
      <c r="Q1633" s="4">
        <v>400</v>
      </c>
      <c r="R1633" s="4">
        <v>782</v>
      </c>
      <c r="S1633" s="6">
        <v>544</v>
      </c>
      <c r="T1633">
        <v>33</v>
      </c>
      <c r="U1633" t="s">
        <v>62</v>
      </c>
      <c r="V1633" s="4">
        <f>Table3[[#This Row],[Driver wage/trip]]+Table3[[#This Row],[Driver Salary]]</f>
        <v>1067</v>
      </c>
      <c r="W1633" s="15">
        <f>Table3[[#This Row],[Buddy wage/trip]]*0.3</f>
        <v>120</v>
      </c>
    </row>
    <row r="1634" spans="1:23" x14ac:dyDescent="0.25">
      <c r="A1634">
        <v>8</v>
      </c>
      <c r="B1634" s="22">
        <v>44607</v>
      </c>
      <c r="C1634">
        <v>2022</v>
      </c>
      <c r="D1634" t="s">
        <v>25</v>
      </c>
      <c r="E1634" t="s">
        <v>37</v>
      </c>
      <c r="F1634" t="s">
        <v>39</v>
      </c>
      <c r="G1634" t="s">
        <v>41</v>
      </c>
      <c r="H1634" t="s">
        <v>70</v>
      </c>
      <c r="I1634">
        <v>62.7</v>
      </c>
      <c r="J1634" t="s">
        <v>46</v>
      </c>
      <c r="K1634">
        <v>96.3</v>
      </c>
      <c r="L1634" t="s">
        <v>83</v>
      </c>
      <c r="M1634" t="s">
        <v>53</v>
      </c>
      <c r="N1634" t="s">
        <v>55</v>
      </c>
      <c r="O1634" t="s">
        <v>59</v>
      </c>
      <c r="P1634" s="4">
        <v>414</v>
      </c>
      <c r="Q1634" s="4">
        <v>402</v>
      </c>
      <c r="R1634" s="4">
        <v>487</v>
      </c>
      <c r="S1634" s="6">
        <v>533</v>
      </c>
      <c r="T1634">
        <v>39.1</v>
      </c>
      <c r="U1634" t="s">
        <v>61</v>
      </c>
      <c r="V1634" s="4">
        <f>Table3[[#This Row],[Driver wage/trip]]+Table3[[#This Row],[Driver Salary]]</f>
        <v>901</v>
      </c>
      <c r="W1634" s="15">
        <f>Table3[[#This Row],[Buddy wage/trip]]*0.3</f>
        <v>120.6</v>
      </c>
    </row>
    <row r="1635" spans="1:23" x14ac:dyDescent="0.25">
      <c r="A1635">
        <v>20</v>
      </c>
      <c r="B1635" s="22">
        <v>44604</v>
      </c>
      <c r="C1635">
        <v>2022</v>
      </c>
      <c r="D1635" t="s">
        <v>25</v>
      </c>
      <c r="E1635" t="s">
        <v>36</v>
      </c>
      <c r="F1635" t="s">
        <v>38</v>
      </c>
      <c r="G1635" t="s">
        <v>40</v>
      </c>
      <c r="H1635" t="s">
        <v>42</v>
      </c>
      <c r="I1635">
        <v>19.399999999999999</v>
      </c>
      <c r="J1635" t="s">
        <v>46</v>
      </c>
      <c r="K1635">
        <v>92.8</v>
      </c>
      <c r="L1635" t="s">
        <v>84</v>
      </c>
      <c r="M1635" t="s">
        <v>53</v>
      </c>
      <c r="N1635" t="s">
        <v>57</v>
      </c>
      <c r="O1635" t="s">
        <v>59</v>
      </c>
      <c r="P1635" s="4">
        <v>241</v>
      </c>
      <c r="Q1635" s="4">
        <v>400</v>
      </c>
      <c r="R1635" s="4">
        <v>204</v>
      </c>
      <c r="S1635" s="6">
        <v>542</v>
      </c>
      <c r="T1635">
        <v>10.8</v>
      </c>
      <c r="U1635" t="s">
        <v>61</v>
      </c>
      <c r="V1635" s="4">
        <f>Table3[[#This Row],[Driver wage/trip]]+Table3[[#This Row],[Driver Salary]]</f>
        <v>445</v>
      </c>
      <c r="W1635" s="15">
        <f>Table3[[#This Row],[Buddy wage/trip]]*0.3</f>
        <v>120</v>
      </c>
    </row>
    <row r="1636" spans="1:23" x14ac:dyDescent="0.25">
      <c r="A1636">
        <v>10</v>
      </c>
      <c r="B1636" s="22">
        <v>44159</v>
      </c>
      <c r="C1636">
        <v>2020</v>
      </c>
      <c r="D1636" t="s">
        <v>30</v>
      </c>
      <c r="E1636" t="s">
        <v>37</v>
      </c>
      <c r="F1636" t="s">
        <v>38</v>
      </c>
      <c r="G1636" t="s">
        <v>40</v>
      </c>
      <c r="H1636" t="s">
        <v>43</v>
      </c>
      <c r="I1636">
        <v>101.4</v>
      </c>
      <c r="J1636" t="s">
        <v>46</v>
      </c>
      <c r="K1636">
        <v>90.1</v>
      </c>
      <c r="L1636" t="s">
        <v>84</v>
      </c>
      <c r="M1636" t="s">
        <v>50</v>
      </c>
      <c r="N1636" t="s">
        <v>65</v>
      </c>
      <c r="O1636" t="s">
        <v>60</v>
      </c>
      <c r="P1636" s="4">
        <v>344</v>
      </c>
      <c r="Q1636" s="4">
        <v>401</v>
      </c>
      <c r="R1636" s="4">
        <v>558</v>
      </c>
      <c r="S1636" s="6">
        <v>631</v>
      </c>
      <c r="T1636">
        <v>8.6</v>
      </c>
      <c r="U1636" t="s">
        <v>61</v>
      </c>
      <c r="V1636" s="4">
        <f>Table3[[#This Row],[Driver wage/trip]]+Table3[[#This Row],[Driver Salary]]</f>
        <v>902</v>
      </c>
      <c r="W1636" s="15">
        <f>Table3[[#This Row],[Buddy wage/trip]]*0.3</f>
        <v>120.3</v>
      </c>
    </row>
    <row r="1637" spans="1:23" x14ac:dyDescent="0.25">
      <c r="A1637">
        <v>10</v>
      </c>
      <c r="B1637" s="22">
        <v>44624</v>
      </c>
      <c r="C1637">
        <v>2022</v>
      </c>
      <c r="D1637" t="s">
        <v>24</v>
      </c>
      <c r="E1637" t="s">
        <v>31</v>
      </c>
      <c r="F1637" t="s">
        <v>38</v>
      </c>
      <c r="G1637" t="s">
        <v>41</v>
      </c>
      <c r="H1637" t="s">
        <v>43</v>
      </c>
      <c r="I1637">
        <v>92.3</v>
      </c>
      <c r="J1637" t="s">
        <v>45</v>
      </c>
      <c r="K1637">
        <v>93.7</v>
      </c>
      <c r="L1637" t="s">
        <v>84</v>
      </c>
      <c r="M1637" t="s">
        <v>51</v>
      </c>
      <c r="N1637" t="s">
        <v>48</v>
      </c>
      <c r="O1637" t="s">
        <v>59</v>
      </c>
      <c r="P1637" s="4">
        <v>594</v>
      </c>
      <c r="Q1637" s="4">
        <v>400</v>
      </c>
      <c r="R1637" s="4">
        <v>592</v>
      </c>
      <c r="S1637" s="6">
        <v>436</v>
      </c>
      <c r="T1637">
        <v>14.3</v>
      </c>
      <c r="U1637" t="s">
        <v>62</v>
      </c>
      <c r="V1637" s="4">
        <f>Table3[[#This Row],[Driver wage/trip]]+Table3[[#This Row],[Driver Salary]]</f>
        <v>1186</v>
      </c>
      <c r="W1637" s="15">
        <f>Table3[[#This Row],[Buddy wage/trip]]*0.3</f>
        <v>120</v>
      </c>
    </row>
    <row r="1638" spans="1:23" x14ac:dyDescent="0.25">
      <c r="A1638">
        <v>6</v>
      </c>
      <c r="B1638" s="22">
        <v>44792</v>
      </c>
      <c r="C1638">
        <v>2022</v>
      </c>
      <c r="D1638" t="s">
        <v>26</v>
      </c>
      <c r="E1638" t="s">
        <v>31</v>
      </c>
      <c r="F1638" t="s">
        <v>39</v>
      </c>
      <c r="G1638" t="s">
        <v>40</v>
      </c>
      <c r="H1638" t="s">
        <v>42</v>
      </c>
      <c r="I1638">
        <v>13.5</v>
      </c>
      <c r="J1638" t="s">
        <v>45</v>
      </c>
      <c r="K1638">
        <v>10.1</v>
      </c>
      <c r="L1638" t="s">
        <v>83</v>
      </c>
      <c r="M1638" t="s">
        <v>55</v>
      </c>
      <c r="N1638" t="s">
        <v>66</v>
      </c>
      <c r="O1638" t="s">
        <v>60</v>
      </c>
      <c r="P1638" s="4">
        <v>207</v>
      </c>
      <c r="Q1638" s="4">
        <v>400</v>
      </c>
      <c r="R1638" s="4">
        <v>697</v>
      </c>
      <c r="S1638" s="6">
        <v>606</v>
      </c>
      <c r="T1638">
        <v>35.200000000000003</v>
      </c>
      <c r="U1638" t="s">
        <v>62</v>
      </c>
      <c r="V1638" s="4">
        <f>Table3[[#This Row],[Driver wage/trip]]+Table3[[#This Row],[Driver Salary]]</f>
        <v>904</v>
      </c>
      <c r="W1638" s="15">
        <f>Table3[[#This Row],[Buddy wage/trip]]*0.3</f>
        <v>120</v>
      </c>
    </row>
    <row r="1639" spans="1:23" x14ac:dyDescent="0.25">
      <c r="A1639">
        <v>15</v>
      </c>
      <c r="B1639" s="22">
        <v>44200</v>
      </c>
      <c r="C1639">
        <v>2021</v>
      </c>
      <c r="D1639" t="s">
        <v>28</v>
      </c>
      <c r="E1639" t="s">
        <v>32</v>
      </c>
      <c r="F1639" t="s">
        <v>39</v>
      </c>
      <c r="G1639" t="s">
        <v>41</v>
      </c>
      <c r="H1639" t="s">
        <v>43</v>
      </c>
      <c r="I1639">
        <v>101.2</v>
      </c>
      <c r="J1639" t="s">
        <v>46</v>
      </c>
      <c r="K1639">
        <v>107.9</v>
      </c>
      <c r="L1639" t="s">
        <v>84</v>
      </c>
      <c r="M1639" t="s">
        <v>51</v>
      </c>
      <c r="N1639" t="s">
        <v>52</v>
      </c>
      <c r="O1639" t="s">
        <v>60</v>
      </c>
      <c r="P1639" s="4">
        <v>562</v>
      </c>
      <c r="Q1639" s="4">
        <v>400</v>
      </c>
      <c r="R1639" s="4">
        <v>320</v>
      </c>
      <c r="S1639" s="6">
        <v>673</v>
      </c>
      <c r="T1639">
        <v>1.5</v>
      </c>
      <c r="U1639" t="s">
        <v>61</v>
      </c>
      <c r="V1639" s="4">
        <f>Table3[[#This Row],[Driver wage/trip]]+Table3[[#This Row],[Driver Salary]]</f>
        <v>882</v>
      </c>
      <c r="W1639" s="15">
        <f>Table3[[#This Row],[Buddy wage/trip]]*0.3</f>
        <v>120</v>
      </c>
    </row>
    <row r="1640" spans="1:23" x14ac:dyDescent="0.25">
      <c r="A1640">
        <v>27</v>
      </c>
      <c r="B1640" s="22">
        <v>44427</v>
      </c>
      <c r="C1640">
        <v>2021</v>
      </c>
      <c r="D1640" t="s">
        <v>26</v>
      </c>
      <c r="E1640" t="s">
        <v>35</v>
      </c>
      <c r="F1640" t="s">
        <v>38</v>
      </c>
      <c r="G1640" t="s">
        <v>40</v>
      </c>
      <c r="H1640" t="s">
        <v>70</v>
      </c>
      <c r="I1640">
        <v>42.4</v>
      </c>
      <c r="J1640" t="s">
        <v>44</v>
      </c>
      <c r="K1640">
        <v>107.3</v>
      </c>
      <c r="L1640" t="s">
        <v>83</v>
      </c>
      <c r="M1640" t="s">
        <v>53</v>
      </c>
      <c r="N1640" t="s">
        <v>65</v>
      </c>
      <c r="O1640" t="s">
        <v>60</v>
      </c>
      <c r="P1640" s="4">
        <v>663</v>
      </c>
      <c r="Q1640" s="4">
        <v>400</v>
      </c>
      <c r="R1640" s="4">
        <v>515</v>
      </c>
      <c r="S1640" s="6">
        <v>373</v>
      </c>
      <c r="T1640">
        <v>1.4</v>
      </c>
      <c r="U1640" t="s">
        <v>62</v>
      </c>
      <c r="V1640" s="4">
        <f>Table3[[#This Row],[Driver wage/trip]]+Table3[[#This Row],[Driver Salary]]</f>
        <v>1178</v>
      </c>
      <c r="W1640" s="15">
        <f>Table3[[#This Row],[Buddy wage/trip]]*0.3</f>
        <v>120</v>
      </c>
    </row>
    <row r="1641" spans="1:23" x14ac:dyDescent="0.25">
      <c r="A1641">
        <v>5</v>
      </c>
      <c r="B1641" s="22">
        <v>45241</v>
      </c>
      <c r="C1641">
        <v>2023</v>
      </c>
      <c r="D1641" t="s">
        <v>30</v>
      </c>
      <c r="E1641" t="s">
        <v>36</v>
      </c>
      <c r="F1641" t="s">
        <v>38</v>
      </c>
      <c r="G1641" t="s">
        <v>41</v>
      </c>
      <c r="H1641" t="s">
        <v>43</v>
      </c>
      <c r="I1641">
        <v>45.6</v>
      </c>
      <c r="J1641" t="s">
        <v>46</v>
      </c>
      <c r="K1641">
        <v>66.2</v>
      </c>
      <c r="L1641" t="s">
        <v>83</v>
      </c>
      <c r="M1641" t="s">
        <v>53</v>
      </c>
      <c r="N1641" t="s">
        <v>52</v>
      </c>
      <c r="O1641" t="s">
        <v>60</v>
      </c>
      <c r="P1641" s="4">
        <v>302</v>
      </c>
      <c r="Q1641" s="4">
        <v>401</v>
      </c>
      <c r="R1641" s="4">
        <v>468</v>
      </c>
      <c r="S1641" s="6">
        <v>767</v>
      </c>
      <c r="T1641">
        <v>9.5</v>
      </c>
      <c r="U1641" t="s">
        <v>61</v>
      </c>
      <c r="V1641" s="4">
        <f>Table3[[#This Row],[Driver wage/trip]]+Table3[[#This Row],[Driver Salary]]</f>
        <v>770</v>
      </c>
      <c r="W1641" s="15">
        <f>Table3[[#This Row],[Buddy wage/trip]]*0.3</f>
        <v>120.3</v>
      </c>
    </row>
    <row r="1642" spans="1:23" x14ac:dyDescent="0.25">
      <c r="A1642">
        <v>13</v>
      </c>
      <c r="B1642" s="22">
        <v>44968</v>
      </c>
      <c r="C1642">
        <v>2023</v>
      </c>
      <c r="D1642" t="s">
        <v>25</v>
      </c>
      <c r="E1642" t="s">
        <v>36</v>
      </c>
      <c r="F1642" t="s">
        <v>39</v>
      </c>
      <c r="G1642" t="s">
        <v>41</v>
      </c>
      <c r="H1642" t="s">
        <v>43</v>
      </c>
      <c r="I1642">
        <v>25.7</v>
      </c>
      <c r="J1642" t="s">
        <v>46</v>
      </c>
      <c r="K1642">
        <v>33.6</v>
      </c>
      <c r="L1642" t="s">
        <v>83</v>
      </c>
      <c r="M1642" t="s">
        <v>49</v>
      </c>
      <c r="N1642" t="s">
        <v>55</v>
      </c>
      <c r="O1642" t="s">
        <v>60</v>
      </c>
      <c r="P1642" s="4">
        <v>309</v>
      </c>
      <c r="Q1642" s="4">
        <v>400</v>
      </c>
      <c r="R1642" s="4">
        <v>599</v>
      </c>
      <c r="S1642" s="6">
        <v>511</v>
      </c>
      <c r="T1642">
        <v>15.7</v>
      </c>
      <c r="U1642" t="s">
        <v>62</v>
      </c>
      <c r="V1642" s="4">
        <f>Table3[[#This Row],[Driver wage/trip]]+Table3[[#This Row],[Driver Salary]]</f>
        <v>908</v>
      </c>
      <c r="W1642" s="15">
        <f>Table3[[#This Row],[Buddy wage/trip]]*0.3</f>
        <v>120</v>
      </c>
    </row>
    <row r="1643" spans="1:23" x14ac:dyDescent="0.25">
      <c r="A1643">
        <v>22</v>
      </c>
      <c r="B1643" s="22">
        <v>44401</v>
      </c>
      <c r="C1643">
        <v>2021</v>
      </c>
      <c r="D1643" t="s">
        <v>27</v>
      </c>
      <c r="E1643" t="s">
        <v>36</v>
      </c>
      <c r="F1643" t="s">
        <v>38</v>
      </c>
      <c r="G1643" t="s">
        <v>41</v>
      </c>
      <c r="H1643" t="s">
        <v>43</v>
      </c>
      <c r="I1643">
        <v>101.1</v>
      </c>
      <c r="J1643" t="s">
        <v>46</v>
      </c>
      <c r="K1643">
        <v>73.099999999999994</v>
      </c>
      <c r="L1643" t="s">
        <v>83</v>
      </c>
      <c r="M1643" t="s">
        <v>55</v>
      </c>
      <c r="N1643" t="s">
        <v>48</v>
      </c>
      <c r="O1643" t="s">
        <v>60</v>
      </c>
      <c r="P1643" s="4">
        <v>217</v>
      </c>
      <c r="Q1643" s="4">
        <v>400</v>
      </c>
      <c r="R1643" s="4">
        <v>238</v>
      </c>
      <c r="S1643" s="6">
        <v>640</v>
      </c>
      <c r="T1643">
        <v>12.8</v>
      </c>
      <c r="U1643" t="s">
        <v>61</v>
      </c>
      <c r="V1643" s="4">
        <f>Table3[[#This Row],[Driver wage/trip]]+Table3[[#This Row],[Driver Salary]]</f>
        <v>455</v>
      </c>
      <c r="W1643" s="15">
        <f>Table3[[#This Row],[Buddy wage/trip]]*0.3</f>
        <v>120</v>
      </c>
    </row>
    <row r="1644" spans="1:23" x14ac:dyDescent="0.25">
      <c r="A1644">
        <v>12</v>
      </c>
      <c r="B1644" s="22">
        <v>44892</v>
      </c>
      <c r="C1644">
        <v>2022</v>
      </c>
      <c r="D1644" t="s">
        <v>30</v>
      </c>
      <c r="E1644" t="s">
        <v>34</v>
      </c>
      <c r="F1644" t="s">
        <v>39</v>
      </c>
      <c r="G1644" t="s">
        <v>40</v>
      </c>
      <c r="H1644" t="s">
        <v>43</v>
      </c>
      <c r="I1644">
        <v>51.5</v>
      </c>
      <c r="J1644" t="s">
        <v>46</v>
      </c>
      <c r="K1644">
        <v>69.2</v>
      </c>
      <c r="L1644" t="s">
        <v>83</v>
      </c>
      <c r="M1644" t="s">
        <v>53</v>
      </c>
      <c r="N1644" t="s">
        <v>57</v>
      </c>
      <c r="O1644" t="s">
        <v>60</v>
      </c>
      <c r="P1644" s="4">
        <v>507</v>
      </c>
      <c r="Q1644" s="4">
        <v>402</v>
      </c>
      <c r="R1644" s="4">
        <v>730</v>
      </c>
      <c r="S1644" s="6">
        <v>637</v>
      </c>
      <c r="T1644">
        <v>33.200000000000003</v>
      </c>
      <c r="U1644" t="s">
        <v>61</v>
      </c>
      <c r="V1644" s="4">
        <f>Table3[[#This Row],[Driver wage/trip]]+Table3[[#This Row],[Driver Salary]]</f>
        <v>1237</v>
      </c>
      <c r="W1644" s="15">
        <f>Table3[[#This Row],[Buddy wage/trip]]*0.3</f>
        <v>120.6</v>
      </c>
    </row>
    <row r="1645" spans="1:23" x14ac:dyDescent="0.25">
      <c r="A1645">
        <v>16</v>
      </c>
      <c r="B1645" s="22">
        <v>44207</v>
      </c>
      <c r="C1645">
        <v>2021</v>
      </c>
      <c r="D1645" t="s">
        <v>28</v>
      </c>
      <c r="E1645" t="s">
        <v>32</v>
      </c>
      <c r="F1645" t="s">
        <v>39</v>
      </c>
      <c r="G1645" t="s">
        <v>40</v>
      </c>
      <c r="H1645" t="s">
        <v>70</v>
      </c>
      <c r="I1645">
        <v>10.6</v>
      </c>
      <c r="J1645" t="s">
        <v>45</v>
      </c>
      <c r="K1645">
        <v>30.6</v>
      </c>
      <c r="L1645" t="s">
        <v>84</v>
      </c>
      <c r="M1645" t="s">
        <v>52</v>
      </c>
      <c r="N1645" t="s">
        <v>57</v>
      </c>
      <c r="O1645" t="s">
        <v>60</v>
      </c>
      <c r="P1645" s="4">
        <v>593</v>
      </c>
      <c r="Q1645" s="4">
        <v>397</v>
      </c>
      <c r="R1645" s="4">
        <v>507</v>
      </c>
      <c r="S1645" s="6">
        <v>539</v>
      </c>
      <c r="T1645">
        <v>27.9</v>
      </c>
      <c r="U1645" t="s">
        <v>61</v>
      </c>
      <c r="V1645" s="4">
        <f>Table3[[#This Row],[Driver wage/trip]]+Table3[[#This Row],[Driver Salary]]</f>
        <v>1100</v>
      </c>
      <c r="W1645" s="15">
        <f>Table3[[#This Row],[Buddy wage/trip]]*0.3</f>
        <v>119.1</v>
      </c>
    </row>
    <row r="1646" spans="1:23" x14ac:dyDescent="0.25">
      <c r="A1646">
        <v>5</v>
      </c>
      <c r="B1646" s="22">
        <v>45253</v>
      </c>
      <c r="C1646">
        <v>2023</v>
      </c>
      <c r="D1646" t="s">
        <v>30</v>
      </c>
      <c r="E1646" t="s">
        <v>35</v>
      </c>
      <c r="F1646" t="s">
        <v>38</v>
      </c>
      <c r="G1646" t="s">
        <v>41</v>
      </c>
      <c r="H1646" t="s">
        <v>70</v>
      </c>
      <c r="I1646">
        <v>116.1</v>
      </c>
      <c r="J1646" t="s">
        <v>45</v>
      </c>
      <c r="K1646">
        <v>74.400000000000006</v>
      </c>
      <c r="L1646" t="s">
        <v>84</v>
      </c>
      <c r="M1646" t="s">
        <v>48</v>
      </c>
      <c r="N1646" t="s">
        <v>48</v>
      </c>
      <c r="O1646" t="s">
        <v>59</v>
      </c>
      <c r="P1646" s="4">
        <v>474</v>
      </c>
      <c r="Q1646" s="4">
        <v>401</v>
      </c>
      <c r="R1646" s="4">
        <v>726</v>
      </c>
      <c r="S1646" s="6">
        <v>394</v>
      </c>
      <c r="T1646">
        <v>33.700000000000003</v>
      </c>
      <c r="U1646" t="s">
        <v>61</v>
      </c>
      <c r="V1646" s="4">
        <f>Table3[[#This Row],[Driver wage/trip]]+Table3[[#This Row],[Driver Salary]]</f>
        <v>1200</v>
      </c>
      <c r="W1646" s="15">
        <f>Table3[[#This Row],[Buddy wage/trip]]*0.3</f>
        <v>120.3</v>
      </c>
    </row>
    <row r="1647" spans="1:23" x14ac:dyDescent="0.25">
      <c r="A1647">
        <v>16</v>
      </c>
      <c r="B1647" s="22">
        <v>45057</v>
      </c>
      <c r="C1647">
        <v>2023</v>
      </c>
      <c r="D1647" t="s">
        <v>20</v>
      </c>
      <c r="E1647" t="s">
        <v>35</v>
      </c>
      <c r="F1647" t="s">
        <v>39</v>
      </c>
      <c r="G1647" t="s">
        <v>40</v>
      </c>
      <c r="H1647" t="s">
        <v>43</v>
      </c>
      <c r="I1647">
        <v>34.4</v>
      </c>
      <c r="J1647" t="s">
        <v>44</v>
      </c>
      <c r="K1647">
        <v>96.7</v>
      </c>
      <c r="L1647" t="s">
        <v>83</v>
      </c>
      <c r="M1647" t="s">
        <v>53</v>
      </c>
      <c r="N1647" t="s">
        <v>55</v>
      </c>
      <c r="O1647" t="s">
        <v>60</v>
      </c>
      <c r="P1647" s="4">
        <v>434</v>
      </c>
      <c r="Q1647" s="4">
        <v>401</v>
      </c>
      <c r="R1647" s="4">
        <v>404</v>
      </c>
      <c r="S1647" s="6">
        <v>600</v>
      </c>
      <c r="T1647">
        <v>16</v>
      </c>
      <c r="U1647" t="s">
        <v>61</v>
      </c>
      <c r="V1647" s="4">
        <f>Table3[[#This Row],[Driver wage/trip]]+Table3[[#This Row],[Driver Salary]]</f>
        <v>838</v>
      </c>
      <c r="W1647" s="15">
        <f>Table3[[#This Row],[Buddy wage/trip]]*0.3</f>
        <v>120.3</v>
      </c>
    </row>
    <row r="1648" spans="1:23" x14ac:dyDescent="0.25">
      <c r="A1648">
        <v>11</v>
      </c>
      <c r="B1648" s="22">
        <v>45056</v>
      </c>
      <c r="C1648">
        <v>2023</v>
      </c>
      <c r="D1648" t="s">
        <v>20</v>
      </c>
      <c r="E1648" t="s">
        <v>33</v>
      </c>
      <c r="F1648" t="s">
        <v>39</v>
      </c>
      <c r="G1648" t="s">
        <v>41</v>
      </c>
      <c r="H1648" t="s">
        <v>43</v>
      </c>
      <c r="I1648">
        <v>112.7</v>
      </c>
      <c r="J1648" t="s">
        <v>45</v>
      </c>
      <c r="K1648">
        <v>97.7</v>
      </c>
      <c r="L1648" t="s">
        <v>83</v>
      </c>
      <c r="M1648" t="s">
        <v>55</v>
      </c>
      <c r="N1648" t="s">
        <v>48</v>
      </c>
      <c r="O1648" t="s">
        <v>59</v>
      </c>
      <c r="P1648" s="4">
        <v>473</v>
      </c>
      <c r="Q1648" s="4">
        <v>401</v>
      </c>
      <c r="R1648" s="4">
        <v>592</v>
      </c>
      <c r="S1648" s="6">
        <v>252</v>
      </c>
      <c r="T1648">
        <v>24.2</v>
      </c>
      <c r="U1648" t="s">
        <v>61</v>
      </c>
      <c r="V1648" s="4">
        <f>Table3[[#This Row],[Driver wage/trip]]+Table3[[#This Row],[Driver Salary]]</f>
        <v>1065</v>
      </c>
      <c r="W1648" s="15">
        <f>Table3[[#This Row],[Buddy wage/trip]]*0.3</f>
        <v>120.3</v>
      </c>
    </row>
    <row r="1649" spans="1:23" x14ac:dyDescent="0.25">
      <c r="A1649">
        <v>19</v>
      </c>
      <c r="B1649" s="22">
        <v>43930</v>
      </c>
      <c r="C1649">
        <v>2020</v>
      </c>
      <c r="D1649" t="s">
        <v>19</v>
      </c>
      <c r="E1649" t="s">
        <v>35</v>
      </c>
      <c r="F1649" t="s">
        <v>38</v>
      </c>
      <c r="G1649" t="s">
        <v>40</v>
      </c>
      <c r="H1649" t="s">
        <v>43</v>
      </c>
      <c r="I1649">
        <v>39.6</v>
      </c>
      <c r="J1649" t="s">
        <v>44</v>
      </c>
      <c r="K1649">
        <v>11.9</v>
      </c>
      <c r="L1649" t="s">
        <v>83</v>
      </c>
      <c r="M1649" t="s">
        <v>55</v>
      </c>
      <c r="N1649" t="s">
        <v>55</v>
      </c>
      <c r="O1649" t="s">
        <v>60</v>
      </c>
      <c r="P1649" s="4">
        <v>669</v>
      </c>
      <c r="Q1649" s="4">
        <v>400</v>
      </c>
      <c r="R1649" s="4">
        <v>774</v>
      </c>
      <c r="S1649" s="6">
        <v>789</v>
      </c>
      <c r="T1649">
        <v>21.1</v>
      </c>
      <c r="U1649" t="s">
        <v>61</v>
      </c>
      <c r="V1649" s="4">
        <f>Table3[[#This Row],[Driver wage/trip]]+Table3[[#This Row],[Driver Salary]]</f>
        <v>1443</v>
      </c>
      <c r="W1649" s="15">
        <f>Table3[[#This Row],[Buddy wage/trip]]*0.3</f>
        <v>120</v>
      </c>
    </row>
    <row r="1650" spans="1:23" x14ac:dyDescent="0.25">
      <c r="A1650">
        <v>21</v>
      </c>
      <c r="B1650" s="22">
        <v>45252</v>
      </c>
      <c r="C1650">
        <v>2023</v>
      </c>
      <c r="D1650" t="s">
        <v>30</v>
      </c>
      <c r="E1650" t="s">
        <v>33</v>
      </c>
      <c r="F1650" t="s">
        <v>38</v>
      </c>
      <c r="G1650" t="s">
        <v>41</v>
      </c>
      <c r="H1650" t="s">
        <v>70</v>
      </c>
      <c r="I1650">
        <v>100.6</v>
      </c>
      <c r="J1650" t="s">
        <v>45</v>
      </c>
      <c r="K1650">
        <v>27.7</v>
      </c>
      <c r="L1650" t="s">
        <v>83</v>
      </c>
      <c r="M1650" t="s">
        <v>55</v>
      </c>
      <c r="N1650" t="s">
        <v>58</v>
      </c>
      <c r="O1650" t="s">
        <v>60</v>
      </c>
      <c r="P1650" s="4">
        <v>220</v>
      </c>
      <c r="Q1650" s="4">
        <v>400</v>
      </c>
      <c r="R1650" s="4">
        <v>766</v>
      </c>
      <c r="S1650" s="6">
        <v>310</v>
      </c>
      <c r="T1650">
        <v>19.5</v>
      </c>
      <c r="U1650" t="s">
        <v>61</v>
      </c>
      <c r="V1650" s="4">
        <f>Table3[[#This Row],[Driver wage/trip]]+Table3[[#This Row],[Driver Salary]]</f>
        <v>986</v>
      </c>
      <c r="W1650" s="15">
        <f>Table3[[#This Row],[Buddy wage/trip]]*0.3</f>
        <v>120</v>
      </c>
    </row>
    <row r="1651" spans="1:23" x14ac:dyDescent="0.25">
      <c r="A1651">
        <v>31</v>
      </c>
      <c r="B1651" s="22">
        <v>44646</v>
      </c>
      <c r="C1651">
        <v>2022</v>
      </c>
      <c r="D1651" t="s">
        <v>24</v>
      </c>
      <c r="E1651" t="s">
        <v>36</v>
      </c>
      <c r="F1651" t="s">
        <v>38</v>
      </c>
      <c r="G1651" t="s">
        <v>40</v>
      </c>
      <c r="H1651" t="s">
        <v>43</v>
      </c>
      <c r="I1651">
        <v>81.400000000000006</v>
      </c>
      <c r="J1651" t="s">
        <v>46</v>
      </c>
      <c r="K1651">
        <v>81.8</v>
      </c>
      <c r="L1651" t="s">
        <v>83</v>
      </c>
      <c r="M1651" t="s">
        <v>53</v>
      </c>
      <c r="N1651" t="s">
        <v>56</v>
      </c>
      <c r="O1651" t="s">
        <v>60</v>
      </c>
      <c r="P1651" s="4">
        <v>670</v>
      </c>
      <c r="Q1651" s="4">
        <v>401</v>
      </c>
      <c r="R1651" s="4">
        <v>766</v>
      </c>
      <c r="S1651" s="6">
        <v>365</v>
      </c>
      <c r="T1651">
        <v>12.2</v>
      </c>
      <c r="U1651" t="s">
        <v>62</v>
      </c>
      <c r="V1651" s="4">
        <f>Table3[[#This Row],[Driver wage/trip]]+Table3[[#This Row],[Driver Salary]]</f>
        <v>1436</v>
      </c>
      <c r="W1651" s="15">
        <f>Table3[[#This Row],[Buddy wage/trip]]*0.3</f>
        <v>120.3</v>
      </c>
    </row>
    <row r="1652" spans="1:23" x14ac:dyDescent="0.25">
      <c r="A1652">
        <v>17</v>
      </c>
      <c r="B1652" s="22">
        <v>43948</v>
      </c>
      <c r="C1652">
        <v>2020</v>
      </c>
      <c r="D1652" t="s">
        <v>19</v>
      </c>
      <c r="E1652" t="s">
        <v>32</v>
      </c>
      <c r="F1652" t="s">
        <v>38</v>
      </c>
      <c r="G1652" t="s">
        <v>40</v>
      </c>
      <c r="H1652" t="s">
        <v>43</v>
      </c>
      <c r="I1652">
        <v>104</v>
      </c>
      <c r="J1652" t="s">
        <v>45</v>
      </c>
      <c r="K1652">
        <v>103.9</v>
      </c>
      <c r="L1652" t="s">
        <v>84</v>
      </c>
      <c r="M1652" t="s">
        <v>51</v>
      </c>
      <c r="N1652" t="s">
        <v>55</v>
      </c>
      <c r="O1652" t="s">
        <v>60</v>
      </c>
      <c r="P1652" s="4">
        <v>600</v>
      </c>
      <c r="Q1652" s="4">
        <v>401</v>
      </c>
      <c r="R1652" s="4">
        <v>226</v>
      </c>
      <c r="S1652" s="6">
        <v>773</v>
      </c>
      <c r="T1652">
        <v>28.7</v>
      </c>
      <c r="U1652" t="s">
        <v>61</v>
      </c>
      <c r="V1652" s="4">
        <f>Table3[[#This Row],[Driver wage/trip]]+Table3[[#This Row],[Driver Salary]]</f>
        <v>826</v>
      </c>
      <c r="W1652" s="15">
        <f>Table3[[#This Row],[Buddy wage/trip]]*0.3</f>
        <v>120.3</v>
      </c>
    </row>
    <row r="1653" spans="1:23" x14ac:dyDescent="0.25">
      <c r="A1653">
        <v>15</v>
      </c>
      <c r="B1653" s="22">
        <v>44251</v>
      </c>
      <c r="C1653">
        <v>2021</v>
      </c>
      <c r="D1653" t="s">
        <v>25</v>
      </c>
      <c r="E1653" t="s">
        <v>33</v>
      </c>
      <c r="F1653" t="s">
        <v>39</v>
      </c>
      <c r="G1653" t="s">
        <v>40</v>
      </c>
      <c r="H1653" t="s">
        <v>42</v>
      </c>
      <c r="I1653">
        <v>117.3</v>
      </c>
      <c r="J1653" t="s">
        <v>46</v>
      </c>
      <c r="K1653">
        <v>64.900000000000006</v>
      </c>
      <c r="L1653" t="s">
        <v>83</v>
      </c>
      <c r="M1653" t="s">
        <v>47</v>
      </c>
      <c r="N1653" t="s">
        <v>52</v>
      </c>
      <c r="O1653" t="s">
        <v>59</v>
      </c>
      <c r="P1653" s="4">
        <v>345</v>
      </c>
      <c r="Q1653" s="4">
        <v>400</v>
      </c>
      <c r="R1653" s="4">
        <v>442</v>
      </c>
      <c r="S1653" s="6">
        <v>312</v>
      </c>
      <c r="T1653">
        <v>21.4</v>
      </c>
      <c r="U1653" t="s">
        <v>62</v>
      </c>
      <c r="V1653" s="4">
        <f>Table3[[#This Row],[Driver wage/trip]]+Table3[[#This Row],[Driver Salary]]</f>
        <v>787</v>
      </c>
      <c r="W1653" s="15">
        <f>Table3[[#This Row],[Buddy wage/trip]]*0.3</f>
        <v>120</v>
      </c>
    </row>
    <row r="1654" spans="1:23" x14ac:dyDescent="0.25">
      <c r="A1654">
        <v>14</v>
      </c>
      <c r="B1654" s="22">
        <v>45097</v>
      </c>
      <c r="C1654">
        <v>2023</v>
      </c>
      <c r="D1654" t="s">
        <v>29</v>
      </c>
      <c r="E1654" t="s">
        <v>37</v>
      </c>
      <c r="F1654" t="s">
        <v>38</v>
      </c>
      <c r="G1654" t="s">
        <v>40</v>
      </c>
      <c r="H1654" t="s">
        <v>43</v>
      </c>
      <c r="I1654">
        <v>105.2</v>
      </c>
      <c r="J1654" t="s">
        <v>46</v>
      </c>
      <c r="K1654">
        <v>86.4</v>
      </c>
      <c r="L1654" t="s">
        <v>83</v>
      </c>
      <c r="M1654" t="s">
        <v>50</v>
      </c>
      <c r="N1654" t="s">
        <v>57</v>
      </c>
      <c r="O1654" t="s">
        <v>60</v>
      </c>
      <c r="P1654" s="4">
        <v>515</v>
      </c>
      <c r="Q1654" s="4">
        <v>400</v>
      </c>
      <c r="R1654" s="4">
        <v>236</v>
      </c>
      <c r="S1654" s="6">
        <v>302</v>
      </c>
      <c r="T1654">
        <v>4.0999999999999996</v>
      </c>
      <c r="U1654" t="s">
        <v>62</v>
      </c>
      <c r="V1654" s="4">
        <f>Table3[[#This Row],[Driver wage/trip]]+Table3[[#This Row],[Driver Salary]]</f>
        <v>751</v>
      </c>
      <c r="W1654" s="15">
        <f>Table3[[#This Row],[Buddy wage/trip]]*0.3</f>
        <v>120</v>
      </c>
    </row>
    <row r="1655" spans="1:23" x14ac:dyDescent="0.25">
      <c r="A1655">
        <v>10</v>
      </c>
      <c r="B1655" s="22">
        <v>44371</v>
      </c>
      <c r="C1655">
        <v>2021</v>
      </c>
      <c r="D1655" t="s">
        <v>29</v>
      </c>
      <c r="E1655" t="s">
        <v>35</v>
      </c>
      <c r="F1655" t="s">
        <v>38</v>
      </c>
      <c r="G1655" t="s">
        <v>41</v>
      </c>
      <c r="H1655" t="s">
        <v>43</v>
      </c>
      <c r="I1655">
        <v>51.4</v>
      </c>
      <c r="J1655" t="s">
        <v>44</v>
      </c>
      <c r="K1655">
        <v>7.4</v>
      </c>
      <c r="L1655" t="s">
        <v>84</v>
      </c>
      <c r="M1655" t="s">
        <v>53</v>
      </c>
      <c r="N1655" t="s">
        <v>52</v>
      </c>
      <c r="O1655" t="s">
        <v>59</v>
      </c>
      <c r="P1655" s="4">
        <v>230</v>
      </c>
      <c r="Q1655" s="4">
        <v>402</v>
      </c>
      <c r="R1655" s="4">
        <v>386</v>
      </c>
      <c r="S1655" s="6">
        <v>683</v>
      </c>
      <c r="T1655">
        <v>1</v>
      </c>
      <c r="U1655" t="s">
        <v>62</v>
      </c>
      <c r="V1655" s="4">
        <f>Table3[[#This Row],[Driver wage/trip]]+Table3[[#This Row],[Driver Salary]]</f>
        <v>616</v>
      </c>
      <c r="W1655" s="15">
        <f>Table3[[#This Row],[Buddy wage/trip]]*0.3</f>
        <v>120.6</v>
      </c>
    </row>
    <row r="1656" spans="1:23" x14ac:dyDescent="0.25">
      <c r="A1656">
        <v>15</v>
      </c>
      <c r="B1656" s="22">
        <v>45081</v>
      </c>
      <c r="C1656">
        <v>2023</v>
      </c>
      <c r="D1656" t="s">
        <v>29</v>
      </c>
      <c r="E1656" t="s">
        <v>34</v>
      </c>
      <c r="F1656" t="s">
        <v>39</v>
      </c>
      <c r="G1656" t="s">
        <v>41</v>
      </c>
      <c r="H1656" t="s">
        <v>43</v>
      </c>
      <c r="I1656">
        <v>98.7</v>
      </c>
      <c r="J1656" t="s">
        <v>46</v>
      </c>
      <c r="K1656">
        <v>75</v>
      </c>
      <c r="L1656" t="s">
        <v>84</v>
      </c>
      <c r="M1656" t="s">
        <v>54</v>
      </c>
      <c r="N1656" t="s">
        <v>52</v>
      </c>
      <c r="O1656" t="s">
        <v>59</v>
      </c>
      <c r="P1656" s="4">
        <v>428</v>
      </c>
      <c r="Q1656" s="4">
        <v>398</v>
      </c>
      <c r="R1656" s="4">
        <v>305</v>
      </c>
      <c r="S1656" s="6">
        <v>351</v>
      </c>
      <c r="T1656">
        <v>1.8</v>
      </c>
      <c r="U1656" t="s">
        <v>62</v>
      </c>
      <c r="V1656" s="4">
        <f>Table3[[#This Row],[Driver wage/trip]]+Table3[[#This Row],[Driver Salary]]</f>
        <v>733</v>
      </c>
      <c r="W1656" s="15">
        <f>Table3[[#This Row],[Buddy wage/trip]]*0.3</f>
        <v>119.39999999999999</v>
      </c>
    </row>
    <row r="1657" spans="1:23" x14ac:dyDescent="0.25">
      <c r="A1657">
        <v>10</v>
      </c>
      <c r="B1657" s="22">
        <v>45067</v>
      </c>
      <c r="C1657">
        <v>2023</v>
      </c>
      <c r="D1657" t="s">
        <v>20</v>
      </c>
      <c r="E1657" t="s">
        <v>34</v>
      </c>
      <c r="F1657" t="s">
        <v>38</v>
      </c>
      <c r="G1657" t="s">
        <v>40</v>
      </c>
      <c r="H1657" t="s">
        <v>70</v>
      </c>
      <c r="I1657">
        <v>86.8</v>
      </c>
      <c r="J1657" t="s">
        <v>45</v>
      </c>
      <c r="K1657">
        <v>115.6</v>
      </c>
      <c r="L1657" t="s">
        <v>84</v>
      </c>
      <c r="M1657" t="s">
        <v>55</v>
      </c>
      <c r="N1657" t="s">
        <v>57</v>
      </c>
      <c r="O1657" t="s">
        <v>59</v>
      </c>
      <c r="P1657" s="4">
        <v>304</v>
      </c>
      <c r="Q1657" s="4">
        <v>399</v>
      </c>
      <c r="R1657" s="4">
        <v>572</v>
      </c>
      <c r="S1657" s="6">
        <v>257</v>
      </c>
      <c r="T1657">
        <v>4</v>
      </c>
      <c r="U1657" t="s">
        <v>61</v>
      </c>
      <c r="V1657" s="4">
        <f>Table3[[#This Row],[Driver wage/trip]]+Table3[[#This Row],[Driver Salary]]</f>
        <v>876</v>
      </c>
      <c r="W1657" s="15">
        <f>Table3[[#This Row],[Buddy wage/trip]]*0.3</f>
        <v>119.69999999999999</v>
      </c>
    </row>
    <row r="1658" spans="1:23" x14ac:dyDescent="0.25">
      <c r="A1658">
        <v>14</v>
      </c>
      <c r="B1658" s="22">
        <v>44760</v>
      </c>
      <c r="C1658">
        <v>2022</v>
      </c>
      <c r="D1658" t="s">
        <v>27</v>
      </c>
      <c r="E1658" t="s">
        <v>32</v>
      </c>
      <c r="F1658" t="s">
        <v>39</v>
      </c>
      <c r="G1658" t="s">
        <v>40</v>
      </c>
      <c r="H1658" t="s">
        <v>70</v>
      </c>
      <c r="I1658">
        <v>12.1</v>
      </c>
      <c r="J1658" t="s">
        <v>44</v>
      </c>
      <c r="K1658">
        <v>81</v>
      </c>
      <c r="L1658" t="s">
        <v>83</v>
      </c>
      <c r="M1658" t="s">
        <v>53</v>
      </c>
      <c r="N1658" t="s">
        <v>66</v>
      </c>
      <c r="O1658" t="s">
        <v>60</v>
      </c>
      <c r="P1658" s="4">
        <v>213</v>
      </c>
      <c r="Q1658" s="4">
        <v>401</v>
      </c>
      <c r="R1658" s="4">
        <v>668</v>
      </c>
      <c r="S1658" s="6">
        <v>336</v>
      </c>
      <c r="T1658">
        <v>15.5</v>
      </c>
      <c r="U1658" t="s">
        <v>61</v>
      </c>
      <c r="V1658" s="4">
        <f>Table3[[#This Row],[Driver wage/trip]]+Table3[[#This Row],[Driver Salary]]</f>
        <v>881</v>
      </c>
      <c r="W1658" s="15">
        <f>Table3[[#This Row],[Buddy wage/trip]]*0.3</f>
        <v>120.3</v>
      </c>
    </row>
    <row r="1659" spans="1:23" x14ac:dyDescent="0.25">
      <c r="A1659">
        <v>22</v>
      </c>
      <c r="B1659" s="22">
        <v>44529</v>
      </c>
      <c r="C1659">
        <v>2021</v>
      </c>
      <c r="D1659" t="s">
        <v>30</v>
      </c>
      <c r="E1659" t="s">
        <v>32</v>
      </c>
      <c r="F1659" t="s">
        <v>38</v>
      </c>
      <c r="G1659" t="s">
        <v>41</v>
      </c>
      <c r="H1659" t="s">
        <v>43</v>
      </c>
      <c r="I1659">
        <v>111.9</v>
      </c>
      <c r="J1659" t="s">
        <v>45</v>
      </c>
      <c r="K1659">
        <v>111.1</v>
      </c>
      <c r="L1659" t="s">
        <v>84</v>
      </c>
      <c r="M1659" t="s">
        <v>55</v>
      </c>
      <c r="N1659" t="s">
        <v>56</v>
      </c>
      <c r="O1659" t="s">
        <v>60</v>
      </c>
      <c r="P1659" s="4">
        <v>414</v>
      </c>
      <c r="Q1659" s="4">
        <v>401</v>
      </c>
      <c r="R1659" s="4">
        <v>508</v>
      </c>
      <c r="S1659" s="6">
        <v>733</v>
      </c>
      <c r="T1659">
        <v>12.9</v>
      </c>
      <c r="U1659" t="s">
        <v>61</v>
      </c>
      <c r="V1659" s="4">
        <f>Table3[[#This Row],[Driver wage/trip]]+Table3[[#This Row],[Driver Salary]]</f>
        <v>922</v>
      </c>
      <c r="W1659" s="15">
        <f>Table3[[#This Row],[Buddy wage/trip]]*0.3</f>
        <v>120.3</v>
      </c>
    </row>
    <row r="1660" spans="1:23" x14ac:dyDescent="0.25">
      <c r="A1660">
        <v>5</v>
      </c>
      <c r="B1660" s="22">
        <v>43943</v>
      </c>
      <c r="C1660">
        <v>2020</v>
      </c>
      <c r="D1660" t="s">
        <v>19</v>
      </c>
      <c r="E1660" t="s">
        <v>33</v>
      </c>
      <c r="F1660" t="s">
        <v>38</v>
      </c>
      <c r="G1660" t="s">
        <v>41</v>
      </c>
      <c r="H1660" t="s">
        <v>43</v>
      </c>
      <c r="I1660">
        <v>58.6</v>
      </c>
      <c r="J1660" t="s">
        <v>46</v>
      </c>
      <c r="K1660">
        <v>70.099999999999994</v>
      </c>
      <c r="L1660" t="s">
        <v>83</v>
      </c>
      <c r="M1660" t="s">
        <v>55</v>
      </c>
      <c r="N1660" t="s">
        <v>55</v>
      </c>
      <c r="O1660" t="s">
        <v>59</v>
      </c>
      <c r="P1660" s="4">
        <v>636</v>
      </c>
      <c r="Q1660" s="4">
        <v>401</v>
      </c>
      <c r="R1660" s="4">
        <v>677</v>
      </c>
      <c r="S1660" s="6">
        <v>368</v>
      </c>
      <c r="T1660">
        <v>7.1</v>
      </c>
      <c r="U1660" t="s">
        <v>61</v>
      </c>
      <c r="V1660" s="4">
        <f>Table3[[#This Row],[Driver wage/trip]]+Table3[[#This Row],[Driver Salary]]</f>
        <v>1313</v>
      </c>
      <c r="W1660" s="15">
        <f>Table3[[#This Row],[Buddy wage/trip]]*0.3</f>
        <v>120.3</v>
      </c>
    </row>
    <row r="1661" spans="1:23" x14ac:dyDescent="0.25">
      <c r="A1661">
        <v>21</v>
      </c>
      <c r="B1661" s="22">
        <v>44203</v>
      </c>
      <c r="C1661">
        <v>2021</v>
      </c>
      <c r="D1661" t="s">
        <v>28</v>
      </c>
      <c r="E1661" t="s">
        <v>35</v>
      </c>
      <c r="F1661" t="s">
        <v>39</v>
      </c>
      <c r="G1661" t="s">
        <v>41</v>
      </c>
      <c r="H1661" t="s">
        <v>70</v>
      </c>
      <c r="I1661">
        <v>20.5</v>
      </c>
      <c r="J1661" t="s">
        <v>44</v>
      </c>
      <c r="K1661">
        <v>102</v>
      </c>
      <c r="L1661" t="s">
        <v>83</v>
      </c>
      <c r="M1661" t="s">
        <v>53</v>
      </c>
      <c r="N1661" t="s">
        <v>52</v>
      </c>
      <c r="O1661" t="s">
        <v>59</v>
      </c>
      <c r="P1661" s="4">
        <v>753</v>
      </c>
      <c r="Q1661" s="4">
        <v>400</v>
      </c>
      <c r="R1661" s="4">
        <v>208</v>
      </c>
      <c r="S1661" s="6">
        <v>617</v>
      </c>
      <c r="T1661">
        <v>21.1</v>
      </c>
      <c r="U1661" t="s">
        <v>61</v>
      </c>
      <c r="V1661" s="4">
        <f>Table3[[#This Row],[Driver wage/trip]]+Table3[[#This Row],[Driver Salary]]</f>
        <v>961</v>
      </c>
      <c r="W1661" s="15">
        <f>Table3[[#This Row],[Buddy wage/trip]]*0.3</f>
        <v>120</v>
      </c>
    </row>
    <row r="1662" spans="1:23" x14ac:dyDescent="0.25">
      <c r="A1662">
        <v>22</v>
      </c>
      <c r="B1662" s="22">
        <v>44129</v>
      </c>
      <c r="C1662">
        <v>2020</v>
      </c>
      <c r="D1662" t="s">
        <v>22</v>
      </c>
      <c r="E1662" t="s">
        <v>34</v>
      </c>
      <c r="F1662" t="s">
        <v>38</v>
      </c>
      <c r="G1662" t="s">
        <v>40</v>
      </c>
      <c r="H1662" t="s">
        <v>43</v>
      </c>
      <c r="I1662">
        <v>53.9</v>
      </c>
      <c r="J1662" t="s">
        <v>46</v>
      </c>
      <c r="K1662">
        <v>19.3</v>
      </c>
      <c r="L1662" t="s">
        <v>84</v>
      </c>
      <c r="M1662" t="s">
        <v>47</v>
      </c>
      <c r="N1662" t="s">
        <v>56</v>
      </c>
      <c r="O1662" t="s">
        <v>59</v>
      </c>
      <c r="P1662" s="4">
        <v>597</v>
      </c>
      <c r="Q1662" s="4">
        <v>399</v>
      </c>
      <c r="R1662" s="4">
        <v>692</v>
      </c>
      <c r="S1662" s="6">
        <v>437</v>
      </c>
      <c r="T1662">
        <v>38.799999999999997</v>
      </c>
      <c r="U1662" t="s">
        <v>62</v>
      </c>
      <c r="V1662" s="4">
        <f>Table3[[#This Row],[Driver wage/trip]]+Table3[[#This Row],[Driver Salary]]</f>
        <v>1289</v>
      </c>
      <c r="W1662" s="15">
        <f>Table3[[#This Row],[Buddy wage/trip]]*0.3</f>
        <v>119.69999999999999</v>
      </c>
    </row>
    <row r="1663" spans="1:23" x14ac:dyDescent="0.25">
      <c r="A1663">
        <v>12</v>
      </c>
      <c r="B1663" s="22">
        <v>44873</v>
      </c>
      <c r="C1663">
        <v>2022</v>
      </c>
      <c r="D1663" t="s">
        <v>30</v>
      </c>
      <c r="E1663" t="s">
        <v>37</v>
      </c>
      <c r="F1663" t="s">
        <v>38</v>
      </c>
      <c r="G1663" t="s">
        <v>41</v>
      </c>
      <c r="H1663" t="s">
        <v>70</v>
      </c>
      <c r="I1663">
        <v>74.400000000000006</v>
      </c>
      <c r="J1663" t="s">
        <v>45</v>
      </c>
      <c r="K1663">
        <v>19.2</v>
      </c>
      <c r="L1663" t="s">
        <v>83</v>
      </c>
      <c r="M1663" t="s">
        <v>51</v>
      </c>
      <c r="N1663" t="s">
        <v>52</v>
      </c>
      <c r="O1663" t="s">
        <v>60</v>
      </c>
      <c r="P1663" s="4">
        <v>441</v>
      </c>
      <c r="Q1663" s="4">
        <v>399</v>
      </c>
      <c r="R1663" s="4">
        <v>307</v>
      </c>
      <c r="S1663" s="6">
        <v>357</v>
      </c>
      <c r="T1663">
        <v>7.3</v>
      </c>
      <c r="U1663" t="s">
        <v>61</v>
      </c>
      <c r="V1663" s="4">
        <f>Table3[[#This Row],[Driver wage/trip]]+Table3[[#This Row],[Driver Salary]]</f>
        <v>748</v>
      </c>
      <c r="W1663" s="15">
        <f>Table3[[#This Row],[Buddy wage/trip]]*0.3</f>
        <v>119.69999999999999</v>
      </c>
    </row>
    <row r="1664" spans="1:23" x14ac:dyDescent="0.25">
      <c r="A1664">
        <v>3</v>
      </c>
      <c r="B1664" s="22">
        <v>44606</v>
      </c>
      <c r="C1664">
        <v>2022</v>
      </c>
      <c r="D1664" t="s">
        <v>25</v>
      </c>
      <c r="E1664" t="s">
        <v>32</v>
      </c>
      <c r="F1664" t="s">
        <v>39</v>
      </c>
      <c r="G1664" t="s">
        <v>40</v>
      </c>
      <c r="H1664" t="s">
        <v>70</v>
      </c>
      <c r="I1664">
        <v>70.900000000000006</v>
      </c>
      <c r="J1664" t="s">
        <v>44</v>
      </c>
      <c r="K1664">
        <v>18.8</v>
      </c>
      <c r="L1664" t="s">
        <v>83</v>
      </c>
      <c r="M1664" t="s">
        <v>52</v>
      </c>
      <c r="N1664" t="s">
        <v>52</v>
      </c>
      <c r="O1664" t="s">
        <v>59</v>
      </c>
      <c r="P1664" s="4">
        <v>800</v>
      </c>
      <c r="Q1664" s="4">
        <v>402</v>
      </c>
      <c r="R1664" s="4">
        <v>477</v>
      </c>
      <c r="S1664" s="6">
        <v>286</v>
      </c>
      <c r="T1664">
        <v>10.8</v>
      </c>
      <c r="U1664" t="s">
        <v>61</v>
      </c>
      <c r="V1664" s="4">
        <f>Table3[[#This Row],[Driver wage/trip]]+Table3[[#This Row],[Driver Salary]]</f>
        <v>1277</v>
      </c>
      <c r="W1664" s="15">
        <f>Table3[[#This Row],[Buddy wage/trip]]*0.3</f>
        <v>120.6</v>
      </c>
    </row>
    <row r="1665" spans="1:23" x14ac:dyDescent="0.25">
      <c r="A1665">
        <v>8</v>
      </c>
      <c r="B1665" s="22">
        <v>44501</v>
      </c>
      <c r="C1665">
        <v>2021</v>
      </c>
      <c r="D1665" t="s">
        <v>30</v>
      </c>
      <c r="E1665" t="s">
        <v>32</v>
      </c>
      <c r="F1665" t="s">
        <v>39</v>
      </c>
      <c r="G1665" t="s">
        <v>41</v>
      </c>
      <c r="H1665" t="s">
        <v>43</v>
      </c>
      <c r="I1665">
        <v>71.099999999999994</v>
      </c>
      <c r="J1665" t="s">
        <v>46</v>
      </c>
      <c r="K1665">
        <v>61.2</v>
      </c>
      <c r="L1665" t="s">
        <v>83</v>
      </c>
      <c r="M1665" t="s">
        <v>52</v>
      </c>
      <c r="N1665" t="s">
        <v>65</v>
      </c>
      <c r="O1665" t="s">
        <v>59</v>
      </c>
      <c r="P1665" s="4">
        <v>370</v>
      </c>
      <c r="Q1665" s="4">
        <v>399</v>
      </c>
      <c r="R1665" s="4">
        <v>466</v>
      </c>
      <c r="S1665" s="6">
        <v>783</v>
      </c>
      <c r="T1665">
        <v>19</v>
      </c>
      <c r="U1665" t="s">
        <v>62</v>
      </c>
      <c r="V1665" s="4">
        <f>Table3[[#This Row],[Driver wage/trip]]+Table3[[#This Row],[Driver Salary]]</f>
        <v>836</v>
      </c>
      <c r="W1665" s="15">
        <f>Table3[[#This Row],[Buddy wage/trip]]*0.3</f>
        <v>119.69999999999999</v>
      </c>
    </row>
    <row r="1666" spans="1:23" x14ac:dyDescent="0.25">
      <c r="A1666">
        <v>22</v>
      </c>
      <c r="B1666" s="22">
        <v>43841</v>
      </c>
      <c r="C1666">
        <v>2020</v>
      </c>
      <c r="D1666" t="s">
        <v>28</v>
      </c>
      <c r="E1666" t="s">
        <v>36</v>
      </c>
      <c r="F1666" t="s">
        <v>39</v>
      </c>
      <c r="G1666" t="s">
        <v>41</v>
      </c>
      <c r="H1666" t="s">
        <v>43</v>
      </c>
      <c r="I1666">
        <v>34.4</v>
      </c>
      <c r="J1666" t="s">
        <v>44</v>
      </c>
      <c r="K1666">
        <v>43</v>
      </c>
      <c r="L1666" t="s">
        <v>84</v>
      </c>
      <c r="M1666" t="s">
        <v>51</v>
      </c>
      <c r="N1666" t="s">
        <v>57</v>
      </c>
      <c r="O1666" t="s">
        <v>60</v>
      </c>
      <c r="P1666" s="4">
        <v>312</v>
      </c>
      <c r="Q1666" s="4">
        <v>400</v>
      </c>
      <c r="R1666" s="4">
        <v>724</v>
      </c>
      <c r="S1666" s="6">
        <v>513</v>
      </c>
      <c r="T1666">
        <v>26</v>
      </c>
      <c r="U1666" t="s">
        <v>62</v>
      </c>
      <c r="V1666" s="4">
        <f>Table3[[#This Row],[Driver wage/trip]]+Table3[[#This Row],[Driver Salary]]</f>
        <v>1036</v>
      </c>
      <c r="W1666" s="15">
        <f>Table3[[#This Row],[Buddy wage/trip]]*0.3</f>
        <v>120</v>
      </c>
    </row>
    <row r="1667" spans="1:23" x14ac:dyDescent="0.25">
      <c r="A1667">
        <v>12</v>
      </c>
      <c r="B1667" s="22">
        <v>43838</v>
      </c>
      <c r="C1667">
        <v>2020</v>
      </c>
      <c r="D1667" t="s">
        <v>28</v>
      </c>
      <c r="E1667" t="s">
        <v>33</v>
      </c>
      <c r="F1667" t="s">
        <v>38</v>
      </c>
      <c r="G1667" t="s">
        <v>40</v>
      </c>
      <c r="H1667" t="s">
        <v>43</v>
      </c>
      <c r="I1667">
        <v>77.8</v>
      </c>
      <c r="J1667" t="s">
        <v>46</v>
      </c>
      <c r="K1667">
        <v>87.7</v>
      </c>
      <c r="L1667" t="s">
        <v>84</v>
      </c>
      <c r="M1667" t="s">
        <v>52</v>
      </c>
      <c r="N1667" t="s">
        <v>57</v>
      </c>
      <c r="O1667" t="s">
        <v>59</v>
      </c>
      <c r="P1667" s="4">
        <v>478</v>
      </c>
      <c r="Q1667" s="4">
        <v>399</v>
      </c>
      <c r="R1667" s="4">
        <v>780</v>
      </c>
      <c r="S1667" s="6">
        <v>269</v>
      </c>
      <c r="T1667">
        <v>24.4</v>
      </c>
      <c r="U1667" t="s">
        <v>61</v>
      </c>
      <c r="V1667" s="4">
        <f>Table3[[#This Row],[Driver wage/trip]]+Table3[[#This Row],[Driver Salary]]</f>
        <v>1258</v>
      </c>
      <c r="W1667" s="15">
        <f>Table3[[#This Row],[Buddy wage/trip]]*0.3</f>
        <v>119.69999999999999</v>
      </c>
    </row>
    <row r="1668" spans="1:23" x14ac:dyDescent="0.25">
      <c r="A1668">
        <v>5</v>
      </c>
      <c r="B1668" s="22">
        <v>45007</v>
      </c>
      <c r="C1668">
        <v>2023</v>
      </c>
      <c r="D1668" t="s">
        <v>24</v>
      </c>
      <c r="E1668" t="s">
        <v>33</v>
      </c>
      <c r="F1668" t="s">
        <v>38</v>
      </c>
      <c r="G1668" t="s">
        <v>41</v>
      </c>
      <c r="H1668" t="s">
        <v>70</v>
      </c>
      <c r="I1668">
        <v>109.4</v>
      </c>
      <c r="J1668" t="s">
        <v>45</v>
      </c>
      <c r="K1668">
        <v>108.8</v>
      </c>
      <c r="L1668" t="s">
        <v>83</v>
      </c>
      <c r="M1668" t="s">
        <v>49</v>
      </c>
      <c r="N1668" t="s">
        <v>55</v>
      </c>
      <c r="O1668" t="s">
        <v>60</v>
      </c>
      <c r="P1668" s="4">
        <v>503</v>
      </c>
      <c r="Q1668" s="4">
        <v>401</v>
      </c>
      <c r="R1668" s="4">
        <v>353</v>
      </c>
      <c r="S1668" s="6">
        <v>319</v>
      </c>
      <c r="T1668">
        <v>21.3</v>
      </c>
      <c r="U1668" t="s">
        <v>62</v>
      </c>
      <c r="V1668" s="4">
        <f>Table3[[#This Row],[Driver wage/trip]]+Table3[[#This Row],[Driver Salary]]</f>
        <v>856</v>
      </c>
      <c r="W1668" s="15">
        <f>Table3[[#This Row],[Buddy wage/trip]]*0.3</f>
        <v>120.3</v>
      </c>
    </row>
    <row r="1669" spans="1:23" x14ac:dyDescent="0.25">
      <c r="A1669">
        <v>9</v>
      </c>
      <c r="B1669" s="22">
        <v>44989</v>
      </c>
      <c r="C1669">
        <v>2023</v>
      </c>
      <c r="D1669" t="s">
        <v>24</v>
      </c>
      <c r="E1669" t="s">
        <v>36</v>
      </c>
      <c r="F1669" t="s">
        <v>38</v>
      </c>
      <c r="G1669" t="s">
        <v>40</v>
      </c>
      <c r="H1669" t="s">
        <v>70</v>
      </c>
      <c r="I1669">
        <v>49.7</v>
      </c>
      <c r="J1669" t="s">
        <v>44</v>
      </c>
      <c r="K1669">
        <v>76.2</v>
      </c>
      <c r="L1669" t="s">
        <v>84</v>
      </c>
      <c r="M1669" t="s">
        <v>51</v>
      </c>
      <c r="N1669" t="s">
        <v>58</v>
      </c>
      <c r="O1669" t="s">
        <v>60</v>
      </c>
      <c r="P1669" s="4">
        <v>413</v>
      </c>
      <c r="Q1669" s="4">
        <v>399</v>
      </c>
      <c r="R1669" s="4">
        <v>240</v>
      </c>
      <c r="S1669" s="6">
        <v>444</v>
      </c>
      <c r="T1669">
        <v>29.8</v>
      </c>
      <c r="U1669" t="s">
        <v>62</v>
      </c>
      <c r="V1669" s="4">
        <f>Table3[[#This Row],[Driver wage/trip]]+Table3[[#This Row],[Driver Salary]]</f>
        <v>653</v>
      </c>
      <c r="W1669" s="15">
        <f>Table3[[#This Row],[Buddy wage/trip]]*0.3</f>
        <v>119.69999999999999</v>
      </c>
    </row>
    <row r="1670" spans="1:23" x14ac:dyDescent="0.25">
      <c r="A1670">
        <v>18</v>
      </c>
      <c r="B1670" s="22">
        <v>45227</v>
      </c>
      <c r="C1670">
        <v>2023</v>
      </c>
      <c r="D1670" t="s">
        <v>22</v>
      </c>
      <c r="E1670" t="s">
        <v>36</v>
      </c>
      <c r="F1670" t="s">
        <v>38</v>
      </c>
      <c r="G1670" t="s">
        <v>41</v>
      </c>
      <c r="H1670" t="s">
        <v>43</v>
      </c>
      <c r="I1670">
        <v>77.5</v>
      </c>
      <c r="J1670" t="s">
        <v>46</v>
      </c>
      <c r="K1670">
        <v>29.5</v>
      </c>
      <c r="L1670" t="s">
        <v>83</v>
      </c>
      <c r="M1670" t="s">
        <v>55</v>
      </c>
      <c r="N1670" t="s">
        <v>48</v>
      </c>
      <c r="O1670" t="s">
        <v>60</v>
      </c>
      <c r="P1670" s="4">
        <v>617</v>
      </c>
      <c r="Q1670" s="4">
        <v>400</v>
      </c>
      <c r="R1670" s="4">
        <v>590</v>
      </c>
      <c r="S1670" s="6">
        <v>527</v>
      </c>
      <c r="T1670">
        <v>34</v>
      </c>
      <c r="U1670" t="s">
        <v>62</v>
      </c>
      <c r="V1670" s="4">
        <f>Table3[[#This Row],[Driver wage/trip]]+Table3[[#This Row],[Driver Salary]]</f>
        <v>1207</v>
      </c>
      <c r="W1670" s="15">
        <f>Table3[[#This Row],[Buddy wage/trip]]*0.3</f>
        <v>120</v>
      </c>
    </row>
    <row r="1671" spans="1:23" x14ac:dyDescent="0.25">
      <c r="A1671">
        <v>16</v>
      </c>
      <c r="B1671" s="22">
        <v>44291</v>
      </c>
      <c r="C1671">
        <v>2021</v>
      </c>
      <c r="D1671" t="s">
        <v>19</v>
      </c>
      <c r="E1671" t="s">
        <v>32</v>
      </c>
      <c r="F1671" t="s">
        <v>39</v>
      </c>
      <c r="G1671" t="s">
        <v>40</v>
      </c>
      <c r="H1671" t="s">
        <v>43</v>
      </c>
      <c r="I1671">
        <v>33.1</v>
      </c>
      <c r="J1671" t="s">
        <v>46</v>
      </c>
      <c r="K1671">
        <v>112.1</v>
      </c>
      <c r="L1671" t="s">
        <v>84</v>
      </c>
      <c r="M1671" t="s">
        <v>55</v>
      </c>
      <c r="N1671" t="s">
        <v>66</v>
      </c>
      <c r="O1671" t="s">
        <v>60</v>
      </c>
      <c r="P1671" s="4">
        <v>310</v>
      </c>
      <c r="Q1671" s="4">
        <v>398</v>
      </c>
      <c r="R1671" s="4">
        <v>502</v>
      </c>
      <c r="S1671" s="6">
        <v>309</v>
      </c>
      <c r="T1671">
        <v>40</v>
      </c>
      <c r="U1671" t="s">
        <v>61</v>
      </c>
      <c r="V1671" s="4">
        <f>Table3[[#This Row],[Driver wage/trip]]+Table3[[#This Row],[Driver Salary]]</f>
        <v>812</v>
      </c>
      <c r="W1671" s="15">
        <f>Table3[[#This Row],[Buddy wage/trip]]*0.3</f>
        <v>119.39999999999999</v>
      </c>
    </row>
    <row r="1672" spans="1:23" x14ac:dyDescent="0.25">
      <c r="A1672">
        <v>11</v>
      </c>
      <c r="B1672" s="22">
        <v>45089</v>
      </c>
      <c r="C1672">
        <v>2023</v>
      </c>
      <c r="D1672" t="s">
        <v>29</v>
      </c>
      <c r="E1672" t="s">
        <v>32</v>
      </c>
      <c r="F1672" t="s">
        <v>38</v>
      </c>
      <c r="G1672" t="s">
        <v>40</v>
      </c>
      <c r="H1672" t="s">
        <v>70</v>
      </c>
      <c r="I1672">
        <v>10.6</v>
      </c>
      <c r="J1672" t="s">
        <v>44</v>
      </c>
      <c r="K1672">
        <v>65.7</v>
      </c>
      <c r="L1672" t="s">
        <v>83</v>
      </c>
      <c r="M1672" t="s">
        <v>52</v>
      </c>
      <c r="N1672" t="s">
        <v>66</v>
      </c>
      <c r="O1672" t="s">
        <v>60</v>
      </c>
      <c r="P1672" s="4">
        <v>506</v>
      </c>
      <c r="Q1672" s="4">
        <v>398</v>
      </c>
      <c r="R1672" s="4">
        <v>539</v>
      </c>
      <c r="S1672" s="6">
        <v>367</v>
      </c>
      <c r="T1672">
        <v>19.2</v>
      </c>
      <c r="U1672" t="s">
        <v>61</v>
      </c>
      <c r="V1672" s="4">
        <f>Table3[[#This Row],[Driver wage/trip]]+Table3[[#This Row],[Driver Salary]]</f>
        <v>1045</v>
      </c>
      <c r="W1672" s="15">
        <f>Table3[[#This Row],[Buddy wage/trip]]*0.3</f>
        <v>119.39999999999999</v>
      </c>
    </row>
    <row r="1673" spans="1:23" x14ac:dyDescent="0.25">
      <c r="A1673">
        <v>10</v>
      </c>
      <c r="B1673" s="22">
        <v>44085</v>
      </c>
      <c r="C1673">
        <v>2020</v>
      </c>
      <c r="D1673" t="s">
        <v>21</v>
      </c>
      <c r="E1673" t="s">
        <v>31</v>
      </c>
      <c r="F1673" t="s">
        <v>38</v>
      </c>
      <c r="G1673" t="s">
        <v>40</v>
      </c>
      <c r="H1673" t="s">
        <v>70</v>
      </c>
      <c r="I1673">
        <v>72.400000000000006</v>
      </c>
      <c r="J1673" t="s">
        <v>45</v>
      </c>
      <c r="K1673">
        <v>87.8</v>
      </c>
      <c r="L1673" t="s">
        <v>83</v>
      </c>
      <c r="M1673" t="s">
        <v>53</v>
      </c>
      <c r="N1673" t="s">
        <v>48</v>
      </c>
      <c r="O1673" t="s">
        <v>60</v>
      </c>
      <c r="P1673" s="4">
        <v>500</v>
      </c>
      <c r="Q1673" s="4">
        <v>400</v>
      </c>
      <c r="R1673" s="4">
        <v>228</v>
      </c>
      <c r="S1673" s="6">
        <v>670</v>
      </c>
      <c r="T1673">
        <v>39.799999999999997</v>
      </c>
      <c r="U1673" t="s">
        <v>61</v>
      </c>
      <c r="V1673" s="4">
        <f>Table3[[#This Row],[Driver wage/trip]]+Table3[[#This Row],[Driver Salary]]</f>
        <v>728</v>
      </c>
      <c r="W1673" s="15">
        <f>Table3[[#This Row],[Buddy wage/trip]]*0.3</f>
        <v>120</v>
      </c>
    </row>
    <row r="1674" spans="1:23" x14ac:dyDescent="0.25">
      <c r="A1674">
        <v>10</v>
      </c>
      <c r="B1674" s="22">
        <v>44416</v>
      </c>
      <c r="C1674">
        <v>2021</v>
      </c>
      <c r="D1674" t="s">
        <v>26</v>
      </c>
      <c r="E1674" t="s">
        <v>34</v>
      </c>
      <c r="F1674" t="s">
        <v>39</v>
      </c>
      <c r="G1674" t="s">
        <v>40</v>
      </c>
      <c r="H1674" t="s">
        <v>70</v>
      </c>
      <c r="I1674">
        <v>10.5</v>
      </c>
      <c r="J1674" t="s">
        <v>45</v>
      </c>
      <c r="K1674">
        <v>107.4</v>
      </c>
      <c r="L1674" t="s">
        <v>83</v>
      </c>
      <c r="M1674" t="s">
        <v>52</v>
      </c>
      <c r="N1674" t="s">
        <v>48</v>
      </c>
      <c r="O1674" t="s">
        <v>60</v>
      </c>
      <c r="P1674" s="4">
        <v>694</v>
      </c>
      <c r="Q1674" s="4">
        <v>399</v>
      </c>
      <c r="R1674" s="4">
        <v>665</v>
      </c>
      <c r="S1674" s="6">
        <v>450</v>
      </c>
      <c r="T1674">
        <v>29.5</v>
      </c>
      <c r="U1674" t="s">
        <v>62</v>
      </c>
      <c r="V1674" s="4">
        <f>Table3[[#This Row],[Driver wage/trip]]+Table3[[#This Row],[Driver Salary]]</f>
        <v>1359</v>
      </c>
      <c r="W1674" s="15">
        <f>Table3[[#This Row],[Buddy wage/trip]]*0.3</f>
        <v>119.69999999999999</v>
      </c>
    </row>
    <row r="1675" spans="1:23" x14ac:dyDescent="0.25">
      <c r="A1675">
        <v>6</v>
      </c>
      <c r="B1675" s="22">
        <v>45182</v>
      </c>
      <c r="C1675">
        <v>2023</v>
      </c>
      <c r="D1675" t="s">
        <v>21</v>
      </c>
      <c r="E1675" t="s">
        <v>33</v>
      </c>
      <c r="F1675" t="s">
        <v>38</v>
      </c>
      <c r="G1675" t="s">
        <v>41</v>
      </c>
      <c r="H1675" t="s">
        <v>42</v>
      </c>
      <c r="I1675">
        <v>88.2</v>
      </c>
      <c r="J1675" t="s">
        <v>46</v>
      </c>
      <c r="K1675">
        <v>118.8</v>
      </c>
      <c r="L1675" t="s">
        <v>83</v>
      </c>
      <c r="M1675" t="s">
        <v>51</v>
      </c>
      <c r="N1675" t="s">
        <v>57</v>
      </c>
      <c r="O1675" t="s">
        <v>59</v>
      </c>
      <c r="P1675" s="4">
        <v>756</v>
      </c>
      <c r="Q1675" s="4">
        <v>402</v>
      </c>
      <c r="R1675" s="4">
        <v>339</v>
      </c>
      <c r="S1675" s="6">
        <v>201</v>
      </c>
      <c r="T1675">
        <v>26.6</v>
      </c>
      <c r="U1675" t="s">
        <v>62</v>
      </c>
      <c r="V1675" s="4">
        <f>Table3[[#This Row],[Driver wage/trip]]+Table3[[#This Row],[Driver Salary]]</f>
        <v>1095</v>
      </c>
      <c r="W1675" s="15">
        <f>Table3[[#This Row],[Buddy wage/trip]]*0.3</f>
        <v>120.6</v>
      </c>
    </row>
    <row r="1676" spans="1:23" x14ac:dyDescent="0.25">
      <c r="A1676">
        <v>24</v>
      </c>
      <c r="B1676" s="22">
        <v>44192</v>
      </c>
      <c r="C1676">
        <v>2020</v>
      </c>
      <c r="D1676" t="s">
        <v>23</v>
      </c>
      <c r="E1676" t="s">
        <v>34</v>
      </c>
      <c r="F1676" t="s">
        <v>39</v>
      </c>
      <c r="G1676" t="s">
        <v>41</v>
      </c>
      <c r="H1676" t="s">
        <v>42</v>
      </c>
      <c r="I1676">
        <v>82.1</v>
      </c>
      <c r="J1676" t="s">
        <v>44</v>
      </c>
      <c r="K1676">
        <v>63.2</v>
      </c>
      <c r="L1676" t="s">
        <v>83</v>
      </c>
      <c r="M1676" t="s">
        <v>51</v>
      </c>
      <c r="N1676" t="s">
        <v>56</v>
      </c>
      <c r="O1676" t="s">
        <v>59</v>
      </c>
      <c r="P1676" s="4">
        <v>598</v>
      </c>
      <c r="Q1676" s="4">
        <v>398</v>
      </c>
      <c r="R1676" s="4">
        <v>401</v>
      </c>
      <c r="S1676" s="6">
        <v>232</v>
      </c>
      <c r="T1676">
        <v>25.9</v>
      </c>
      <c r="U1676" t="s">
        <v>62</v>
      </c>
      <c r="V1676" s="4">
        <f>Table3[[#This Row],[Driver wage/trip]]+Table3[[#This Row],[Driver Salary]]</f>
        <v>999</v>
      </c>
      <c r="W1676" s="15">
        <f>Table3[[#This Row],[Buddy wage/trip]]*0.3</f>
        <v>119.39999999999999</v>
      </c>
    </row>
    <row r="1677" spans="1:23" x14ac:dyDescent="0.25">
      <c r="A1677">
        <v>10</v>
      </c>
      <c r="B1677" s="22">
        <v>45228</v>
      </c>
      <c r="C1677">
        <v>2023</v>
      </c>
      <c r="D1677" t="s">
        <v>22</v>
      </c>
      <c r="E1677" t="s">
        <v>34</v>
      </c>
      <c r="F1677" t="s">
        <v>39</v>
      </c>
      <c r="G1677" t="s">
        <v>40</v>
      </c>
      <c r="H1677" t="s">
        <v>43</v>
      </c>
      <c r="I1677">
        <v>47.5</v>
      </c>
      <c r="J1677" t="s">
        <v>46</v>
      </c>
      <c r="K1677">
        <v>97.9</v>
      </c>
      <c r="L1677" t="s">
        <v>83</v>
      </c>
      <c r="M1677" t="s">
        <v>52</v>
      </c>
      <c r="N1677" t="s">
        <v>57</v>
      </c>
      <c r="O1677" t="s">
        <v>59</v>
      </c>
      <c r="P1677" s="4">
        <v>383</v>
      </c>
      <c r="Q1677" s="4">
        <v>399</v>
      </c>
      <c r="R1677" s="4">
        <v>337</v>
      </c>
      <c r="S1677" s="6">
        <v>464</v>
      </c>
      <c r="T1677">
        <v>36.5</v>
      </c>
      <c r="U1677" t="s">
        <v>61</v>
      </c>
      <c r="V1677" s="4">
        <f>Table3[[#This Row],[Driver wage/trip]]+Table3[[#This Row],[Driver Salary]]</f>
        <v>720</v>
      </c>
      <c r="W1677" s="15">
        <f>Table3[[#This Row],[Buddy wage/trip]]*0.3</f>
        <v>119.69999999999999</v>
      </c>
    </row>
    <row r="1678" spans="1:23" x14ac:dyDescent="0.25">
      <c r="A1678">
        <v>21</v>
      </c>
      <c r="B1678" s="22">
        <v>44833</v>
      </c>
      <c r="C1678">
        <v>2022</v>
      </c>
      <c r="D1678" t="s">
        <v>21</v>
      </c>
      <c r="E1678" t="s">
        <v>35</v>
      </c>
      <c r="F1678" t="s">
        <v>39</v>
      </c>
      <c r="G1678" t="s">
        <v>41</v>
      </c>
      <c r="H1678" t="s">
        <v>70</v>
      </c>
      <c r="I1678">
        <v>52.3</v>
      </c>
      <c r="J1678" t="s">
        <v>44</v>
      </c>
      <c r="K1678">
        <v>70.2</v>
      </c>
      <c r="L1678" t="s">
        <v>83</v>
      </c>
      <c r="M1678" t="s">
        <v>49</v>
      </c>
      <c r="N1678" t="s">
        <v>52</v>
      </c>
      <c r="O1678" t="s">
        <v>59</v>
      </c>
      <c r="P1678" s="4">
        <v>614</v>
      </c>
      <c r="Q1678" s="4">
        <v>400</v>
      </c>
      <c r="R1678" s="4">
        <v>768</v>
      </c>
      <c r="S1678" s="6">
        <v>236</v>
      </c>
      <c r="T1678">
        <v>38</v>
      </c>
      <c r="U1678" t="s">
        <v>61</v>
      </c>
      <c r="V1678" s="4">
        <f>Table3[[#This Row],[Driver wage/trip]]+Table3[[#This Row],[Driver Salary]]</f>
        <v>1382</v>
      </c>
      <c r="W1678" s="15">
        <f>Table3[[#This Row],[Buddy wage/trip]]*0.3</f>
        <v>120</v>
      </c>
    </row>
    <row r="1679" spans="1:23" x14ac:dyDescent="0.25">
      <c r="A1679">
        <v>23</v>
      </c>
      <c r="B1679" s="22">
        <v>44618</v>
      </c>
      <c r="C1679">
        <v>2022</v>
      </c>
      <c r="D1679" t="s">
        <v>25</v>
      </c>
      <c r="E1679" t="s">
        <v>36</v>
      </c>
      <c r="F1679" t="s">
        <v>38</v>
      </c>
      <c r="G1679" t="s">
        <v>40</v>
      </c>
      <c r="H1679" t="s">
        <v>43</v>
      </c>
      <c r="I1679">
        <v>110.5</v>
      </c>
      <c r="J1679" t="s">
        <v>46</v>
      </c>
      <c r="K1679">
        <v>60.9</v>
      </c>
      <c r="L1679" t="s">
        <v>84</v>
      </c>
      <c r="M1679" t="s">
        <v>52</v>
      </c>
      <c r="N1679" t="s">
        <v>52</v>
      </c>
      <c r="O1679" t="s">
        <v>60</v>
      </c>
      <c r="P1679" s="4">
        <v>351</v>
      </c>
      <c r="Q1679" s="4">
        <v>400</v>
      </c>
      <c r="R1679" s="4">
        <v>301</v>
      </c>
      <c r="S1679" s="6">
        <v>304</v>
      </c>
      <c r="T1679">
        <v>8</v>
      </c>
      <c r="U1679" t="s">
        <v>61</v>
      </c>
      <c r="V1679" s="4">
        <f>Table3[[#This Row],[Driver wage/trip]]+Table3[[#This Row],[Driver Salary]]</f>
        <v>652</v>
      </c>
      <c r="W1679" s="15">
        <f>Table3[[#This Row],[Buddy wage/trip]]*0.3</f>
        <v>120</v>
      </c>
    </row>
    <row r="1680" spans="1:23" x14ac:dyDescent="0.25">
      <c r="A1680">
        <v>20</v>
      </c>
      <c r="B1680" s="22">
        <v>44039</v>
      </c>
      <c r="C1680">
        <v>2020</v>
      </c>
      <c r="D1680" t="s">
        <v>27</v>
      </c>
      <c r="E1680" t="s">
        <v>32</v>
      </c>
      <c r="F1680" t="s">
        <v>38</v>
      </c>
      <c r="G1680" t="s">
        <v>40</v>
      </c>
      <c r="H1680" t="s">
        <v>43</v>
      </c>
      <c r="I1680">
        <v>6.5</v>
      </c>
      <c r="J1680" t="s">
        <v>46</v>
      </c>
      <c r="K1680">
        <v>66.8</v>
      </c>
      <c r="L1680" t="s">
        <v>83</v>
      </c>
      <c r="M1680" t="s">
        <v>52</v>
      </c>
      <c r="N1680" t="s">
        <v>56</v>
      </c>
      <c r="O1680" t="s">
        <v>59</v>
      </c>
      <c r="P1680" s="4">
        <v>780</v>
      </c>
      <c r="Q1680" s="4">
        <v>399</v>
      </c>
      <c r="R1680" s="4">
        <v>639</v>
      </c>
      <c r="S1680" s="6">
        <v>637</v>
      </c>
      <c r="T1680">
        <v>20.2</v>
      </c>
      <c r="U1680" t="s">
        <v>61</v>
      </c>
      <c r="V1680" s="4">
        <f>Table3[[#This Row],[Driver wage/trip]]+Table3[[#This Row],[Driver Salary]]</f>
        <v>1419</v>
      </c>
      <c r="W1680" s="15">
        <f>Table3[[#This Row],[Buddy wage/trip]]*0.3</f>
        <v>119.69999999999999</v>
      </c>
    </row>
    <row r="1681" spans="1:23" x14ac:dyDescent="0.25">
      <c r="A1681">
        <v>9</v>
      </c>
      <c r="B1681" s="22">
        <v>44097</v>
      </c>
      <c r="C1681">
        <v>2020</v>
      </c>
      <c r="D1681" t="s">
        <v>21</v>
      </c>
      <c r="E1681" t="s">
        <v>33</v>
      </c>
      <c r="F1681" t="s">
        <v>39</v>
      </c>
      <c r="G1681" t="s">
        <v>41</v>
      </c>
      <c r="H1681" t="s">
        <v>43</v>
      </c>
      <c r="I1681">
        <v>69.8</v>
      </c>
      <c r="J1681" t="s">
        <v>44</v>
      </c>
      <c r="K1681">
        <v>60.7</v>
      </c>
      <c r="L1681" t="s">
        <v>83</v>
      </c>
      <c r="M1681" t="s">
        <v>49</v>
      </c>
      <c r="N1681" t="s">
        <v>48</v>
      </c>
      <c r="O1681" t="s">
        <v>59</v>
      </c>
      <c r="P1681" s="4">
        <v>693</v>
      </c>
      <c r="Q1681" s="4">
        <v>399</v>
      </c>
      <c r="R1681" s="4">
        <v>347</v>
      </c>
      <c r="S1681" s="6">
        <v>488</v>
      </c>
      <c r="T1681">
        <v>37.700000000000003</v>
      </c>
      <c r="U1681" t="s">
        <v>61</v>
      </c>
      <c r="V1681" s="4">
        <f>Table3[[#This Row],[Driver wage/trip]]+Table3[[#This Row],[Driver Salary]]</f>
        <v>1040</v>
      </c>
      <c r="W1681" s="15">
        <f>Table3[[#This Row],[Buddy wage/trip]]*0.3</f>
        <v>119.69999999999999</v>
      </c>
    </row>
    <row r="1682" spans="1:23" x14ac:dyDescent="0.25">
      <c r="A1682">
        <v>15</v>
      </c>
      <c r="B1682" s="22">
        <v>44486</v>
      </c>
      <c r="C1682">
        <v>2021</v>
      </c>
      <c r="D1682" t="s">
        <v>22</v>
      </c>
      <c r="E1682" t="s">
        <v>34</v>
      </c>
      <c r="F1682" t="s">
        <v>38</v>
      </c>
      <c r="G1682" t="s">
        <v>40</v>
      </c>
      <c r="H1682" t="s">
        <v>70</v>
      </c>
      <c r="I1682">
        <v>111.2</v>
      </c>
      <c r="J1682" t="s">
        <v>46</v>
      </c>
      <c r="K1682">
        <v>53.4</v>
      </c>
      <c r="L1682" t="s">
        <v>83</v>
      </c>
      <c r="M1682" t="s">
        <v>52</v>
      </c>
      <c r="N1682" t="s">
        <v>65</v>
      </c>
      <c r="O1682" t="s">
        <v>60</v>
      </c>
      <c r="P1682" s="4">
        <v>459</v>
      </c>
      <c r="Q1682" s="4">
        <v>399</v>
      </c>
      <c r="R1682" s="4">
        <v>455</v>
      </c>
      <c r="S1682" s="6">
        <v>489</v>
      </c>
      <c r="T1682">
        <v>15.9</v>
      </c>
      <c r="U1682" t="s">
        <v>62</v>
      </c>
      <c r="V1682" s="4">
        <f>Table3[[#This Row],[Driver wage/trip]]+Table3[[#This Row],[Driver Salary]]</f>
        <v>914</v>
      </c>
      <c r="W1682" s="15">
        <f>Table3[[#This Row],[Buddy wage/trip]]*0.3</f>
        <v>119.69999999999999</v>
      </c>
    </row>
    <row r="1683" spans="1:23" x14ac:dyDescent="0.25">
      <c r="A1683">
        <v>12</v>
      </c>
      <c r="B1683" s="22">
        <v>44827</v>
      </c>
      <c r="C1683">
        <v>2022</v>
      </c>
      <c r="D1683" t="s">
        <v>21</v>
      </c>
      <c r="E1683" t="s">
        <v>31</v>
      </c>
      <c r="F1683" t="s">
        <v>39</v>
      </c>
      <c r="G1683" t="s">
        <v>41</v>
      </c>
      <c r="H1683" t="s">
        <v>43</v>
      </c>
      <c r="I1683">
        <v>110.1</v>
      </c>
      <c r="J1683" t="s">
        <v>46</v>
      </c>
      <c r="K1683">
        <v>88.2</v>
      </c>
      <c r="L1683" t="s">
        <v>84</v>
      </c>
      <c r="M1683" t="s">
        <v>51</v>
      </c>
      <c r="N1683" t="s">
        <v>66</v>
      </c>
      <c r="O1683" t="s">
        <v>60</v>
      </c>
      <c r="P1683" s="4">
        <v>671</v>
      </c>
      <c r="Q1683" s="4">
        <v>400</v>
      </c>
      <c r="R1683" s="4">
        <v>798</v>
      </c>
      <c r="S1683" s="6">
        <v>559</v>
      </c>
      <c r="T1683">
        <v>10.1</v>
      </c>
      <c r="U1683" t="s">
        <v>61</v>
      </c>
      <c r="V1683" s="4">
        <f>Table3[[#This Row],[Driver wage/trip]]+Table3[[#This Row],[Driver Salary]]</f>
        <v>1469</v>
      </c>
      <c r="W1683" s="15">
        <f>Table3[[#This Row],[Buddy wage/trip]]*0.3</f>
        <v>120</v>
      </c>
    </row>
    <row r="1684" spans="1:23" x14ac:dyDescent="0.25">
      <c r="A1684">
        <v>6</v>
      </c>
      <c r="B1684" s="22">
        <v>44384</v>
      </c>
      <c r="C1684">
        <v>2021</v>
      </c>
      <c r="D1684" t="s">
        <v>27</v>
      </c>
      <c r="E1684" t="s">
        <v>33</v>
      </c>
      <c r="F1684" t="s">
        <v>39</v>
      </c>
      <c r="G1684" t="s">
        <v>40</v>
      </c>
      <c r="H1684" t="s">
        <v>70</v>
      </c>
      <c r="I1684">
        <v>72.2</v>
      </c>
      <c r="J1684" t="s">
        <v>44</v>
      </c>
      <c r="K1684">
        <v>33.700000000000003</v>
      </c>
      <c r="L1684" t="s">
        <v>83</v>
      </c>
      <c r="M1684" t="s">
        <v>53</v>
      </c>
      <c r="N1684" t="s">
        <v>48</v>
      </c>
      <c r="O1684" t="s">
        <v>59</v>
      </c>
      <c r="P1684" s="4">
        <v>445</v>
      </c>
      <c r="Q1684" s="4">
        <v>402</v>
      </c>
      <c r="R1684" s="4">
        <v>260</v>
      </c>
      <c r="S1684" s="6">
        <v>673</v>
      </c>
      <c r="T1684">
        <v>5</v>
      </c>
      <c r="U1684" t="s">
        <v>62</v>
      </c>
      <c r="V1684" s="4">
        <f>Table3[[#This Row],[Driver wage/trip]]+Table3[[#This Row],[Driver Salary]]</f>
        <v>705</v>
      </c>
      <c r="W1684" s="15">
        <f>Table3[[#This Row],[Buddy wage/trip]]*0.3</f>
        <v>120.6</v>
      </c>
    </row>
    <row r="1685" spans="1:23" x14ac:dyDescent="0.25">
      <c r="A1685">
        <v>15</v>
      </c>
      <c r="B1685" s="22">
        <v>44566</v>
      </c>
      <c r="C1685">
        <v>2022</v>
      </c>
      <c r="D1685" t="s">
        <v>28</v>
      </c>
      <c r="E1685" t="s">
        <v>33</v>
      </c>
      <c r="F1685" t="s">
        <v>39</v>
      </c>
      <c r="G1685" t="s">
        <v>40</v>
      </c>
      <c r="H1685" t="s">
        <v>70</v>
      </c>
      <c r="I1685">
        <v>48.8</v>
      </c>
      <c r="J1685" t="s">
        <v>46</v>
      </c>
      <c r="K1685">
        <v>75.900000000000006</v>
      </c>
      <c r="L1685" t="s">
        <v>83</v>
      </c>
      <c r="M1685" t="s">
        <v>48</v>
      </c>
      <c r="N1685" t="s">
        <v>55</v>
      </c>
      <c r="O1685" t="s">
        <v>59</v>
      </c>
      <c r="P1685" s="4">
        <v>245</v>
      </c>
      <c r="Q1685" s="4">
        <v>400</v>
      </c>
      <c r="R1685" s="4">
        <v>729</v>
      </c>
      <c r="S1685" s="6">
        <v>295</v>
      </c>
      <c r="T1685">
        <v>24.3</v>
      </c>
      <c r="U1685" t="s">
        <v>62</v>
      </c>
      <c r="V1685" s="4">
        <f>Table3[[#This Row],[Driver wage/trip]]+Table3[[#This Row],[Driver Salary]]</f>
        <v>974</v>
      </c>
      <c r="W1685" s="15">
        <f>Table3[[#This Row],[Buddy wage/trip]]*0.3</f>
        <v>120</v>
      </c>
    </row>
    <row r="1686" spans="1:23" x14ac:dyDescent="0.25">
      <c r="A1686">
        <v>4</v>
      </c>
      <c r="B1686" s="22">
        <v>44251</v>
      </c>
      <c r="C1686">
        <v>2021</v>
      </c>
      <c r="D1686" t="s">
        <v>25</v>
      </c>
      <c r="E1686" t="s">
        <v>33</v>
      </c>
      <c r="F1686" t="s">
        <v>38</v>
      </c>
      <c r="G1686" t="s">
        <v>40</v>
      </c>
      <c r="H1686" t="s">
        <v>43</v>
      </c>
      <c r="I1686">
        <v>16.399999999999999</v>
      </c>
      <c r="J1686" t="s">
        <v>46</v>
      </c>
      <c r="K1686">
        <v>87</v>
      </c>
      <c r="L1686" t="s">
        <v>84</v>
      </c>
      <c r="M1686" t="s">
        <v>53</v>
      </c>
      <c r="N1686" t="s">
        <v>57</v>
      </c>
      <c r="O1686" t="s">
        <v>59</v>
      </c>
      <c r="P1686" s="4">
        <v>624</v>
      </c>
      <c r="Q1686" s="4">
        <v>401</v>
      </c>
      <c r="R1686" s="4">
        <v>768</v>
      </c>
      <c r="S1686" s="6">
        <v>304</v>
      </c>
      <c r="T1686">
        <v>28.3</v>
      </c>
      <c r="U1686" t="s">
        <v>62</v>
      </c>
      <c r="V1686" s="4">
        <f>Table3[[#This Row],[Driver wage/trip]]+Table3[[#This Row],[Driver Salary]]</f>
        <v>1392</v>
      </c>
      <c r="W1686" s="15">
        <f>Table3[[#This Row],[Buddy wage/trip]]*0.3</f>
        <v>120.3</v>
      </c>
    </row>
    <row r="1687" spans="1:23" x14ac:dyDescent="0.25">
      <c r="A1687">
        <v>21</v>
      </c>
      <c r="B1687" s="22">
        <v>44138</v>
      </c>
      <c r="C1687">
        <v>2020</v>
      </c>
      <c r="D1687" t="s">
        <v>30</v>
      </c>
      <c r="E1687" t="s">
        <v>37</v>
      </c>
      <c r="F1687" t="s">
        <v>38</v>
      </c>
      <c r="G1687" t="s">
        <v>40</v>
      </c>
      <c r="H1687" t="s">
        <v>43</v>
      </c>
      <c r="I1687">
        <v>25</v>
      </c>
      <c r="J1687" t="s">
        <v>45</v>
      </c>
      <c r="K1687">
        <v>107.6</v>
      </c>
      <c r="L1687" t="s">
        <v>84</v>
      </c>
      <c r="M1687" t="s">
        <v>50</v>
      </c>
      <c r="N1687" t="s">
        <v>57</v>
      </c>
      <c r="O1687" t="s">
        <v>59</v>
      </c>
      <c r="P1687" s="4">
        <v>443</v>
      </c>
      <c r="Q1687" s="4">
        <v>401</v>
      </c>
      <c r="R1687" s="4">
        <v>619</v>
      </c>
      <c r="S1687" s="6">
        <v>273</v>
      </c>
      <c r="T1687">
        <v>8.6</v>
      </c>
      <c r="U1687" t="s">
        <v>61</v>
      </c>
      <c r="V1687" s="4">
        <f>Table3[[#This Row],[Driver wage/trip]]+Table3[[#This Row],[Driver Salary]]</f>
        <v>1062</v>
      </c>
      <c r="W1687" s="15">
        <f>Table3[[#This Row],[Buddy wage/trip]]*0.3</f>
        <v>120.3</v>
      </c>
    </row>
    <row r="1688" spans="1:23" x14ac:dyDescent="0.25">
      <c r="A1688">
        <v>9</v>
      </c>
      <c r="B1688" s="22">
        <v>43967</v>
      </c>
      <c r="C1688">
        <v>2020</v>
      </c>
      <c r="D1688" t="s">
        <v>20</v>
      </c>
      <c r="E1688" t="s">
        <v>36</v>
      </c>
      <c r="F1688" t="s">
        <v>38</v>
      </c>
      <c r="G1688" t="s">
        <v>41</v>
      </c>
      <c r="H1688" t="s">
        <v>43</v>
      </c>
      <c r="I1688">
        <v>83.2</v>
      </c>
      <c r="J1688" t="s">
        <v>46</v>
      </c>
      <c r="K1688">
        <v>43.2</v>
      </c>
      <c r="L1688" t="s">
        <v>84</v>
      </c>
      <c r="M1688" t="s">
        <v>53</v>
      </c>
      <c r="N1688" t="s">
        <v>56</v>
      </c>
      <c r="O1688" t="s">
        <v>59</v>
      </c>
      <c r="P1688" s="4">
        <v>758</v>
      </c>
      <c r="Q1688" s="4">
        <v>401</v>
      </c>
      <c r="R1688" s="4">
        <v>206</v>
      </c>
      <c r="S1688" s="6">
        <v>762</v>
      </c>
      <c r="T1688">
        <v>27.3</v>
      </c>
      <c r="U1688" t="s">
        <v>61</v>
      </c>
      <c r="V1688" s="4">
        <f>Table3[[#This Row],[Driver wage/trip]]+Table3[[#This Row],[Driver Salary]]</f>
        <v>964</v>
      </c>
      <c r="W1688" s="15">
        <f>Table3[[#This Row],[Buddy wage/trip]]*0.3</f>
        <v>120.3</v>
      </c>
    </row>
    <row r="1689" spans="1:23" x14ac:dyDescent="0.25">
      <c r="A1689">
        <v>14</v>
      </c>
      <c r="B1689" s="22">
        <v>45273</v>
      </c>
      <c r="C1689">
        <v>2023</v>
      </c>
      <c r="D1689" t="s">
        <v>23</v>
      </c>
      <c r="E1689" t="s">
        <v>33</v>
      </c>
      <c r="F1689" t="s">
        <v>38</v>
      </c>
      <c r="G1689" t="s">
        <v>40</v>
      </c>
      <c r="H1689" t="s">
        <v>43</v>
      </c>
      <c r="I1689">
        <v>6.9</v>
      </c>
      <c r="J1689" t="s">
        <v>45</v>
      </c>
      <c r="K1689">
        <v>104</v>
      </c>
      <c r="L1689" t="s">
        <v>84</v>
      </c>
      <c r="M1689" t="s">
        <v>54</v>
      </c>
      <c r="N1689" t="s">
        <v>55</v>
      </c>
      <c r="O1689" t="s">
        <v>59</v>
      </c>
      <c r="P1689" s="4">
        <v>384</v>
      </c>
      <c r="Q1689" s="4">
        <v>397</v>
      </c>
      <c r="R1689" s="4">
        <v>692</v>
      </c>
      <c r="S1689" s="6">
        <v>546</v>
      </c>
      <c r="T1689">
        <v>36.1</v>
      </c>
      <c r="U1689" t="s">
        <v>62</v>
      </c>
      <c r="V1689" s="4">
        <f>Table3[[#This Row],[Driver wage/trip]]+Table3[[#This Row],[Driver Salary]]</f>
        <v>1076</v>
      </c>
      <c r="W1689" s="15">
        <f>Table3[[#This Row],[Buddy wage/trip]]*0.3</f>
        <v>119.1</v>
      </c>
    </row>
    <row r="1690" spans="1:23" x14ac:dyDescent="0.25">
      <c r="A1690">
        <v>15</v>
      </c>
      <c r="B1690" s="22">
        <v>44025</v>
      </c>
      <c r="C1690">
        <v>2020</v>
      </c>
      <c r="D1690" t="s">
        <v>27</v>
      </c>
      <c r="E1690" t="s">
        <v>32</v>
      </c>
      <c r="F1690" t="s">
        <v>39</v>
      </c>
      <c r="G1690" t="s">
        <v>40</v>
      </c>
      <c r="H1690" t="s">
        <v>42</v>
      </c>
      <c r="I1690">
        <v>106.6</v>
      </c>
      <c r="J1690" t="s">
        <v>46</v>
      </c>
      <c r="K1690">
        <v>113.7</v>
      </c>
      <c r="L1690" t="s">
        <v>83</v>
      </c>
      <c r="M1690" t="s">
        <v>50</v>
      </c>
      <c r="N1690" t="s">
        <v>55</v>
      </c>
      <c r="O1690" t="s">
        <v>60</v>
      </c>
      <c r="P1690" s="4">
        <v>706</v>
      </c>
      <c r="Q1690" s="4">
        <v>400</v>
      </c>
      <c r="R1690" s="4">
        <v>729</v>
      </c>
      <c r="S1690" s="6">
        <v>256</v>
      </c>
      <c r="T1690">
        <v>10.5</v>
      </c>
      <c r="U1690" t="s">
        <v>62</v>
      </c>
      <c r="V1690" s="4">
        <f>Table3[[#This Row],[Driver wage/trip]]+Table3[[#This Row],[Driver Salary]]</f>
        <v>1435</v>
      </c>
      <c r="W1690" s="15">
        <f>Table3[[#This Row],[Buddy wage/trip]]*0.3</f>
        <v>120</v>
      </c>
    </row>
    <row r="1691" spans="1:23" x14ac:dyDescent="0.25">
      <c r="A1691">
        <v>11</v>
      </c>
      <c r="B1691" s="22">
        <v>44949</v>
      </c>
      <c r="C1691">
        <v>2023</v>
      </c>
      <c r="D1691" t="s">
        <v>28</v>
      </c>
      <c r="E1691" t="s">
        <v>32</v>
      </c>
      <c r="F1691" t="s">
        <v>39</v>
      </c>
      <c r="G1691" t="s">
        <v>40</v>
      </c>
      <c r="H1691" t="s">
        <v>42</v>
      </c>
      <c r="I1691">
        <v>72.599999999999994</v>
      </c>
      <c r="J1691" t="s">
        <v>45</v>
      </c>
      <c r="K1691">
        <v>79.599999999999994</v>
      </c>
      <c r="L1691" t="s">
        <v>83</v>
      </c>
      <c r="M1691" t="s">
        <v>55</v>
      </c>
      <c r="N1691" t="s">
        <v>48</v>
      </c>
      <c r="O1691" t="s">
        <v>60</v>
      </c>
      <c r="P1691" s="4">
        <v>608</v>
      </c>
      <c r="Q1691" s="4">
        <v>401</v>
      </c>
      <c r="R1691" s="4">
        <v>789</v>
      </c>
      <c r="S1691" s="6">
        <v>332</v>
      </c>
      <c r="T1691">
        <v>5.8</v>
      </c>
      <c r="U1691" t="s">
        <v>62</v>
      </c>
      <c r="V1691" s="4">
        <f>Table3[[#This Row],[Driver wage/trip]]+Table3[[#This Row],[Driver Salary]]</f>
        <v>1397</v>
      </c>
      <c r="W1691" s="15">
        <f>Table3[[#This Row],[Buddy wage/trip]]*0.3</f>
        <v>120.3</v>
      </c>
    </row>
    <row r="1692" spans="1:23" x14ac:dyDescent="0.25">
      <c r="A1692">
        <v>17</v>
      </c>
      <c r="B1692" s="22">
        <v>45112</v>
      </c>
      <c r="C1692">
        <v>2023</v>
      </c>
      <c r="D1692" t="s">
        <v>27</v>
      </c>
      <c r="E1692" t="s">
        <v>33</v>
      </c>
      <c r="F1692" t="s">
        <v>38</v>
      </c>
      <c r="G1692" t="s">
        <v>40</v>
      </c>
      <c r="H1692" t="s">
        <v>43</v>
      </c>
      <c r="I1692">
        <v>10.199999999999999</v>
      </c>
      <c r="J1692" t="s">
        <v>46</v>
      </c>
      <c r="K1692">
        <v>93.7</v>
      </c>
      <c r="L1692" t="s">
        <v>83</v>
      </c>
      <c r="M1692" t="s">
        <v>47</v>
      </c>
      <c r="N1692" t="s">
        <v>55</v>
      </c>
      <c r="O1692" t="s">
        <v>59</v>
      </c>
      <c r="P1692" s="4">
        <v>712</v>
      </c>
      <c r="Q1692" s="4">
        <v>399</v>
      </c>
      <c r="R1692" s="4">
        <v>704</v>
      </c>
      <c r="S1692" s="6">
        <v>635</v>
      </c>
      <c r="T1692">
        <v>33.6</v>
      </c>
      <c r="U1692" t="s">
        <v>61</v>
      </c>
      <c r="V1692" s="4">
        <f>Table3[[#This Row],[Driver wage/trip]]+Table3[[#This Row],[Driver Salary]]</f>
        <v>1416</v>
      </c>
      <c r="W1692" s="15">
        <f>Table3[[#This Row],[Buddy wage/trip]]*0.3</f>
        <v>119.69999999999999</v>
      </c>
    </row>
    <row r="1693" spans="1:23" x14ac:dyDescent="0.25">
      <c r="A1693">
        <v>9</v>
      </c>
      <c r="B1693" s="22">
        <v>44879</v>
      </c>
      <c r="C1693">
        <v>2022</v>
      </c>
      <c r="D1693" t="s">
        <v>30</v>
      </c>
      <c r="E1693" t="s">
        <v>32</v>
      </c>
      <c r="F1693" t="s">
        <v>39</v>
      </c>
      <c r="G1693" t="s">
        <v>41</v>
      </c>
      <c r="H1693" t="s">
        <v>43</v>
      </c>
      <c r="I1693">
        <v>32.6</v>
      </c>
      <c r="J1693" t="s">
        <v>46</v>
      </c>
      <c r="K1693">
        <v>51.7</v>
      </c>
      <c r="L1693" t="s">
        <v>83</v>
      </c>
      <c r="M1693" t="s">
        <v>52</v>
      </c>
      <c r="N1693" t="s">
        <v>66</v>
      </c>
      <c r="O1693" t="s">
        <v>59</v>
      </c>
      <c r="P1693" s="4">
        <v>375</v>
      </c>
      <c r="Q1693" s="4">
        <v>402</v>
      </c>
      <c r="R1693" s="4">
        <v>467</v>
      </c>
      <c r="S1693" s="6">
        <v>217</v>
      </c>
      <c r="T1693">
        <v>36.700000000000003</v>
      </c>
      <c r="U1693" t="s">
        <v>62</v>
      </c>
      <c r="V1693" s="4">
        <f>Table3[[#This Row],[Driver wage/trip]]+Table3[[#This Row],[Driver Salary]]</f>
        <v>842</v>
      </c>
      <c r="W1693" s="15">
        <f>Table3[[#This Row],[Buddy wage/trip]]*0.3</f>
        <v>120.6</v>
      </c>
    </row>
    <row r="1694" spans="1:23" x14ac:dyDescent="0.25">
      <c r="A1694">
        <v>19</v>
      </c>
      <c r="B1694" s="22">
        <v>45086</v>
      </c>
      <c r="C1694">
        <v>2023</v>
      </c>
      <c r="D1694" t="s">
        <v>29</v>
      </c>
      <c r="E1694" t="s">
        <v>31</v>
      </c>
      <c r="F1694" t="s">
        <v>39</v>
      </c>
      <c r="G1694" t="s">
        <v>40</v>
      </c>
      <c r="H1694" t="s">
        <v>43</v>
      </c>
      <c r="I1694">
        <v>73.3</v>
      </c>
      <c r="J1694" t="s">
        <v>46</v>
      </c>
      <c r="K1694">
        <v>114.5</v>
      </c>
      <c r="L1694" t="s">
        <v>84</v>
      </c>
      <c r="M1694" t="s">
        <v>54</v>
      </c>
      <c r="N1694" t="s">
        <v>65</v>
      </c>
      <c r="O1694" t="s">
        <v>60</v>
      </c>
      <c r="P1694" s="4">
        <v>477</v>
      </c>
      <c r="Q1694" s="4">
        <v>401</v>
      </c>
      <c r="R1694" s="4">
        <v>613</v>
      </c>
      <c r="S1694" s="6">
        <v>635</v>
      </c>
      <c r="T1694">
        <v>9.4</v>
      </c>
      <c r="U1694" t="s">
        <v>62</v>
      </c>
      <c r="V1694" s="4">
        <f>Table3[[#This Row],[Driver wage/trip]]+Table3[[#This Row],[Driver Salary]]</f>
        <v>1090</v>
      </c>
      <c r="W1694" s="15">
        <f>Table3[[#This Row],[Buddy wage/trip]]*0.3</f>
        <v>120.3</v>
      </c>
    </row>
    <row r="1695" spans="1:23" x14ac:dyDescent="0.25">
      <c r="A1695">
        <v>3</v>
      </c>
      <c r="B1695" s="22">
        <v>45186</v>
      </c>
      <c r="C1695">
        <v>2023</v>
      </c>
      <c r="D1695" t="s">
        <v>21</v>
      </c>
      <c r="E1695" t="s">
        <v>34</v>
      </c>
      <c r="F1695" t="s">
        <v>38</v>
      </c>
      <c r="G1695" t="s">
        <v>41</v>
      </c>
      <c r="H1695" t="s">
        <v>42</v>
      </c>
      <c r="I1695">
        <v>9.1</v>
      </c>
      <c r="J1695" t="s">
        <v>46</v>
      </c>
      <c r="K1695">
        <v>82.1</v>
      </c>
      <c r="L1695" t="s">
        <v>84</v>
      </c>
      <c r="M1695" t="s">
        <v>51</v>
      </c>
      <c r="N1695" t="s">
        <v>57</v>
      </c>
      <c r="O1695" t="s">
        <v>59</v>
      </c>
      <c r="P1695" s="4">
        <v>694</v>
      </c>
      <c r="Q1695" s="4">
        <v>400</v>
      </c>
      <c r="R1695" s="4">
        <v>491</v>
      </c>
      <c r="S1695" s="6">
        <v>747</v>
      </c>
      <c r="T1695">
        <v>29.1</v>
      </c>
      <c r="U1695" t="s">
        <v>62</v>
      </c>
      <c r="V1695" s="4">
        <f>Table3[[#This Row],[Driver wage/trip]]+Table3[[#This Row],[Driver Salary]]</f>
        <v>1185</v>
      </c>
      <c r="W1695" s="15">
        <f>Table3[[#This Row],[Buddy wage/trip]]*0.3</f>
        <v>120</v>
      </c>
    </row>
    <row r="1696" spans="1:23" x14ac:dyDescent="0.25">
      <c r="A1696">
        <v>13</v>
      </c>
      <c r="B1696" s="22">
        <v>44436</v>
      </c>
      <c r="C1696">
        <v>2021</v>
      </c>
      <c r="D1696" t="s">
        <v>26</v>
      </c>
      <c r="E1696" t="s">
        <v>36</v>
      </c>
      <c r="F1696" t="s">
        <v>39</v>
      </c>
      <c r="G1696" t="s">
        <v>41</v>
      </c>
      <c r="H1696" t="s">
        <v>42</v>
      </c>
      <c r="I1696">
        <v>94.7</v>
      </c>
      <c r="J1696" t="s">
        <v>46</v>
      </c>
      <c r="K1696">
        <v>40.700000000000003</v>
      </c>
      <c r="L1696" t="s">
        <v>84</v>
      </c>
      <c r="M1696" t="s">
        <v>52</v>
      </c>
      <c r="N1696" t="s">
        <v>48</v>
      </c>
      <c r="O1696" t="s">
        <v>59</v>
      </c>
      <c r="P1696" s="4">
        <v>586</v>
      </c>
      <c r="Q1696" s="4">
        <v>399</v>
      </c>
      <c r="R1696" s="4">
        <v>412</v>
      </c>
      <c r="S1696" s="6">
        <v>234</v>
      </c>
      <c r="T1696">
        <v>24</v>
      </c>
      <c r="U1696" t="s">
        <v>62</v>
      </c>
      <c r="V1696" s="4">
        <f>Table3[[#This Row],[Driver wage/trip]]+Table3[[#This Row],[Driver Salary]]</f>
        <v>998</v>
      </c>
      <c r="W1696" s="15">
        <f>Table3[[#This Row],[Buddy wage/trip]]*0.3</f>
        <v>119.69999999999999</v>
      </c>
    </row>
    <row r="1697" spans="1:23" x14ac:dyDescent="0.25">
      <c r="A1697">
        <v>26</v>
      </c>
      <c r="B1697" s="22">
        <v>44844</v>
      </c>
      <c r="C1697">
        <v>2022</v>
      </c>
      <c r="D1697" t="s">
        <v>22</v>
      </c>
      <c r="E1697" t="s">
        <v>32</v>
      </c>
      <c r="F1697" t="s">
        <v>39</v>
      </c>
      <c r="G1697" t="s">
        <v>40</v>
      </c>
      <c r="H1697" t="s">
        <v>43</v>
      </c>
      <c r="I1697">
        <v>110.8</v>
      </c>
      <c r="J1697" t="s">
        <v>46</v>
      </c>
      <c r="K1697">
        <v>51.5</v>
      </c>
      <c r="L1697" t="s">
        <v>83</v>
      </c>
      <c r="M1697" t="s">
        <v>48</v>
      </c>
      <c r="N1697" t="s">
        <v>65</v>
      </c>
      <c r="O1697" t="s">
        <v>60</v>
      </c>
      <c r="P1697" s="4">
        <v>416</v>
      </c>
      <c r="Q1697" s="4">
        <v>399</v>
      </c>
      <c r="R1697" s="4">
        <v>576</v>
      </c>
      <c r="S1697" s="6">
        <v>312</v>
      </c>
      <c r="T1697">
        <v>10.3</v>
      </c>
      <c r="U1697" t="s">
        <v>62</v>
      </c>
      <c r="V1697" s="4">
        <f>Table3[[#This Row],[Driver wage/trip]]+Table3[[#This Row],[Driver Salary]]</f>
        <v>992</v>
      </c>
      <c r="W1697" s="15">
        <f>Table3[[#This Row],[Buddy wage/trip]]*0.3</f>
        <v>119.69999999999999</v>
      </c>
    </row>
    <row r="1698" spans="1:23" x14ac:dyDescent="0.25">
      <c r="A1698">
        <v>5</v>
      </c>
      <c r="B1698" s="22">
        <v>44692</v>
      </c>
      <c r="C1698">
        <v>2022</v>
      </c>
      <c r="D1698" t="s">
        <v>20</v>
      </c>
      <c r="E1698" t="s">
        <v>33</v>
      </c>
      <c r="F1698" t="s">
        <v>38</v>
      </c>
      <c r="G1698" t="s">
        <v>41</v>
      </c>
      <c r="H1698" t="s">
        <v>43</v>
      </c>
      <c r="I1698">
        <v>115.5</v>
      </c>
      <c r="J1698" t="s">
        <v>46</v>
      </c>
      <c r="K1698">
        <v>76</v>
      </c>
      <c r="L1698" t="s">
        <v>84</v>
      </c>
      <c r="M1698" t="s">
        <v>55</v>
      </c>
      <c r="N1698" t="s">
        <v>57</v>
      </c>
      <c r="O1698" t="s">
        <v>59</v>
      </c>
      <c r="P1698" s="4">
        <v>507</v>
      </c>
      <c r="Q1698" s="4">
        <v>399</v>
      </c>
      <c r="R1698" s="4">
        <v>662</v>
      </c>
      <c r="S1698" s="6">
        <v>201</v>
      </c>
      <c r="T1698">
        <v>33.1</v>
      </c>
      <c r="U1698" t="s">
        <v>61</v>
      </c>
      <c r="V1698" s="4">
        <f>Table3[[#This Row],[Driver wage/trip]]+Table3[[#This Row],[Driver Salary]]</f>
        <v>1169</v>
      </c>
      <c r="W1698" s="15">
        <f>Table3[[#This Row],[Buddy wage/trip]]*0.3</f>
        <v>119.69999999999999</v>
      </c>
    </row>
    <row r="1699" spans="1:23" x14ac:dyDescent="0.25">
      <c r="A1699">
        <v>8</v>
      </c>
      <c r="B1699" s="22">
        <v>44051</v>
      </c>
      <c r="C1699">
        <v>2020</v>
      </c>
      <c r="D1699" t="s">
        <v>26</v>
      </c>
      <c r="E1699" t="s">
        <v>36</v>
      </c>
      <c r="F1699" t="s">
        <v>38</v>
      </c>
      <c r="G1699" t="s">
        <v>41</v>
      </c>
      <c r="H1699" t="s">
        <v>43</v>
      </c>
      <c r="I1699">
        <v>89.4</v>
      </c>
      <c r="J1699" t="s">
        <v>45</v>
      </c>
      <c r="K1699">
        <v>31.9</v>
      </c>
      <c r="L1699" t="s">
        <v>83</v>
      </c>
      <c r="M1699" t="s">
        <v>53</v>
      </c>
      <c r="N1699" t="s">
        <v>57</v>
      </c>
      <c r="O1699" t="s">
        <v>59</v>
      </c>
      <c r="P1699" s="4">
        <v>798</v>
      </c>
      <c r="Q1699" s="4">
        <v>399</v>
      </c>
      <c r="R1699" s="4">
        <v>582</v>
      </c>
      <c r="S1699" s="6">
        <v>265</v>
      </c>
      <c r="T1699">
        <v>19.3</v>
      </c>
      <c r="U1699" t="s">
        <v>62</v>
      </c>
      <c r="V1699" s="4">
        <f>Table3[[#This Row],[Driver wage/trip]]+Table3[[#This Row],[Driver Salary]]</f>
        <v>1380</v>
      </c>
      <c r="W1699" s="15">
        <f>Table3[[#This Row],[Buddy wage/trip]]*0.3</f>
        <v>119.69999999999999</v>
      </c>
    </row>
    <row r="1700" spans="1:23" x14ac:dyDescent="0.25">
      <c r="A1700">
        <v>16</v>
      </c>
      <c r="B1700" s="22">
        <v>44127</v>
      </c>
      <c r="C1700">
        <v>2020</v>
      </c>
      <c r="D1700" t="s">
        <v>22</v>
      </c>
      <c r="E1700" t="s">
        <v>31</v>
      </c>
      <c r="F1700" t="s">
        <v>39</v>
      </c>
      <c r="G1700" t="s">
        <v>41</v>
      </c>
      <c r="H1700" t="s">
        <v>70</v>
      </c>
      <c r="I1700">
        <v>103.5</v>
      </c>
      <c r="J1700" t="s">
        <v>44</v>
      </c>
      <c r="K1700">
        <v>91.7</v>
      </c>
      <c r="L1700" t="s">
        <v>84</v>
      </c>
      <c r="M1700" t="s">
        <v>52</v>
      </c>
      <c r="N1700" t="s">
        <v>66</v>
      </c>
      <c r="O1700" t="s">
        <v>60</v>
      </c>
      <c r="P1700" s="4">
        <v>645</v>
      </c>
      <c r="Q1700" s="4">
        <v>400</v>
      </c>
      <c r="R1700" s="4">
        <v>696</v>
      </c>
      <c r="S1700" s="6">
        <v>570</v>
      </c>
      <c r="T1700">
        <v>28.3</v>
      </c>
      <c r="U1700" t="s">
        <v>61</v>
      </c>
      <c r="V1700" s="4">
        <f>Table3[[#This Row],[Driver wage/trip]]+Table3[[#This Row],[Driver Salary]]</f>
        <v>1341</v>
      </c>
      <c r="W1700" s="15">
        <f>Table3[[#This Row],[Buddy wage/trip]]*0.3</f>
        <v>120</v>
      </c>
    </row>
    <row r="1701" spans="1:23" x14ac:dyDescent="0.25">
      <c r="A1701">
        <v>14</v>
      </c>
      <c r="B1701" s="22">
        <v>45057</v>
      </c>
      <c r="C1701">
        <v>2023</v>
      </c>
      <c r="D1701" t="s">
        <v>20</v>
      </c>
      <c r="E1701" t="s">
        <v>35</v>
      </c>
      <c r="F1701" t="s">
        <v>39</v>
      </c>
      <c r="G1701" t="s">
        <v>40</v>
      </c>
      <c r="H1701" t="s">
        <v>70</v>
      </c>
      <c r="I1701">
        <v>75.2</v>
      </c>
      <c r="J1701" t="s">
        <v>46</v>
      </c>
      <c r="K1701">
        <v>30.8</v>
      </c>
      <c r="L1701" t="s">
        <v>83</v>
      </c>
      <c r="M1701" t="s">
        <v>50</v>
      </c>
      <c r="N1701" t="s">
        <v>52</v>
      </c>
      <c r="O1701" t="s">
        <v>60</v>
      </c>
      <c r="P1701" s="4">
        <v>569</v>
      </c>
      <c r="Q1701" s="4">
        <v>399</v>
      </c>
      <c r="R1701" s="4">
        <v>306</v>
      </c>
      <c r="S1701" s="6">
        <v>227</v>
      </c>
      <c r="T1701">
        <v>12.8</v>
      </c>
      <c r="U1701" t="s">
        <v>61</v>
      </c>
      <c r="V1701" s="4">
        <f>Table3[[#This Row],[Driver wage/trip]]+Table3[[#This Row],[Driver Salary]]</f>
        <v>875</v>
      </c>
      <c r="W1701" s="15">
        <f>Table3[[#This Row],[Buddy wage/trip]]*0.3</f>
        <v>119.69999999999999</v>
      </c>
    </row>
    <row r="1702" spans="1:23" x14ac:dyDescent="0.25">
      <c r="A1702">
        <v>15</v>
      </c>
      <c r="B1702" s="22">
        <v>44841</v>
      </c>
      <c r="C1702">
        <v>2022</v>
      </c>
      <c r="D1702" t="s">
        <v>22</v>
      </c>
      <c r="E1702" t="s">
        <v>31</v>
      </c>
      <c r="F1702" t="s">
        <v>38</v>
      </c>
      <c r="G1702" t="s">
        <v>41</v>
      </c>
      <c r="H1702" t="s">
        <v>42</v>
      </c>
      <c r="I1702">
        <v>57.7</v>
      </c>
      <c r="J1702" t="s">
        <v>46</v>
      </c>
      <c r="K1702">
        <v>73.099999999999994</v>
      </c>
      <c r="L1702" t="s">
        <v>84</v>
      </c>
      <c r="M1702" t="s">
        <v>54</v>
      </c>
      <c r="N1702" t="s">
        <v>52</v>
      </c>
      <c r="O1702" t="s">
        <v>60</v>
      </c>
      <c r="P1702" s="4">
        <v>697</v>
      </c>
      <c r="Q1702" s="4">
        <v>401</v>
      </c>
      <c r="R1702" s="4">
        <v>424</v>
      </c>
      <c r="S1702" s="6">
        <v>456</v>
      </c>
      <c r="T1702">
        <v>32.799999999999997</v>
      </c>
      <c r="U1702" t="s">
        <v>62</v>
      </c>
      <c r="V1702" s="4">
        <f>Table3[[#This Row],[Driver wage/trip]]+Table3[[#This Row],[Driver Salary]]</f>
        <v>1121</v>
      </c>
      <c r="W1702" s="15">
        <f>Table3[[#This Row],[Buddy wage/trip]]*0.3</f>
        <v>120.3</v>
      </c>
    </row>
    <row r="1703" spans="1:23" x14ac:dyDescent="0.25">
      <c r="A1703">
        <v>16</v>
      </c>
      <c r="B1703" s="22">
        <v>44173</v>
      </c>
      <c r="C1703">
        <v>2020</v>
      </c>
      <c r="D1703" t="s">
        <v>23</v>
      </c>
      <c r="E1703" t="s">
        <v>37</v>
      </c>
      <c r="F1703" t="s">
        <v>39</v>
      </c>
      <c r="G1703" t="s">
        <v>40</v>
      </c>
      <c r="H1703" t="s">
        <v>43</v>
      </c>
      <c r="I1703">
        <v>87</v>
      </c>
      <c r="J1703" t="s">
        <v>46</v>
      </c>
      <c r="K1703">
        <v>85.2</v>
      </c>
      <c r="L1703" t="s">
        <v>84</v>
      </c>
      <c r="M1703" t="s">
        <v>51</v>
      </c>
      <c r="N1703" t="s">
        <v>57</v>
      </c>
      <c r="O1703" t="s">
        <v>59</v>
      </c>
      <c r="P1703" s="4">
        <v>465</v>
      </c>
      <c r="Q1703" s="4">
        <v>401</v>
      </c>
      <c r="R1703" s="4">
        <v>388</v>
      </c>
      <c r="S1703" s="6">
        <v>502</v>
      </c>
      <c r="T1703">
        <v>11.3</v>
      </c>
      <c r="U1703" t="s">
        <v>61</v>
      </c>
      <c r="V1703" s="4">
        <f>Table3[[#This Row],[Driver wage/trip]]+Table3[[#This Row],[Driver Salary]]</f>
        <v>853</v>
      </c>
      <c r="W1703" s="15">
        <f>Table3[[#This Row],[Buddy wage/trip]]*0.3</f>
        <v>120.3</v>
      </c>
    </row>
    <row r="1704" spans="1:23" x14ac:dyDescent="0.25">
      <c r="A1704">
        <v>17</v>
      </c>
      <c r="B1704" s="22">
        <v>44423</v>
      </c>
      <c r="C1704">
        <v>2021</v>
      </c>
      <c r="D1704" t="s">
        <v>26</v>
      </c>
      <c r="E1704" t="s">
        <v>34</v>
      </c>
      <c r="F1704" t="s">
        <v>38</v>
      </c>
      <c r="G1704" t="s">
        <v>40</v>
      </c>
      <c r="H1704" t="s">
        <v>43</v>
      </c>
      <c r="I1704">
        <v>30.8</v>
      </c>
      <c r="J1704" t="s">
        <v>44</v>
      </c>
      <c r="K1704">
        <v>103.9</v>
      </c>
      <c r="L1704" t="s">
        <v>83</v>
      </c>
      <c r="M1704" t="s">
        <v>51</v>
      </c>
      <c r="N1704" t="s">
        <v>57</v>
      </c>
      <c r="O1704" t="s">
        <v>59</v>
      </c>
      <c r="P1704" s="4">
        <v>770</v>
      </c>
      <c r="Q1704" s="4">
        <v>398</v>
      </c>
      <c r="R1704" s="4">
        <v>316</v>
      </c>
      <c r="S1704" s="6">
        <v>744</v>
      </c>
      <c r="T1704">
        <v>15.2</v>
      </c>
      <c r="U1704" t="s">
        <v>62</v>
      </c>
      <c r="V1704" s="4">
        <f>Table3[[#This Row],[Driver wage/trip]]+Table3[[#This Row],[Driver Salary]]</f>
        <v>1086</v>
      </c>
      <c r="W1704" s="15">
        <f>Table3[[#This Row],[Buddy wage/trip]]*0.3</f>
        <v>119.39999999999999</v>
      </c>
    </row>
    <row r="1705" spans="1:23" x14ac:dyDescent="0.25">
      <c r="A1705">
        <v>20</v>
      </c>
      <c r="B1705" s="22">
        <v>45059</v>
      </c>
      <c r="C1705">
        <v>2023</v>
      </c>
      <c r="D1705" t="s">
        <v>20</v>
      </c>
      <c r="E1705" t="s">
        <v>36</v>
      </c>
      <c r="F1705" t="s">
        <v>38</v>
      </c>
      <c r="G1705" t="s">
        <v>41</v>
      </c>
      <c r="H1705" t="s">
        <v>43</v>
      </c>
      <c r="I1705">
        <v>17.600000000000001</v>
      </c>
      <c r="J1705" t="s">
        <v>44</v>
      </c>
      <c r="K1705">
        <v>89.4</v>
      </c>
      <c r="L1705" t="s">
        <v>83</v>
      </c>
      <c r="M1705" t="s">
        <v>51</v>
      </c>
      <c r="N1705" t="s">
        <v>58</v>
      </c>
      <c r="O1705" t="s">
        <v>60</v>
      </c>
      <c r="P1705" s="4">
        <v>531</v>
      </c>
      <c r="Q1705" s="4">
        <v>402</v>
      </c>
      <c r="R1705" s="4">
        <v>466</v>
      </c>
      <c r="S1705" s="6">
        <v>485</v>
      </c>
      <c r="T1705">
        <v>16.3</v>
      </c>
      <c r="U1705" t="s">
        <v>62</v>
      </c>
      <c r="V1705" s="4">
        <f>Table3[[#This Row],[Driver wage/trip]]+Table3[[#This Row],[Driver Salary]]</f>
        <v>997</v>
      </c>
      <c r="W1705" s="15">
        <f>Table3[[#This Row],[Buddy wage/trip]]*0.3</f>
        <v>120.6</v>
      </c>
    </row>
    <row r="1706" spans="1:23" x14ac:dyDescent="0.25">
      <c r="A1706">
        <v>15</v>
      </c>
      <c r="B1706" s="22">
        <v>44722</v>
      </c>
      <c r="C1706">
        <v>2022</v>
      </c>
      <c r="D1706" t="s">
        <v>29</v>
      </c>
      <c r="E1706" t="s">
        <v>31</v>
      </c>
      <c r="F1706" t="s">
        <v>39</v>
      </c>
      <c r="G1706" t="s">
        <v>41</v>
      </c>
      <c r="H1706" t="s">
        <v>43</v>
      </c>
      <c r="I1706">
        <v>92.6</v>
      </c>
      <c r="J1706" t="s">
        <v>44</v>
      </c>
      <c r="K1706">
        <v>96.9</v>
      </c>
      <c r="L1706" t="s">
        <v>83</v>
      </c>
      <c r="M1706" t="s">
        <v>52</v>
      </c>
      <c r="N1706" t="s">
        <v>58</v>
      </c>
      <c r="O1706" t="s">
        <v>60</v>
      </c>
      <c r="P1706" s="4">
        <v>396</v>
      </c>
      <c r="Q1706" s="4">
        <v>401</v>
      </c>
      <c r="R1706" s="4">
        <v>769</v>
      </c>
      <c r="S1706" s="6">
        <v>286</v>
      </c>
      <c r="T1706">
        <v>9.1</v>
      </c>
      <c r="U1706" t="s">
        <v>61</v>
      </c>
      <c r="V1706" s="4">
        <f>Table3[[#This Row],[Driver wage/trip]]+Table3[[#This Row],[Driver Salary]]</f>
        <v>1165</v>
      </c>
      <c r="W1706" s="15">
        <f>Table3[[#This Row],[Buddy wage/trip]]*0.3</f>
        <v>120.3</v>
      </c>
    </row>
    <row r="1707" spans="1:23" x14ac:dyDescent="0.25">
      <c r="A1707">
        <v>11</v>
      </c>
      <c r="B1707" s="22">
        <v>43907</v>
      </c>
      <c r="C1707">
        <v>2020</v>
      </c>
      <c r="D1707" t="s">
        <v>24</v>
      </c>
      <c r="E1707" t="s">
        <v>37</v>
      </c>
      <c r="F1707" t="s">
        <v>38</v>
      </c>
      <c r="G1707" t="s">
        <v>41</v>
      </c>
      <c r="H1707" t="s">
        <v>70</v>
      </c>
      <c r="I1707">
        <v>115.2</v>
      </c>
      <c r="J1707" t="s">
        <v>44</v>
      </c>
      <c r="K1707">
        <v>110</v>
      </c>
      <c r="L1707" t="s">
        <v>83</v>
      </c>
      <c r="M1707" t="s">
        <v>53</v>
      </c>
      <c r="N1707" t="s">
        <v>58</v>
      </c>
      <c r="O1707" t="s">
        <v>59</v>
      </c>
      <c r="P1707" s="4">
        <v>252</v>
      </c>
      <c r="Q1707" s="4">
        <v>401</v>
      </c>
      <c r="R1707" s="4">
        <v>523</v>
      </c>
      <c r="S1707" s="6">
        <v>374</v>
      </c>
      <c r="T1707">
        <v>35.1</v>
      </c>
      <c r="U1707" t="s">
        <v>62</v>
      </c>
      <c r="V1707" s="4">
        <f>Table3[[#This Row],[Driver wage/trip]]+Table3[[#This Row],[Driver Salary]]</f>
        <v>775</v>
      </c>
      <c r="W1707" s="15">
        <f>Table3[[#This Row],[Buddy wage/trip]]*0.3</f>
        <v>120.3</v>
      </c>
    </row>
    <row r="1708" spans="1:23" x14ac:dyDescent="0.25">
      <c r="A1708">
        <v>17</v>
      </c>
      <c r="B1708" s="22">
        <v>44537</v>
      </c>
      <c r="C1708">
        <v>2021</v>
      </c>
      <c r="D1708" t="s">
        <v>23</v>
      </c>
      <c r="E1708" t="s">
        <v>37</v>
      </c>
      <c r="F1708" t="s">
        <v>38</v>
      </c>
      <c r="G1708" t="s">
        <v>41</v>
      </c>
      <c r="H1708" t="s">
        <v>43</v>
      </c>
      <c r="I1708">
        <v>71.400000000000006</v>
      </c>
      <c r="J1708" t="s">
        <v>44</v>
      </c>
      <c r="K1708">
        <v>73.7</v>
      </c>
      <c r="L1708" t="s">
        <v>83</v>
      </c>
      <c r="M1708" t="s">
        <v>52</v>
      </c>
      <c r="N1708" t="s">
        <v>52</v>
      </c>
      <c r="O1708" t="s">
        <v>59</v>
      </c>
      <c r="P1708" s="4">
        <v>425</v>
      </c>
      <c r="Q1708" s="4">
        <v>399</v>
      </c>
      <c r="R1708" s="4">
        <v>372</v>
      </c>
      <c r="S1708" s="6">
        <v>603</v>
      </c>
      <c r="T1708">
        <v>5.4</v>
      </c>
      <c r="U1708" t="s">
        <v>62</v>
      </c>
      <c r="V1708" s="4">
        <f>Table3[[#This Row],[Driver wage/trip]]+Table3[[#This Row],[Driver Salary]]</f>
        <v>797</v>
      </c>
      <c r="W1708" s="15">
        <f>Table3[[#This Row],[Buddy wage/trip]]*0.3</f>
        <v>119.69999999999999</v>
      </c>
    </row>
    <row r="1709" spans="1:23" x14ac:dyDescent="0.25">
      <c r="A1709">
        <v>26</v>
      </c>
      <c r="B1709" s="22">
        <v>44896</v>
      </c>
      <c r="C1709">
        <v>2022</v>
      </c>
      <c r="D1709" t="s">
        <v>23</v>
      </c>
      <c r="E1709" t="s">
        <v>35</v>
      </c>
      <c r="F1709" t="s">
        <v>39</v>
      </c>
      <c r="G1709" t="s">
        <v>41</v>
      </c>
      <c r="H1709" t="s">
        <v>70</v>
      </c>
      <c r="I1709">
        <v>60.5</v>
      </c>
      <c r="J1709" t="s">
        <v>46</v>
      </c>
      <c r="K1709">
        <v>102.3</v>
      </c>
      <c r="L1709" t="s">
        <v>83</v>
      </c>
      <c r="M1709" t="s">
        <v>48</v>
      </c>
      <c r="N1709" t="s">
        <v>65</v>
      </c>
      <c r="O1709" t="s">
        <v>59</v>
      </c>
      <c r="P1709" s="4">
        <v>541</v>
      </c>
      <c r="Q1709" s="4">
        <v>401</v>
      </c>
      <c r="R1709" s="4">
        <v>412</v>
      </c>
      <c r="S1709" s="6">
        <v>267</v>
      </c>
      <c r="T1709">
        <v>23</v>
      </c>
      <c r="U1709" t="s">
        <v>61</v>
      </c>
      <c r="V1709" s="4">
        <f>Table3[[#This Row],[Driver wage/trip]]+Table3[[#This Row],[Driver Salary]]</f>
        <v>953</v>
      </c>
      <c r="W1709" s="15">
        <f>Table3[[#This Row],[Buddy wage/trip]]*0.3</f>
        <v>120.3</v>
      </c>
    </row>
    <row r="1710" spans="1:23" x14ac:dyDescent="0.25">
      <c r="A1710">
        <v>12</v>
      </c>
      <c r="B1710" s="22">
        <v>45036</v>
      </c>
      <c r="C1710">
        <v>2023</v>
      </c>
      <c r="D1710" t="s">
        <v>19</v>
      </c>
      <c r="E1710" t="s">
        <v>35</v>
      </c>
      <c r="F1710" t="s">
        <v>38</v>
      </c>
      <c r="G1710" t="s">
        <v>40</v>
      </c>
      <c r="H1710" t="s">
        <v>70</v>
      </c>
      <c r="I1710">
        <v>66.5</v>
      </c>
      <c r="J1710" t="s">
        <v>45</v>
      </c>
      <c r="K1710">
        <v>31.7</v>
      </c>
      <c r="L1710" t="s">
        <v>84</v>
      </c>
      <c r="M1710" t="s">
        <v>47</v>
      </c>
      <c r="N1710" t="s">
        <v>66</v>
      </c>
      <c r="O1710" t="s">
        <v>59</v>
      </c>
      <c r="P1710" s="4">
        <v>622</v>
      </c>
      <c r="Q1710" s="4">
        <v>401</v>
      </c>
      <c r="R1710" s="4">
        <v>568</v>
      </c>
      <c r="S1710" s="6">
        <v>339</v>
      </c>
      <c r="T1710">
        <v>32.799999999999997</v>
      </c>
      <c r="U1710" t="s">
        <v>61</v>
      </c>
      <c r="V1710" s="4">
        <f>Table3[[#This Row],[Driver wage/trip]]+Table3[[#This Row],[Driver Salary]]</f>
        <v>1190</v>
      </c>
      <c r="W1710" s="15">
        <f>Table3[[#This Row],[Buddy wage/trip]]*0.3</f>
        <v>120.3</v>
      </c>
    </row>
    <row r="1711" spans="1:23" x14ac:dyDescent="0.25">
      <c r="A1711">
        <v>6</v>
      </c>
      <c r="B1711" s="22">
        <v>44587</v>
      </c>
      <c r="C1711">
        <v>2022</v>
      </c>
      <c r="D1711" t="s">
        <v>28</v>
      </c>
      <c r="E1711" t="s">
        <v>33</v>
      </c>
      <c r="F1711" t="s">
        <v>39</v>
      </c>
      <c r="G1711" t="s">
        <v>41</v>
      </c>
      <c r="H1711" t="s">
        <v>42</v>
      </c>
      <c r="I1711">
        <v>60</v>
      </c>
      <c r="J1711" t="s">
        <v>46</v>
      </c>
      <c r="K1711">
        <v>98.7</v>
      </c>
      <c r="L1711" t="s">
        <v>83</v>
      </c>
      <c r="M1711" t="s">
        <v>55</v>
      </c>
      <c r="N1711" t="s">
        <v>57</v>
      </c>
      <c r="O1711" t="s">
        <v>60</v>
      </c>
      <c r="P1711" s="4">
        <v>725</v>
      </c>
      <c r="Q1711" s="4">
        <v>400</v>
      </c>
      <c r="R1711" s="4">
        <v>412</v>
      </c>
      <c r="S1711" s="6">
        <v>797</v>
      </c>
      <c r="T1711">
        <v>23.7</v>
      </c>
      <c r="U1711" t="s">
        <v>62</v>
      </c>
      <c r="V1711" s="4">
        <f>Table3[[#This Row],[Driver wage/trip]]+Table3[[#This Row],[Driver Salary]]</f>
        <v>1137</v>
      </c>
      <c r="W1711" s="15">
        <f>Table3[[#This Row],[Buddy wage/trip]]*0.3</f>
        <v>120</v>
      </c>
    </row>
    <row r="1712" spans="1:23" x14ac:dyDescent="0.25">
      <c r="A1712">
        <v>20</v>
      </c>
      <c r="B1712" s="22">
        <v>45049</v>
      </c>
      <c r="C1712">
        <v>2023</v>
      </c>
      <c r="D1712" t="s">
        <v>20</v>
      </c>
      <c r="E1712" t="s">
        <v>33</v>
      </c>
      <c r="F1712" t="s">
        <v>39</v>
      </c>
      <c r="G1712" t="s">
        <v>40</v>
      </c>
      <c r="H1712" t="s">
        <v>43</v>
      </c>
      <c r="I1712">
        <v>55.9</v>
      </c>
      <c r="J1712" t="s">
        <v>44</v>
      </c>
      <c r="K1712">
        <v>30.5</v>
      </c>
      <c r="L1712" t="s">
        <v>83</v>
      </c>
      <c r="M1712" t="s">
        <v>55</v>
      </c>
      <c r="N1712" t="s">
        <v>48</v>
      </c>
      <c r="O1712" t="s">
        <v>59</v>
      </c>
      <c r="P1712" s="4">
        <v>766</v>
      </c>
      <c r="Q1712" s="4">
        <v>402</v>
      </c>
      <c r="R1712" s="4">
        <v>523</v>
      </c>
      <c r="S1712" s="6">
        <v>203</v>
      </c>
      <c r="T1712">
        <v>13.7</v>
      </c>
      <c r="U1712" t="s">
        <v>61</v>
      </c>
      <c r="V1712" s="4">
        <f>Table3[[#This Row],[Driver wage/trip]]+Table3[[#This Row],[Driver Salary]]</f>
        <v>1289</v>
      </c>
      <c r="W1712" s="15">
        <f>Table3[[#This Row],[Buddy wage/trip]]*0.3</f>
        <v>120.6</v>
      </c>
    </row>
    <row r="1713" spans="1:23" x14ac:dyDescent="0.25">
      <c r="A1713">
        <v>12</v>
      </c>
      <c r="B1713" s="22">
        <v>44420</v>
      </c>
      <c r="C1713">
        <v>2021</v>
      </c>
      <c r="D1713" t="s">
        <v>26</v>
      </c>
      <c r="E1713" t="s">
        <v>35</v>
      </c>
      <c r="F1713" t="s">
        <v>38</v>
      </c>
      <c r="G1713" t="s">
        <v>40</v>
      </c>
      <c r="H1713" t="s">
        <v>70</v>
      </c>
      <c r="I1713">
        <v>113.9</v>
      </c>
      <c r="J1713" t="s">
        <v>45</v>
      </c>
      <c r="K1713">
        <v>112.5</v>
      </c>
      <c r="L1713" t="s">
        <v>84</v>
      </c>
      <c r="M1713" t="s">
        <v>55</v>
      </c>
      <c r="N1713" t="s">
        <v>55</v>
      </c>
      <c r="O1713" t="s">
        <v>59</v>
      </c>
      <c r="P1713" s="4">
        <v>261</v>
      </c>
      <c r="Q1713" s="4">
        <v>400</v>
      </c>
      <c r="R1713" s="4">
        <v>364</v>
      </c>
      <c r="S1713" s="6">
        <v>291</v>
      </c>
      <c r="T1713">
        <v>31.5</v>
      </c>
      <c r="U1713" t="s">
        <v>61</v>
      </c>
      <c r="V1713" s="4">
        <f>Table3[[#This Row],[Driver wage/trip]]+Table3[[#This Row],[Driver Salary]]</f>
        <v>625</v>
      </c>
      <c r="W1713" s="15">
        <f>Table3[[#This Row],[Buddy wage/trip]]*0.3</f>
        <v>120</v>
      </c>
    </row>
    <row r="1714" spans="1:23" x14ac:dyDescent="0.25">
      <c r="A1714">
        <v>3</v>
      </c>
      <c r="B1714" s="22">
        <v>44218</v>
      </c>
      <c r="C1714">
        <v>2021</v>
      </c>
      <c r="D1714" t="s">
        <v>28</v>
      </c>
      <c r="E1714" t="s">
        <v>31</v>
      </c>
      <c r="F1714" t="s">
        <v>38</v>
      </c>
      <c r="G1714" t="s">
        <v>40</v>
      </c>
      <c r="H1714" t="s">
        <v>43</v>
      </c>
      <c r="I1714">
        <v>60.2</v>
      </c>
      <c r="J1714" t="s">
        <v>45</v>
      </c>
      <c r="K1714">
        <v>42.9</v>
      </c>
      <c r="L1714" t="s">
        <v>84</v>
      </c>
      <c r="M1714" t="s">
        <v>48</v>
      </c>
      <c r="N1714" t="s">
        <v>57</v>
      </c>
      <c r="O1714" t="s">
        <v>60</v>
      </c>
      <c r="P1714" s="4">
        <v>561</v>
      </c>
      <c r="Q1714" s="4">
        <v>401</v>
      </c>
      <c r="R1714" s="4">
        <v>408</v>
      </c>
      <c r="S1714" s="6">
        <v>706</v>
      </c>
      <c r="T1714">
        <v>20.5</v>
      </c>
      <c r="U1714" t="s">
        <v>62</v>
      </c>
      <c r="V1714" s="4">
        <f>Table3[[#This Row],[Driver wage/trip]]+Table3[[#This Row],[Driver Salary]]</f>
        <v>969</v>
      </c>
      <c r="W1714" s="15">
        <f>Table3[[#This Row],[Buddy wage/trip]]*0.3</f>
        <v>120.3</v>
      </c>
    </row>
    <row r="1715" spans="1:23" x14ac:dyDescent="0.25">
      <c r="A1715">
        <v>18</v>
      </c>
      <c r="B1715" s="22">
        <v>44757</v>
      </c>
      <c r="C1715">
        <v>2022</v>
      </c>
      <c r="D1715" t="s">
        <v>27</v>
      </c>
      <c r="E1715" t="s">
        <v>31</v>
      </c>
      <c r="F1715" t="s">
        <v>38</v>
      </c>
      <c r="G1715" t="s">
        <v>41</v>
      </c>
      <c r="H1715" t="s">
        <v>43</v>
      </c>
      <c r="I1715">
        <v>14.3</v>
      </c>
      <c r="J1715" t="s">
        <v>46</v>
      </c>
      <c r="K1715">
        <v>24.8</v>
      </c>
      <c r="L1715" t="s">
        <v>83</v>
      </c>
      <c r="M1715" t="s">
        <v>51</v>
      </c>
      <c r="N1715" t="s">
        <v>48</v>
      </c>
      <c r="O1715" t="s">
        <v>59</v>
      </c>
      <c r="P1715" s="4">
        <v>600</v>
      </c>
      <c r="Q1715" s="4">
        <v>400</v>
      </c>
      <c r="R1715" s="4">
        <v>623</v>
      </c>
      <c r="S1715" s="6">
        <v>261</v>
      </c>
      <c r="T1715">
        <v>7.4</v>
      </c>
      <c r="U1715" t="s">
        <v>61</v>
      </c>
      <c r="V1715" s="4">
        <f>Table3[[#This Row],[Driver wage/trip]]+Table3[[#This Row],[Driver Salary]]</f>
        <v>1223</v>
      </c>
      <c r="W1715" s="15">
        <f>Table3[[#This Row],[Buddy wage/trip]]*0.3</f>
        <v>120</v>
      </c>
    </row>
    <row r="1716" spans="1:23" x14ac:dyDescent="0.25">
      <c r="A1716">
        <v>9</v>
      </c>
      <c r="B1716" s="22">
        <v>44467</v>
      </c>
      <c r="C1716">
        <v>2021</v>
      </c>
      <c r="D1716" t="s">
        <v>21</v>
      </c>
      <c r="E1716" t="s">
        <v>37</v>
      </c>
      <c r="F1716" t="s">
        <v>39</v>
      </c>
      <c r="G1716" t="s">
        <v>40</v>
      </c>
      <c r="H1716" t="s">
        <v>70</v>
      </c>
      <c r="I1716">
        <v>93</v>
      </c>
      <c r="J1716" t="s">
        <v>45</v>
      </c>
      <c r="K1716">
        <v>22</v>
      </c>
      <c r="L1716" t="s">
        <v>83</v>
      </c>
      <c r="M1716" t="s">
        <v>48</v>
      </c>
      <c r="N1716" t="s">
        <v>56</v>
      </c>
      <c r="O1716" t="s">
        <v>60</v>
      </c>
      <c r="P1716" s="4">
        <v>303</v>
      </c>
      <c r="Q1716" s="4">
        <v>401</v>
      </c>
      <c r="R1716" s="4">
        <v>551</v>
      </c>
      <c r="S1716" s="6">
        <v>220</v>
      </c>
      <c r="T1716">
        <v>13.4</v>
      </c>
      <c r="U1716" t="s">
        <v>61</v>
      </c>
      <c r="V1716" s="4">
        <f>Table3[[#This Row],[Driver wage/trip]]+Table3[[#This Row],[Driver Salary]]</f>
        <v>854</v>
      </c>
      <c r="W1716" s="15">
        <f>Table3[[#This Row],[Buddy wage/trip]]*0.3</f>
        <v>120.3</v>
      </c>
    </row>
    <row r="1717" spans="1:23" x14ac:dyDescent="0.25">
      <c r="A1717">
        <v>12</v>
      </c>
      <c r="B1717" s="22">
        <v>43971</v>
      </c>
      <c r="C1717">
        <v>2020</v>
      </c>
      <c r="D1717" t="s">
        <v>20</v>
      </c>
      <c r="E1717" t="s">
        <v>33</v>
      </c>
      <c r="F1717" t="s">
        <v>39</v>
      </c>
      <c r="G1717" t="s">
        <v>40</v>
      </c>
      <c r="H1717" t="s">
        <v>42</v>
      </c>
      <c r="I1717">
        <v>50</v>
      </c>
      <c r="J1717" t="s">
        <v>45</v>
      </c>
      <c r="K1717">
        <v>26.5</v>
      </c>
      <c r="L1717" t="s">
        <v>83</v>
      </c>
      <c r="M1717" t="s">
        <v>55</v>
      </c>
      <c r="N1717" t="s">
        <v>58</v>
      </c>
      <c r="O1717" t="s">
        <v>59</v>
      </c>
      <c r="P1717" s="4">
        <v>527</v>
      </c>
      <c r="Q1717" s="4">
        <v>398</v>
      </c>
      <c r="R1717" s="4">
        <v>256</v>
      </c>
      <c r="S1717" s="6">
        <v>273</v>
      </c>
      <c r="T1717">
        <v>24.1</v>
      </c>
      <c r="U1717" t="s">
        <v>62</v>
      </c>
      <c r="V1717" s="4">
        <f>Table3[[#This Row],[Driver wage/trip]]+Table3[[#This Row],[Driver Salary]]</f>
        <v>783</v>
      </c>
      <c r="W1717" s="15">
        <f>Table3[[#This Row],[Buddy wage/trip]]*0.3</f>
        <v>119.39999999999999</v>
      </c>
    </row>
    <row r="1718" spans="1:23" x14ac:dyDescent="0.25">
      <c r="A1718">
        <v>15</v>
      </c>
      <c r="B1718" s="22">
        <v>44881</v>
      </c>
      <c r="C1718">
        <v>2022</v>
      </c>
      <c r="D1718" t="s">
        <v>30</v>
      </c>
      <c r="E1718" t="s">
        <v>33</v>
      </c>
      <c r="F1718" t="s">
        <v>39</v>
      </c>
      <c r="G1718" t="s">
        <v>41</v>
      </c>
      <c r="H1718" t="s">
        <v>43</v>
      </c>
      <c r="I1718">
        <v>86.7</v>
      </c>
      <c r="J1718" t="s">
        <v>46</v>
      </c>
      <c r="K1718">
        <v>56.5</v>
      </c>
      <c r="L1718" t="s">
        <v>83</v>
      </c>
      <c r="M1718" t="s">
        <v>52</v>
      </c>
      <c r="N1718" t="s">
        <v>56</v>
      </c>
      <c r="O1718" t="s">
        <v>60</v>
      </c>
      <c r="P1718" s="4">
        <v>401</v>
      </c>
      <c r="Q1718" s="4">
        <v>400</v>
      </c>
      <c r="R1718" s="4">
        <v>784</v>
      </c>
      <c r="S1718" s="6">
        <v>616</v>
      </c>
      <c r="T1718">
        <v>26.7</v>
      </c>
      <c r="U1718" t="s">
        <v>61</v>
      </c>
      <c r="V1718" s="4">
        <f>Table3[[#This Row],[Driver wage/trip]]+Table3[[#This Row],[Driver Salary]]</f>
        <v>1185</v>
      </c>
      <c r="W1718" s="15">
        <f>Table3[[#This Row],[Buddy wage/trip]]*0.3</f>
        <v>120</v>
      </c>
    </row>
    <row r="1719" spans="1:23" x14ac:dyDescent="0.25">
      <c r="A1719">
        <v>14</v>
      </c>
      <c r="B1719" s="22">
        <v>45169</v>
      </c>
      <c r="C1719">
        <v>2023</v>
      </c>
      <c r="D1719" t="s">
        <v>26</v>
      </c>
      <c r="E1719" t="s">
        <v>35</v>
      </c>
      <c r="F1719" t="s">
        <v>39</v>
      </c>
      <c r="G1719" t="s">
        <v>41</v>
      </c>
      <c r="H1719" t="s">
        <v>43</v>
      </c>
      <c r="I1719">
        <v>71.7</v>
      </c>
      <c r="J1719" t="s">
        <v>45</v>
      </c>
      <c r="K1719">
        <v>65</v>
      </c>
      <c r="L1719" t="s">
        <v>84</v>
      </c>
      <c r="M1719" t="s">
        <v>50</v>
      </c>
      <c r="N1719" t="s">
        <v>48</v>
      </c>
      <c r="O1719" t="s">
        <v>60</v>
      </c>
      <c r="P1719" s="4">
        <v>246</v>
      </c>
      <c r="Q1719" s="4">
        <v>399</v>
      </c>
      <c r="R1719" s="4">
        <v>230</v>
      </c>
      <c r="S1719" s="6">
        <v>796</v>
      </c>
      <c r="T1719">
        <v>22.4</v>
      </c>
      <c r="U1719" t="s">
        <v>61</v>
      </c>
      <c r="V1719" s="4">
        <f>Table3[[#This Row],[Driver wage/trip]]+Table3[[#This Row],[Driver Salary]]</f>
        <v>476</v>
      </c>
      <c r="W1719" s="15">
        <f>Table3[[#This Row],[Buddy wage/trip]]*0.3</f>
        <v>119.69999999999999</v>
      </c>
    </row>
    <row r="1720" spans="1:23" x14ac:dyDescent="0.25">
      <c r="A1720">
        <v>18</v>
      </c>
      <c r="B1720" s="22">
        <v>45175</v>
      </c>
      <c r="C1720">
        <v>2023</v>
      </c>
      <c r="D1720" t="s">
        <v>21</v>
      </c>
      <c r="E1720" t="s">
        <v>33</v>
      </c>
      <c r="F1720" t="s">
        <v>38</v>
      </c>
      <c r="G1720" t="s">
        <v>40</v>
      </c>
      <c r="H1720" t="s">
        <v>43</v>
      </c>
      <c r="I1720">
        <v>87</v>
      </c>
      <c r="J1720" t="s">
        <v>45</v>
      </c>
      <c r="K1720">
        <v>110.1</v>
      </c>
      <c r="L1720" t="s">
        <v>84</v>
      </c>
      <c r="M1720" t="s">
        <v>50</v>
      </c>
      <c r="N1720" t="s">
        <v>55</v>
      </c>
      <c r="O1720" t="s">
        <v>59</v>
      </c>
      <c r="P1720" s="4">
        <v>240</v>
      </c>
      <c r="Q1720" s="4">
        <v>399</v>
      </c>
      <c r="R1720" s="4">
        <v>250</v>
      </c>
      <c r="S1720" s="6">
        <v>554</v>
      </c>
      <c r="T1720">
        <v>11.6</v>
      </c>
      <c r="U1720" t="s">
        <v>61</v>
      </c>
      <c r="V1720" s="4">
        <f>Table3[[#This Row],[Driver wage/trip]]+Table3[[#This Row],[Driver Salary]]</f>
        <v>490</v>
      </c>
      <c r="W1720" s="15">
        <f>Table3[[#This Row],[Buddy wage/trip]]*0.3</f>
        <v>119.69999999999999</v>
      </c>
    </row>
    <row r="1721" spans="1:23" x14ac:dyDescent="0.25">
      <c r="A1721">
        <v>9</v>
      </c>
      <c r="B1721" s="22">
        <v>44278</v>
      </c>
      <c r="C1721">
        <v>2021</v>
      </c>
      <c r="D1721" t="s">
        <v>24</v>
      </c>
      <c r="E1721" t="s">
        <v>37</v>
      </c>
      <c r="F1721" t="s">
        <v>39</v>
      </c>
      <c r="G1721" t="s">
        <v>41</v>
      </c>
      <c r="H1721" t="s">
        <v>43</v>
      </c>
      <c r="I1721">
        <v>12.1</v>
      </c>
      <c r="J1721" t="s">
        <v>45</v>
      </c>
      <c r="K1721">
        <v>48.8</v>
      </c>
      <c r="L1721" t="s">
        <v>83</v>
      </c>
      <c r="M1721" t="s">
        <v>47</v>
      </c>
      <c r="N1721" t="s">
        <v>65</v>
      </c>
      <c r="O1721" t="s">
        <v>59</v>
      </c>
      <c r="P1721" s="4">
        <v>656</v>
      </c>
      <c r="Q1721" s="4">
        <v>402</v>
      </c>
      <c r="R1721" s="4">
        <v>621</v>
      </c>
      <c r="S1721" s="6">
        <v>275</v>
      </c>
      <c r="T1721">
        <v>24.2</v>
      </c>
      <c r="U1721" t="s">
        <v>62</v>
      </c>
      <c r="V1721" s="4">
        <f>Table3[[#This Row],[Driver wage/trip]]+Table3[[#This Row],[Driver Salary]]</f>
        <v>1277</v>
      </c>
      <c r="W1721" s="15">
        <f>Table3[[#This Row],[Buddy wage/trip]]*0.3</f>
        <v>120.6</v>
      </c>
    </row>
    <row r="1722" spans="1:23" x14ac:dyDescent="0.25">
      <c r="A1722">
        <v>16</v>
      </c>
      <c r="B1722" s="22">
        <v>44123</v>
      </c>
      <c r="C1722">
        <v>2020</v>
      </c>
      <c r="D1722" t="s">
        <v>22</v>
      </c>
      <c r="E1722" t="s">
        <v>32</v>
      </c>
      <c r="F1722" t="s">
        <v>38</v>
      </c>
      <c r="G1722" t="s">
        <v>40</v>
      </c>
      <c r="H1722" t="s">
        <v>43</v>
      </c>
      <c r="I1722">
        <v>8.9</v>
      </c>
      <c r="J1722" t="s">
        <v>45</v>
      </c>
      <c r="K1722">
        <v>30</v>
      </c>
      <c r="L1722" t="s">
        <v>84</v>
      </c>
      <c r="M1722" t="s">
        <v>49</v>
      </c>
      <c r="N1722" t="s">
        <v>52</v>
      </c>
      <c r="O1722" t="s">
        <v>59</v>
      </c>
      <c r="P1722" s="4">
        <v>569</v>
      </c>
      <c r="Q1722" s="4">
        <v>400</v>
      </c>
      <c r="R1722" s="4">
        <v>625</v>
      </c>
      <c r="S1722" s="6">
        <v>310</v>
      </c>
      <c r="T1722">
        <v>14</v>
      </c>
      <c r="U1722" t="s">
        <v>61</v>
      </c>
      <c r="V1722" s="4">
        <f>Table3[[#This Row],[Driver wage/trip]]+Table3[[#This Row],[Driver Salary]]</f>
        <v>1194</v>
      </c>
      <c r="W1722" s="15">
        <f>Table3[[#This Row],[Buddy wage/trip]]*0.3</f>
        <v>120</v>
      </c>
    </row>
    <row r="1723" spans="1:23" x14ac:dyDescent="0.25">
      <c r="A1723">
        <v>11</v>
      </c>
      <c r="B1723" s="22">
        <v>45090</v>
      </c>
      <c r="C1723">
        <v>2023</v>
      </c>
      <c r="D1723" t="s">
        <v>29</v>
      </c>
      <c r="E1723" t="s">
        <v>37</v>
      </c>
      <c r="F1723" t="s">
        <v>38</v>
      </c>
      <c r="G1723" t="s">
        <v>40</v>
      </c>
      <c r="H1723" t="s">
        <v>70</v>
      </c>
      <c r="I1723">
        <v>48.5</v>
      </c>
      <c r="J1723" t="s">
        <v>46</v>
      </c>
      <c r="K1723">
        <v>90.5</v>
      </c>
      <c r="L1723" t="s">
        <v>83</v>
      </c>
      <c r="M1723" t="s">
        <v>50</v>
      </c>
      <c r="N1723" t="s">
        <v>66</v>
      </c>
      <c r="O1723" t="s">
        <v>60</v>
      </c>
      <c r="P1723" s="4">
        <v>629</v>
      </c>
      <c r="Q1723" s="4">
        <v>399</v>
      </c>
      <c r="R1723" s="4">
        <v>211</v>
      </c>
      <c r="S1723" s="6">
        <v>523</v>
      </c>
      <c r="T1723">
        <v>9.8000000000000007</v>
      </c>
      <c r="U1723" t="s">
        <v>61</v>
      </c>
      <c r="V1723" s="4">
        <f>Table3[[#This Row],[Driver wage/trip]]+Table3[[#This Row],[Driver Salary]]</f>
        <v>840</v>
      </c>
      <c r="W1723" s="15">
        <f>Table3[[#This Row],[Buddy wage/trip]]*0.3</f>
        <v>119.69999999999999</v>
      </c>
    </row>
    <row r="1724" spans="1:23" x14ac:dyDescent="0.25">
      <c r="A1724">
        <v>18</v>
      </c>
      <c r="B1724" s="22">
        <v>44545</v>
      </c>
      <c r="C1724">
        <v>2021</v>
      </c>
      <c r="D1724" t="s">
        <v>23</v>
      </c>
      <c r="E1724" t="s">
        <v>33</v>
      </c>
      <c r="F1724" t="s">
        <v>39</v>
      </c>
      <c r="G1724" t="s">
        <v>40</v>
      </c>
      <c r="H1724" t="s">
        <v>70</v>
      </c>
      <c r="I1724">
        <v>84.7</v>
      </c>
      <c r="J1724" t="s">
        <v>44</v>
      </c>
      <c r="K1724">
        <v>20.5</v>
      </c>
      <c r="L1724" t="s">
        <v>83</v>
      </c>
      <c r="M1724" t="s">
        <v>50</v>
      </c>
      <c r="N1724" t="s">
        <v>58</v>
      </c>
      <c r="O1724" t="s">
        <v>60</v>
      </c>
      <c r="P1724" s="4">
        <v>611</v>
      </c>
      <c r="Q1724" s="4">
        <v>400</v>
      </c>
      <c r="R1724" s="4">
        <v>586</v>
      </c>
      <c r="S1724" s="6">
        <v>629</v>
      </c>
      <c r="T1724">
        <v>37.9</v>
      </c>
      <c r="U1724" t="s">
        <v>61</v>
      </c>
      <c r="V1724" s="4">
        <f>Table3[[#This Row],[Driver wage/trip]]+Table3[[#This Row],[Driver Salary]]</f>
        <v>1197</v>
      </c>
      <c r="W1724" s="15">
        <f>Table3[[#This Row],[Buddy wage/trip]]*0.3</f>
        <v>120</v>
      </c>
    </row>
    <row r="1725" spans="1:23" x14ac:dyDescent="0.25">
      <c r="A1725">
        <v>17</v>
      </c>
      <c r="B1725" s="22">
        <v>44287</v>
      </c>
      <c r="C1725">
        <v>2021</v>
      </c>
      <c r="D1725" t="s">
        <v>19</v>
      </c>
      <c r="E1725" t="s">
        <v>35</v>
      </c>
      <c r="F1725" t="s">
        <v>39</v>
      </c>
      <c r="G1725" t="s">
        <v>41</v>
      </c>
      <c r="H1725" t="s">
        <v>43</v>
      </c>
      <c r="I1725">
        <v>30.7</v>
      </c>
      <c r="J1725" t="s">
        <v>44</v>
      </c>
      <c r="K1725">
        <v>107.6</v>
      </c>
      <c r="L1725" t="s">
        <v>84</v>
      </c>
      <c r="M1725" t="s">
        <v>48</v>
      </c>
      <c r="N1725" t="s">
        <v>56</v>
      </c>
      <c r="O1725" t="s">
        <v>60</v>
      </c>
      <c r="P1725" s="4">
        <v>281</v>
      </c>
      <c r="Q1725" s="4">
        <v>399</v>
      </c>
      <c r="R1725" s="4">
        <v>220</v>
      </c>
      <c r="S1725" s="6">
        <v>598</v>
      </c>
      <c r="T1725">
        <v>13.3</v>
      </c>
      <c r="U1725" t="s">
        <v>62</v>
      </c>
      <c r="V1725" s="4">
        <f>Table3[[#This Row],[Driver wage/trip]]+Table3[[#This Row],[Driver Salary]]</f>
        <v>501</v>
      </c>
      <c r="W1725" s="15">
        <f>Table3[[#This Row],[Buddy wage/trip]]*0.3</f>
        <v>119.69999999999999</v>
      </c>
    </row>
    <row r="1726" spans="1:23" x14ac:dyDescent="0.25">
      <c r="A1726">
        <v>6</v>
      </c>
      <c r="B1726" s="22">
        <v>44722</v>
      </c>
      <c r="C1726">
        <v>2022</v>
      </c>
      <c r="D1726" t="s">
        <v>29</v>
      </c>
      <c r="E1726" t="s">
        <v>31</v>
      </c>
      <c r="F1726" t="s">
        <v>38</v>
      </c>
      <c r="G1726" t="s">
        <v>40</v>
      </c>
      <c r="H1726" t="s">
        <v>43</v>
      </c>
      <c r="I1726">
        <v>54.8</v>
      </c>
      <c r="J1726" t="s">
        <v>45</v>
      </c>
      <c r="K1726">
        <v>52.1</v>
      </c>
      <c r="L1726" t="s">
        <v>83</v>
      </c>
      <c r="M1726" t="s">
        <v>49</v>
      </c>
      <c r="N1726" t="s">
        <v>57</v>
      </c>
      <c r="O1726" t="s">
        <v>59</v>
      </c>
      <c r="P1726" s="4">
        <v>291</v>
      </c>
      <c r="Q1726" s="4">
        <v>401</v>
      </c>
      <c r="R1726" s="4">
        <v>776</v>
      </c>
      <c r="S1726" s="6">
        <v>545</v>
      </c>
      <c r="T1726">
        <v>14.1</v>
      </c>
      <c r="U1726" t="s">
        <v>61</v>
      </c>
      <c r="V1726" s="4">
        <f>Table3[[#This Row],[Driver wage/trip]]+Table3[[#This Row],[Driver Salary]]</f>
        <v>1067</v>
      </c>
      <c r="W1726" s="15">
        <f>Table3[[#This Row],[Buddy wage/trip]]*0.3</f>
        <v>120.3</v>
      </c>
    </row>
    <row r="1727" spans="1:23" x14ac:dyDescent="0.25">
      <c r="A1727">
        <v>20</v>
      </c>
      <c r="B1727" s="22">
        <v>44669</v>
      </c>
      <c r="C1727">
        <v>2022</v>
      </c>
      <c r="D1727" t="s">
        <v>19</v>
      </c>
      <c r="E1727" t="s">
        <v>32</v>
      </c>
      <c r="F1727" t="s">
        <v>39</v>
      </c>
      <c r="G1727" t="s">
        <v>41</v>
      </c>
      <c r="H1727" t="s">
        <v>43</v>
      </c>
      <c r="I1727">
        <v>117.8</v>
      </c>
      <c r="J1727" t="s">
        <v>44</v>
      </c>
      <c r="K1727">
        <v>75.599999999999994</v>
      </c>
      <c r="L1727" t="s">
        <v>83</v>
      </c>
      <c r="M1727" t="s">
        <v>51</v>
      </c>
      <c r="N1727" t="s">
        <v>57</v>
      </c>
      <c r="O1727" t="s">
        <v>59</v>
      </c>
      <c r="P1727" s="4">
        <v>351</v>
      </c>
      <c r="Q1727" s="4">
        <v>399</v>
      </c>
      <c r="R1727" s="4">
        <v>618</v>
      </c>
      <c r="S1727" s="6">
        <v>792</v>
      </c>
      <c r="T1727">
        <v>36</v>
      </c>
      <c r="U1727" t="s">
        <v>62</v>
      </c>
      <c r="V1727" s="4">
        <f>Table3[[#This Row],[Driver wage/trip]]+Table3[[#This Row],[Driver Salary]]</f>
        <v>969</v>
      </c>
      <c r="W1727" s="15">
        <f>Table3[[#This Row],[Buddy wage/trip]]*0.3</f>
        <v>119.69999999999999</v>
      </c>
    </row>
    <row r="1728" spans="1:23" x14ac:dyDescent="0.25">
      <c r="A1728">
        <v>9</v>
      </c>
      <c r="B1728" s="22">
        <v>44484</v>
      </c>
      <c r="C1728">
        <v>2021</v>
      </c>
      <c r="D1728" t="s">
        <v>22</v>
      </c>
      <c r="E1728" t="s">
        <v>31</v>
      </c>
      <c r="F1728" t="s">
        <v>38</v>
      </c>
      <c r="G1728" t="s">
        <v>40</v>
      </c>
      <c r="H1728" t="s">
        <v>43</v>
      </c>
      <c r="I1728">
        <v>29.7</v>
      </c>
      <c r="J1728" t="s">
        <v>45</v>
      </c>
      <c r="K1728">
        <v>26.4</v>
      </c>
      <c r="L1728" t="s">
        <v>83</v>
      </c>
      <c r="M1728" t="s">
        <v>47</v>
      </c>
      <c r="N1728" t="s">
        <v>52</v>
      </c>
      <c r="O1728" t="s">
        <v>60</v>
      </c>
      <c r="P1728" s="4">
        <v>439</v>
      </c>
      <c r="Q1728" s="4">
        <v>401</v>
      </c>
      <c r="R1728" s="4">
        <v>312</v>
      </c>
      <c r="S1728" s="6">
        <v>319</v>
      </c>
      <c r="T1728">
        <v>6.6</v>
      </c>
      <c r="U1728" t="s">
        <v>61</v>
      </c>
      <c r="V1728" s="4">
        <f>Table3[[#This Row],[Driver wage/trip]]+Table3[[#This Row],[Driver Salary]]</f>
        <v>751</v>
      </c>
      <c r="W1728" s="15">
        <f>Table3[[#This Row],[Buddy wage/trip]]*0.3</f>
        <v>120.3</v>
      </c>
    </row>
    <row r="1729" spans="1:23" x14ac:dyDescent="0.25">
      <c r="A1729">
        <v>18</v>
      </c>
      <c r="B1729" s="22">
        <v>44494</v>
      </c>
      <c r="C1729">
        <v>2021</v>
      </c>
      <c r="D1729" t="s">
        <v>22</v>
      </c>
      <c r="E1729" t="s">
        <v>32</v>
      </c>
      <c r="F1729" t="s">
        <v>39</v>
      </c>
      <c r="G1729" t="s">
        <v>40</v>
      </c>
      <c r="H1729" t="s">
        <v>70</v>
      </c>
      <c r="I1729">
        <v>102.5</v>
      </c>
      <c r="J1729" t="s">
        <v>44</v>
      </c>
      <c r="K1729">
        <v>21.7</v>
      </c>
      <c r="L1729" t="s">
        <v>84</v>
      </c>
      <c r="M1729" t="s">
        <v>55</v>
      </c>
      <c r="N1729" t="s">
        <v>48</v>
      </c>
      <c r="O1729" t="s">
        <v>59</v>
      </c>
      <c r="P1729" s="4">
        <v>764</v>
      </c>
      <c r="Q1729" s="4">
        <v>401</v>
      </c>
      <c r="R1729" s="4">
        <v>295</v>
      </c>
      <c r="S1729" s="6">
        <v>304</v>
      </c>
      <c r="T1729">
        <v>23.8</v>
      </c>
      <c r="U1729" t="s">
        <v>61</v>
      </c>
      <c r="V1729" s="4">
        <f>Table3[[#This Row],[Driver wage/trip]]+Table3[[#This Row],[Driver Salary]]</f>
        <v>1059</v>
      </c>
      <c r="W1729" s="15">
        <f>Table3[[#This Row],[Buddy wage/trip]]*0.3</f>
        <v>120.3</v>
      </c>
    </row>
    <row r="1730" spans="1:23" x14ac:dyDescent="0.25">
      <c r="A1730">
        <v>15</v>
      </c>
      <c r="B1730" s="22">
        <v>44595</v>
      </c>
      <c r="C1730">
        <v>2022</v>
      </c>
      <c r="D1730" t="s">
        <v>25</v>
      </c>
      <c r="E1730" t="s">
        <v>35</v>
      </c>
      <c r="F1730" t="s">
        <v>38</v>
      </c>
      <c r="G1730" t="s">
        <v>41</v>
      </c>
      <c r="H1730" t="s">
        <v>42</v>
      </c>
      <c r="I1730">
        <v>99.9</v>
      </c>
      <c r="J1730" t="s">
        <v>46</v>
      </c>
      <c r="K1730">
        <v>96.9</v>
      </c>
      <c r="L1730" t="s">
        <v>83</v>
      </c>
      <c r="M1730" t="s">
        <v>47</v>
      </c>
      <c r="N1730" t="s">
        <v>48</v>
      </c>
      <c r="O1730" t="s">
        <v>60</v>
      </c>
      <c r="P1730" s="4">
        <v>604</v>
      </c>
      <c r="Q1730" s="4">
        <v>399</v>
      </c>
      <c r="R1730" s="4">
        <v>542</v>
      </c>
      <c r="S1730" s="6">
        <v>715</v>
      </c>
      <c r="T1730">
        <v>31.6</v>
      </c>
      <c r="U1730" t="s">
        <v>62</v>
      </c>
      <c r="V1730" s="4">
        <f>Table3[[#This Row],[Driver wage/trip]]+Table3[[#This Row],[Driver Salary]]</f>
        <v>1146</v>
      </c>
      <c r="W1730" s="15">
        <f>Table3[[#This Row],[Buddy wage/trip]]*0.3</f>
        <v>119.69999999999999</v>
      </c>
    </row>
    <row r="1731" spans="1:23" x14ac:dyDescent="0.25">
      <c r="A1731">
        <v>25</v>
      </c>
      <c r="B1731" s="22">
        <v>44921</v>
      </c>
      <c r="C1731">
        <v>2022</v>
      </c>
      <c r="D1731" t="s">
        <v>23</v>
      </c>
      <c r="E1731" t="s">
        <v>32</v>
      </c>
      <c r="F1731" t="s">
        <v>39</v>
      </c>
      <c r="G1731" t="s">
        <v>41</v>
      </c>
      <c r="H1731" t="s">
        <v>43</v>
      </c>
      <c r="I1731">
        <v>107.5</v>
      </c>
      <c r="J1731" t="s">
        <v>45</v>
      </c>
      <c r="K1731">
        <v>54.4</v>
      </c>
      <c r="L1731" t="s">
        <v>84</v>
      </c>
      <c r="M1731" t="s">
        <v>48</v>
      </c>
      <c r="N1731" t="s">
        <v>55</v>
      </c>
      <c r="O1731" t="s">
        <v>59</v>
      </c>
      <c r="P1731" s="4">
        <v>353</v>
      </c>
      <c r="Q1731" s="4">
        <v>401</v>
      </c>
      <c r="R1731" s="4">
        <v>580</v>
      </c>
      <c r="S1731" s="6">
        <v>374</v>
      </c>
      <c r="T1731">
        <v>11.7</v>
      </c>
      <c r="U1731" t="s">
        <v>61</v>
      </c>
      <c r="V1731" s="4">
        <f>Table3[[#This Row],[Driver wage/trip]]+Table3[[#This Row],[Driver Salary]]</f>
        <v>933</v>
      </c>
      <c r="W1731" s="15">
        <f>Table3[[#This Row],[Buddy wage/trip]]*0.3</f>
        <v>120.3</v>
      </c>
    </row>
    <row r="1732" spans="1:23" x14ac:dyDescent="0.25">
      <c r="A1732">
        <v>11</v>
      </c>
      <c r="B1732" s="22">
        <v>44006</v>
      </c>
      <c r="C1732">
        <v>2020</v>
      </c>
      <c r="D1732" t="s">
        <v>29</v>
      </c>
      <c r="E1732" t="s">
        <v>33</v>
      </c>
      <c r="F1732" t="s">
        <v>38</v>
      </c>
      <c r="G1732" t="s">
        <v>41</v>
      </c>
      <c r="H1732" t="s">
        <v>70</v>
      </c>
      <c r="I1732">
        <v>110.2</v>
      </c>
      <c r="J1732" t="s">
        <v>45</v>
      </c>
      <c r="K1732">
        <v>118.5</v>
      </c>
      <c r="L1732" t="s">
        <v>83</v>
      </c>
      <c r="M1732" t="s">
        <v>54</v>
      </c>
      <c r="N1732" t="s">
        <v>52</v>
      </c>
      <c r="O1732" t="s">
        <v>60</v>
      </c>
      <c r="P1732" s="4">
        <v>234</v>
      </c>
      <c r="Q1732" s="4">
        <v>399</v>
      </c>
      <c r="R1732" s="4">
        <v>699</v>
      </c>
      <c r="S1732" s="6">
        <v>400</v>
      </c>
      <c r="T1732">
        <v>33.9</v>
      </c>
      <c r="U1732" t="s">
        <v>61</v>
      </c>
      <c r="V1732" s="4">
        <f>Table3[[#This Row],[Driver wage/trip]]+Table3[[#This Row],[Driver Salary]]</f>
        <v>933</v>
      </c>
      <c r="W1732" s="15">
        <f>Table3[[#This Row],[Buddy wage/trip]]*0.3</f>
        <v>119.69999999999999</v>
      </c>
    </row>
    <row r="1733" spans="1:23" x14ac:dyDescent="0.25">
      <c r="A1733">
        <v>10</v>
      </c>
      <c r="B1733" s="22">
        <v>44340</v>
      </c>
      <c r="C1733">
        <v>2021</v>
      </c>
      <c r="D1733" t="s">
        <v>20</v>
      </c>
      <c r="E1733" t="s">
        <v>32</v>
      </c>
      <c r="F1733" t="s">
        <v>39</v>
      </c>
      <c r="G1733" t="s">
        <v>41</v>
      </c>
      <c r="H1733" t="s">
        <v>43</v>
      </c>
      <c r="I1733">
        <v>63.3</v>
      </c>
      <c r="J1733" t="s">
        <v>45</v>
      </c>
      <c r="K1733">
        <v>65.3</v>
      </c>
      <c r="L1733" t="s">
        <v>83</v>
      </c>
      <c r="M1733" t="s">
        <v>48</v>
      </c>
      <c r="N1733" t="s">
        <v>55</v>
      </c>
      <c r="O1733" t="s">
        <v>59</v>
      </c>
      <c r="P1733" s="4">
        <v>611</v>
      </c>
      <c r="Q1733" s="4">
        <v>402</v>
      </c>
      <c r="R1733" s="4">
        <v>742</v>
      </c>
      <c r="S1733" s="6">
        <v>529</v>
      </c>
      <c r="T1733">
        <v>31</v>
      </c>
      <c r="U1733" t="s">
        <v>62</v>
      </c>
      <c r="V1733" s="4">
        <f>Table3[[#This Row],[Driver wage/trip]]+Table3[[#This Row],[Driver Salary]]</f>
        <v>1353</v>
      </c>
      <c r="W1733" s="15">
        <f>Table3[[#This Row],[Buddy wage/trip]]*0.3</f>
        <v>120.6</v>
      </c>
    </row>
    <row r="1734" spans="1:23" x14ac:dyDescent="0.25">
      <c r="A1734">
        <v>12</v>
      </c>
      <c r="B1734" s="22">
        <v>44945</v>
      </c>
      <c r="C1734">
        <v>2023</v>
      </c>
      <c r="D1734" t="s">
        <v>28</v>
      </c>
      <c r="E1734" t="s">
        <v>35</v>
      </c>
      <c r="F1734" t="s">
        <v>38</v>
      </c>
      <c r="G1734" t="s">
        <v>40</v>
      </c>
      <c r="H1734" t="s">
        <v>43</v>
      </c>
      <c r="I1734">
        <v>83.4</v>
      </c>
      <c r="J1734" t="s">
        <v>44</v>
      </c>
      <c r="K1734">
        <v>102.3</v>
      </c>
      <c r="L1734" t="s">
        <v>83</v>
      </c>
      <c r="M1734" t="s">
        <v>55</v>
      </c>
      <c r="N1734" t="s">
        <v>57</v>
      </c>
      <c r="O1734" t="s">
        <v>60</v>
      </c>
      <c r="P1734" s="4">
        <v>575</v>
      </c>
      <c r="Q1734" s="4">
        <v>401</v>
      </c>
      <c r="R1734" s="4">
        <v>436</v>
      </c>
      <c r="S1734" s="6">
        <v>429</v>
      </c>
      <c r="T1734">
        <v>20</v>
      </c>
      <c r="U1734" t="s">
        <v>62</v>
      </c>
      <c r="V1734" s="4">
        <f>Table3[[#This Row],[Driver wage/trip]]+Table3[[#This Row],[Driver Salary]]</f>
        <v>1011</v>
      </c>
      <c r="W1734" s="15">
        <f>Table3[[#This Row],[Buddy wage/trip]]*0.3</f>
        <v>120.3</v>
      </c>
    </row>
    <row r="1735" spans="1:23" x14ac:dyDescent="0.25">
      <c r="A1735">
        <v>10</v>
      </c>
      <c r="B1735" s="22">
        <v>44535</v>
      </c>
      <c r="C1735">
        <v>2021</v>
      </c>
      <c r="D1735" t="s">
        <v>23</v>
      </c>
      <c r="E1735" t="s">
        <v>34</v>
      </c>
      <c r="F1735" t="s">
        <v>39</v>
      </c>
      <c r="G1735" t="s">
        <v>40</v>
      </c>
      <c r="H1735" t="s">
        <v>43</v>
      </c>
      <c r="I1735">
        <v>76.2</v>
      </c>
      <c r="J1735" t="s">
        <v>44</v>
      </c>
      <c r="K1735">
        <v>117.7</v>
      </c>
      <c r="L1735" t="s">
        <v>84</v>
      </c>
      <c r="M1735" t="s">
        <v>52</v>
      </c>
      <c r="N1735" t="s">
        <v>48</v>
      </c>
      <c r="O1735" t="s">
        <v>59</v>
      </c>
      <c r="P1735" s="4">
        <v>605</v>
      </c>
      <c r="Q1735" s="4">
        <v>400</v>
      </c>
      <c r="R1735" s="4">
        <v>706</v>
      </c>
      <c r="S1735" s="6">
        <v>373</v>
      </c>
      <c r="T1735">
        <v>5.6</v>
      </c>
      <c r="U1735" t="s">
        <v>62</v>
      </c>
      <c r="V1735" s="4">
        <f>Table3[[#This Row],[Driver wage/trip]]+Table3[[#This Row],[Driver Salary]]</f>
        <v>1311</v>
      </c>
      <c r="W1735" s="15">
        <f>Table3[[#This Row],[Buddy wage/trip]]*0.3</f>
        <v>120</v>
      </c>
    </row>
    <row r="1736" spans="1:23" x14ac:dyDescent="0.25">
      <c r="A1736">
        <v>18</v>
      </c>
      <c r="B1736" s="22">
        <v>45020</v>
      </c>
      <c r="C1736">
        <v>2023</v>
      </c>
      <c r="D1736" t="s">
        <v>19</v>
      </c>
      <c r="E1736" t="s">
        <v>37</v>
      </c>
      <c r="F1736" t="s">
        <v>38</v>
      </c>
      <c r="G1736" t="s">
        <v>41</v>
      </c>
      <c r="H1736" t="s">
        <v>70</v>
      </c>
      <c r="I1736">
        <v>40.5</v>
      </c>
      <c r="J1736" t="s">
        <v>44</v>
      </c>
      <c r="K1736">
        <v>37.299999999999997</v>
      </c>
      <c r="L1736" t="s">
        <v>84</v>
      </c>
      <c r="M1736" t="s">
        <v>53</v>
      </c>
      <c r="N1736" t="s">
        <v>65</v>
      </c>
      <c r="O1736" t="s">
        <v>59</v>
      </c>
      <c r="P1736" s="4">
        <v>357</v>
      </c>
      <c r="Q1736" s="4">
        <v>399</v>
      </c>
      <c r="R1736" s="4">
        <v>525</v>
      </c>
      <c r="S1736" s="6">
        <v>750</v>
      </c>
      <c r="T1736">
        <v>38.799999999999997</v>
      </c>
      <c r="U1736" t="s">
        <v>61</v>
      </c>
      <c r="V1736" s="4">
        <f>Table3[[#This Row],[Driver wage/trip]]+Table3[[#This Row],[Driver Salary]]</f>
        <v>882</v>
      </c>
      <c r="W1736" s="15">
        <f>Table3[[#This Row],[Buddy wage/trip]]*0.3</f>
        <v>119.69999999999999</v>
      </c>
    </row>
    <row r="1737" spans="1:23" x14ac:dyDescent="0.25">
      <c r="A1737">
        <v>1</v>
      </c>
      <c r="B1737" s="22">
        <v>44432</v>
      </c>
      <c r="C1737">
        <v>2021</v>
      </c>
      <c r="D1737" t="s">
        <v>26</v>
      </c>
      <c r="E1737" t="s">
        <v>37</v>
      </c>
      <c r="F1737" t="s">
        <v>38</v>
      </c>
      <c r="G1737" t="s">
        <v>41</v>
      </c>
      <c r="H1737" t="s">
        <v>43</v>
      </c>
      <c r="I1737">
        <v>37.200000000000003</v>
      </c>
      <c r="J1737" t="s">
        <v>45</v>
      </c>
      <c r="K1737">
        <v>97.1</v>
      </c>
      <c r="L1737" t="s">
        <v>84</v>
      </c>
      <c r="M1737" t="s">
        <v>51</v>
      </c>
      <c r="N1737" t="s">
        <v>52</v>
      </c>
      <c r="O1737" t="s">
        <v>59</v>
      </c>
      <c r="P1737" s="4">
        <v>510</v>
      </c>
      <c r="Q1737" s="4">
        <v>400</v>
      </c>
      <c r="R1737" s="4">
        <v>482</v>
      </c>
      <c r="S1737" s="6">
        <v>278</v>
      </c>
      <c r="T1737">
        <v>25.3</v>
      </c>
      <c r="U1737" t="s">
        <v>62</v>
      </c>
      <c r="V1737" s="4">
        <f>Table3[[#This Row],[Driver wage/trip]]+Table3[[#This Row],[Driver Salary]]</f>
        <v>992</v>
      </c>
      <c r="W1737" s="15">
        <f>Table3[[#This Row],[Buddy wage/trip]]*0.3</f>
        <v>120</v>
      </c>
    </row>
    <row r="1738" spans="1:23" x14ac:dyDescent="0.25">
      <c r="A1738">
        <v>5</v>
      </c>
      <c r="B1738" s="22">
        <v>44668</v>
      </c>
      <c r="C1738">
        <v>2022</v>
      </c>
      <c r="D1738" t="s">
        <v>19</v>
      </c>
      <c r="E1738" t="s">
        <v>34</v>
      </c>
      <c r="F1738" t="s">
        <v>39</v>
      </c>
      <c r="G1738" t="s">
        <v>41</v>
      </c>
      <c r="H1738" t="s">
        <v>43</v>
      </c>
      <c r="I1738">
        <v>44.3</v>
      </c>
      <c r="J1738" t="s">
        <v>46</v>
      </c>
      <c r="K1738">
        <v>7.5</v>
      </c>
      <c r="L1738" t="s">
        <v>84</v>
      </c>
      <c r="M1738" t="s">
        <v>54</v>
      </c>
      <c r="N1738" t="s">
        <v>48</v>
      </c>
      <c r="O1738" t="s">
        <v>59</v>
      </c>
      <c r="P1738" s="4">
        <v>417</v>
      </c>
      <c r="Q1738" s="4">
        <v>400</v>
      </c>
      <c r="R1738" s="4">
        <v>619</v>
      </c>
      <c r="S1738" s="6">
        <v>443</v>
      </c>
      <c r="T1738">
        <v>21.2</v>
      </c>
      <c r="U1738" t="s">
        <v>61</v>
      </c>
      <c r="V1738" s="4">
        <f>Table3[[#This Row],[Driver wage/trip]]+Table3[[#This Row],[Driver Salary]]</f>
        <v>1036</v>
      </c>
      <c r="W1738" s="15">
        <f>Table3[[#This Row],[Buddy wage/trip]]*0.3</f>
        <v>120</v>
      </c>
    </row>
    <row r="1739" spans="1:23" x14ac:dyDescent="0.25">
      <c r="A1739">
        <v>5</v>
      </c>
      <c r="B1739" s="22">
        <v>44832</v>
      </c>
      <c r="C1739">
        <v>2022</v>
      </c>
      <c r="D1739" t="s">
        <v>21</v>
      </c>
      <c r="E1739" t="s">
        <v>33</v>
      </c>
      <c r="F1739" t="s">
        <v>38</v>
      </c>
      <c r="G1739" t="s">
        <v>40</v>
      </c>
      <c r="H1739" t="s">
        <v>70</v>
      </c>
      <c r="I1739">
        <v>30.1</v>
      </c>
      <c r="J1739" t="s">
        <v>46</v>
      </c>
      <c r="K1739">
        <v>83.2</v>
      </c>
      <c r="L1739" t="s">
        <v>83</v>
      </c>
      <c r="M1739" t="s">
        <v>50</v>
      </c>
      <c r="N1739" t="s">
        <v>57</v>
      </c>
      <c r="O1739" t="s">
        <v>60</v>
      </c>
      <c r="P1739" s="4">
        <v>691</v>
      </c>
      <c r="Q1739" s="4">
        <v>402</v>
      </c>
      <c r="R1739" s="4">
        <v>262</v>
      </c>
      <c r="S1739" s="6">
        <v>202</v>
      </c>
      <c r="T1739">
        <v>35.5</v>
      </c>
      <c r="U1739" t="s">
        <v>61</v>
      </c>
      <c r="V1739" s="4">
        <f>Table3[[#This Row],[Driver wage/trip]]+Table3[[#This Row],[Driver Salary]]</f>
        <v>953</v>
      </c>
      <c r="W1739" s="15">
        <f>Table3[[#This Row],[Buddy wage/trip]]*0.3</f>
        <v>120.6</v>
      </c>
    </row>
    <row r="1740" spans="1:23" x14ac:dyDescent="0.25">
      <c r="A1740">
        <v>19</v>
      </c>
      <c r="B1740" s="22">
        <v>43881</v>
      </c>
      <c r="C1740">
        <v>2020</v>
      </c>
      <c r="D1740" t="s">
        <v>25</v>
      </c>
      <c r="E1740" t="s">
        <v>35</v>
      </c>
      <c r="F1740" t="s">
        <v>39</v>
      </c>
      <c r="G1740" t="s">
        <v>40</v>
      </c>
      <c r="H1740" t="s">
        <v>42</v>
      </c>
      <c r="I1740">
        <v>92.1</v>
      </c>
      <c r="J1740" t="s">
        <v>44</v>
      </c>
      <c r="K1740">
        <v>90.7</v>
      </c>
      <c r="L1740" t="s">
        <v>84</v>
      </c>
      <c r="M1740" t="s">
        <v>50</v>
      </c>
      <c r="N1740" t="s">
        <v>52</v>
      </c>
      <c r="O1740" t="s">
        <v>59</v>
      </c>
      <c r="P1740" s="4">
        <v>242</v>
      </c>
      <c r="Q1740" s="4">
        <v>399</v>
      </c>
      <c r="R1740" s="4">
        <v>359</v>
      </c>
      <c r="S1740" s="6">
        <v>684</v>
      </c>
      <c r="T1740">
        <v>17.399999999999999</v>
      </c>
      <c r="U1740" t="s">
        <v>62</v>
      </c>
      <c r="V1740" s="4">
        <f>Table3[[#This Row],[Driver wage/trip]]+Table3[[#This Row],[Driver Salary]]</f>
        <v>601</v>
      </c>
      <c r="W1740" s="15">
        <f>Table3[[#This Row],[Buddy wage/trip]]*0.3</f>
        <v>119.69999999999999</v>
      </c>
    </row>
    <row r="1741" spans="1:23" x14ac:dyDescent="0.25">
      <c r="A1741">
        <v>25</v>
      </c>
      <c r="B1741" s="22">
        <v>44516</v>
      </c>
      <c r="C1741">
        <v>2021</v>
      </c>
      <c r="D1741" t="s">
        <v>30</v>
      </c>
      <c r="E1741" t="s">
        <v>37</v>
      </c>
      <c r="F1741" t="s">
        <v>38</v>
      </c>
      <c r="G1741" t="s">
        <v>41</v>
      </c>
      <c r="H1741" t="s">
        <v>70</v>
      </c>
      <c r="I1741">
        <v>115.9</v>
      </c>
      <c r="J1741" t="s">
        <v>45</v>
      </c>
      <c r="K1741">
        <v>59.9</v>
      </c>
      <c r="L1741" t="s">
        <v>84</v>
      </c>
      <c r="M1741" t="s">
        <v>55</v>
      </c>
      <c r="N1741" t="s">
        <v>48</v>
      </c>
      <c r="O1741" t="s">
        <v>59</v>
      </c>
      <c r="P1741" s="4">
        <v>365</v>
      </c>
      <c r="Q1741" s="4">
        <v>400</v>
      </c>
      <c r="R1741" s="4">
        <v>690</v>
      </c>
      <c r="S1741" s="6">
        <v>301</v>
      </c>
      <c r="T1741">
        <v>23</v>
      </c>
      <c r="U1741" t="s">
        <v>62</v>
      </c>
      <c r="V1741" s="4">
        <f>Table3[[#This Row],[Driver wage/trip]]+Table3[[#This Row],[Driver Salary]]</f>
        <v>1055</v>
      </c>
      <c r="W1741" s="15">
        <f>Table3[[#This Row],[Buddy wage/trip]]*0.3</f>
        <v>120</v>
      </c>
    </row>
    <row r="1742" spans="1:23" x14ac:dyDescent="0.25">
      <c r="A1742">
        <v>12</v>
      </c>
      <c r="B1742" s="22">
        <v>44096</v>
      </c>
      <c r="C1742">
        <v>2020</v>
      </c>
      <c r="D1742" t="s">
        <v>21</v>
      </c>
      <c r="E1742" t="s">
        <v>37</v>
      </c>
      <c r="F1742" t="s">
        <v>38</v>
      </c>
      <c r="G1742" t="s">
        <v>41</v>
      </c>
      <c r="H1742" t="s">
        <v>70</v>
      </c>
      <c r="I1742">
        <v>104.8</v>
      </c>
      <c r="J1742" t="s">
        <v>45</v>
      </c>
      <c r="K1742">
        <v>23.6</v>
      </c>
      <c r="L1742" t="s">
        <v>84</v>
      </c>
      <c r="M1742" t="s">
        <v>55</v>
      </c>
      <c r="N1742" t="s">
        <v>52</v>
      </c>
      <c r="O1742" t="s">
        <v>59</v>
      </c>
      <c r="P1742" s="4">
        <v>562</v>
      </c>
      <c r="Q1742" s="4">
        <v>400</v>
      </c>
      <c r="R1742" s="4">
        <v>502</v>
      </c>
      <c r="S1742" s="6">
        <v>664</v>
      </c>
      <c r="T1742">
        <v>34.5</v>
      </c>
      <c r="U1742" t="s">
        <v>62</v>
      </c>
      <c r="V1742" s="4">
        <f>Table3[[#This Row],[Driver wage/trip]]+Table3[[#This Row],[Driver Salary]]</f>
        <v>1064</v>
      </c>
      <c r="W1742" s="15">
        <f>Table3[[#This Row],[Buddy wage/trip]]*0.3</f>
        <v>120</v>
      </c>
    </row>
    <row r="1743" spans="1:23" x14ac:dyDescent="0.25">
      <c r="A1743">
        <v>11</v>
      </c>
      <c r="B1743" s="22">
        <v>44941</v>
      </c>
      <c r="C1743">
        <v>2023</v>
      </c>
      <c r="D1743" t="s">
        <v>28</v>
      </c>
      <c r="E1743" t="s">
        <v>34</v>
      </c>
      <c r="F1743" t="s">
        <v>39</v>
      </c>
      <c r="G1743" t="s">
        <v>41</v>
      </c>
      <c r="H1743" t="s">
        <v>70</v>
      </c>
      <c r="I1743">
        <v>30.1</v>
      </c>
      <c r="J1743" t="s">
        <v>46</v>
      </c>
      <c r="K1743">
        <v>75.900000000000006</v>
      </c>
      <c r="L1743" t="s">
        <v>83</v>
      </c>
      <c r="M1743" t="s">
        <v>52</v>
      </c>
      <c r="N1743" t="s">
        <v>55</v>
      </c>
      <c r="O1743" t="s">
        <v>60</v>
      </c>
      <c r="P1743" s="4">
        <v>323</v>
      </c>
      <c r="Q1743" s="4">
        <v>400</v>
      </c>
      <c r="R1743" s="4">
        <v>745</v>
      </c>
      <c r="S1743" s="6">
        <v>289</v>
      </c>
      <c r="T1743">
        <v>16.3</v>
      </c>
      <c r="U1743" t="s">
        <v>61</v>
      </c>
      <c r="V1743" s="4">
        <f>Table3[[#This Row],[Driver wage/trip]]+Table3[[#This Row],[Driver Salary]]</f>
        <v>1068</v>
      </c>
      <c r="W1743" s="15">
        <f>Table3[[#This Row],[Buddy wage/trip]]*0.3</f>
        <v>120</v>
      </c>
    </row>
    <row r="1744" spans="1:23" x14ac:dyDescent="0.25">
      <c r="A1744">
        <v>13</v>
      </c>
      <c r="B1744" s="22">
        <v>44436</v>
      </c>
      <c r="C1744">
        <v>2021</v>
      </c>
      <c r="D1744" t="s">
        <v>26</v>
      </c>
      <c r="E1744" t="s">
        <v>36</v>
      </c>
      <c r="F1744" t="s">
        <v>39</v>
      </c>
      <c r="G1744" t="s">
        <v>41</v>
      </c>
      <c r="H1744" t="s">
        <v>42</v>
      </c>
      <c r="I1744">
        <v>11</v>
      </c>
      <c r="J1744" t="s">
        <v>45</v>
      </c>
      <c r="K1744">
        <v>108.2</v>
      </c>
      <c r="L1744" t="s">
        <v>84</v>
      </c>
      <c r="M1744" t="s">
        <v>48</v>
      </c>
      <c r="N1744" t="s">
        <v>65</v>
      </c>
      <c r="O1744" t="s">
        <v>59</v>
      </c>
      <c r="P1744" s="4">
        <v>604</v>
      </c>
      <c r="Q1744" s="4">
        <v>400</v>
      </c>
      <c r="R1744" s="4">
        <v>253</v>
      </c>
      <c r="S1744" s="6">
        <v>450</v>
      </c>
      <c r="T1744">
        <v>31.1</v>
      </c>
      <c r="U1744" t="s">
        <v>62</v>
      </c>
      <c r="V1744" s="4">
        <f>Table3[[#This Row],[Driver wage/trip]]+Table3[[#This Row],[Driver Salary]]</f>
        <v>857</v>
      </c>
      <c r="W1744" s="15">
        <f>Table3[[#This Row],[Buddy wage/trip]]*0.3</f>
        <v>120</v>
      </c>
    </row>
    <row r="1745" spans="1:23" x14ac:dyDescent="0.25">
      <c r="A1745">
        <v>21</v>
      </c>
      <c r="B1745" s="22">
        <v>44906</v>
      </c>
      <c r="C1745">
        <v>2022</v>
      </c>
      <c r="D1745" t="s">
        <v>23</v>
      </c>
      <c r="E1745" t="s">
        <v>34</v>
      </c>
      <c r="F1745" t="s">
        <v>39</v>
      </c>
      <c r="G1745" t="s">
        <v>40</v>
      </c>
      <c r="H1745" t="s">
        <v>43</v>
      </c>
      <c r="I1745">
        <v>92.1</v>
      </c>
      <c r="J1745" t="s">
        <v>44</v>
      </c>
      <c r="K1745">
        <v>112.1</v>
      </c>
      <c r="L1745" t="s">
        <v>83</v>
      </c>
      <c r="M1745" t="s">
        <v>52</v>
      </c>
      <c r="N1745" t="s">
        <v>48</v>
      </c>
      <c r="O1745" t="s">
        <v>59</v>
      </c>
      <c r="P1745" s="4">
        <v>282</v>
      </c>
      <c r="Q1745" s="4">
        <v>400</v>
      </c>
      <c r="R1745" s="4">
        <v>388</v>
      </c>
      <c r="S1745" s="6">
        <v>637</v>
      </c>
      <c r="T1745">
        <v>11</v>
      </c>
      <c r="U1745" t="s">
        <v>62</v>
      </c>
      <c r="V1745" s="4">
        <f>Table3[[#This Row],[Driver wage/trip]]+Table3[[#This Row],[Driver Salary]]</f>
        <v>670</v>
      </c>
      <c r="W1745" s="15">
        <f>Table3[[#This Row],[Buddy wage/trip]]*0.3</f>
        <v>120</v>
      </c>
    </row>
    <row r="1746" spans="1:23" x14ac:dyDescent="0.25">
      <c r="A1746">
        <v>6</v>
      </c>
      <c r="B1746" s="22">
        <v>45033</v>
      </c>
      <c r="C1746">
        <v>2023</v>
      </c>
      <c r="D1746" t="s">
        <v>19</v>
      </c>
      <c r="E1746" t="s">
        <v>32</v>
      </c>
      <c r="F1746" t="s">
        <v>38</v>
      </c>
      <c r="G1746" t="s">
        <v>41</v>
      </c>
      <c r="H1746" t="s">
        <v>70</v>
      </c>
      <c r="I1746">
        <v>49.9</v>
      </c>
      <c r="J1746" t="s">
        <v>46</v>
      </c>
      <c r="K1746">
        <v>90.8</v>
      </c>
      <c r="L1746" t="s">
        <v>84</v>
      </c>
      <c r="M1746" t="s">
        <v>55</v>
      </c>
      <c r="N1746" t="s">
        <v>66</v>
      </c>
      <c r="O1746" t="s">
        <v>60</v>
      </c>
      <c r="P1746" s="4">
        <v>214</v>
      </c>
      <c r="Q1746" s="4">
        <v>401</v>
      </c>
      <c r="R1746" s="4">
        <v>413</v>
      </c>
      <c r="S1746" s="6">
        <v>362</v>
      </c>
      <c r="T1746">
        <v>28.4</v>
      </c>
      <c r="U1746" t="s">
        <v>62</v>
      </c>
      <c r="V1746" s="4">
        <f>Table3[[#This Row],[Driver wage/trip]]+Table3[[#This Row],[Driver Salary]]</f>
        <v>627</v>
      </c>
      <c r="W1746" s="15">
        <f>Table3[[#This Row],[Buddy wage/trip]]*0.3</f>
        <v>120.3</v>
      </c>
    </row>
    <row r="1747" spans="1:23" x14ac:dyDescent="0.25">
      <c r="A1747">
        <v>14</v>
      </c>
      <c r="B1747" s="22">
        <v>45132</v>
      </c>
      <c r="C1747">
        <v>2023</v>
      </c>
      <c r="D1747" t="s">
        <v>27</v>
      </c>
      <c r="E1747" t="s">
        <v>37</v>
      </c>
      <c r="F1747" t="s">
        <v>39</v>
      </c>
      <c r="G1747" t="s">
        <v>40</v>
      </c>
      <c r="H1747" t="s">
        <v>70</v>
      </c>
      <c r="I1747">
        <v>99.8</v>
      </c>
      <c r="J1747" t="s">
        <v>46</v>
      </c>
      <c r="K1747">
        <v>35.299999999999997</v>
      </c>
      <c r="L1747" t="s">
        <v>84</v>
      </c>
      <c r="M1747" t="s">
        <v>51</v>
      </c>
      <c r="N1747" t="s">
        <v>48</v>
      </c>
      <c r="O1747" t="s">
        <v>59</v>
      </c>
      <c r="P1747" s="4">
        <v>718</v>
      </c>
      <c r="Q1747" s="4">
        <v>401</v>
      </c>
      <c r="R1747" s="4">
        <v>454</v>
      </c>
      <c r="S1747" s="6">
        <v>388</v>
      </c>
      <c r="T1747">
        <v>20.9</v>
      </c>
      <c r="U1747" t="s">
        <v>62</v>
      </c>
      <c r="V1747" s="4">
        <f>Table3[[#This Row],[Driver wage/trip]]+Table3[[#This Row],[Driver Salary]]</f>
        <v>1172</v>
      </c>
      <c r="W1747" s="15">
        <f>Table3[[#This Row],[Buddy wage/trip]]*0.3</f>
        <v>120.3</v>
      </c>
    </row>
    <row r="1748" spans="1:23" x14ac:dyDescent="0.25">
      <c r="A1748">
        <v>19</v>
      </c>
      <c r="B1748" s="22">
        <v>45093</v>
      </c>
      <c r="C1748">
        <v>2023</v>
      </c>
      <c r="D1748" t="s">
        <v>29</v>
      </c>
      <c r="E1748" t="s">
        <v>31</v>
      </c>
      <c r="F1748" t="s">
        <v>38</v>
      </c>
      <c r="G1748" t="s">
        <v>40</v>
      </c>
      <c r="H1748" t="s">
        <v>70</v>
      </c>
      <c r="I1748">
        <v>94.6</v>
      </c>
      <c r="J1748" t="s">
        <v>46</v>
      </c>
      <c r="K1748">
        <v>105.1</v>
      </c>
      <c r="L1748" t="s">
        <v>83</v>
      </c>
      <c r="M1748" t="s">
        <v>53</v>
      </c>
      <c r="N1748" t="s">
        <v>48</v>
      </c>
      <c r="O1748" t="s">
        <v>60</v>
      </c>
      <c r="P1748" s="4">
        <v>400</v>
      </c>
      <c r="Q1748" s="4">
        <v>400</v>
      </c>
      <c r="R1748" s="4">
        <v>792</v>
      </c>
      <c r="S1748" s="6">
        <v>600</v>
      </c>
      <c r="T1748">
        <v>7.4</v>
      </c>
      <c r="U1748" t="s">
        <v>62</v>
      </c>
      <c r="V1748" s="4">
        <f>Table3[[#This Row],[Driver wage/trip]]+Table3[[#This Row],[Driver Salary]]</f>
        <v>1192</v>
      </c>
      <c r="W1748" s="15">
        <f>Table3[[#This Row],[Buddy wage/trip]]*0.3</f>
        <v>120</v>
      </c>
    </row>
    <row r="1749" spans="1:23" x14ac:dyDescent="0.25">
      <c r="A1749">
        <v>16</v>
      </c>
      <c r="B1749" s="22">
        <v>44415</v>
      </c>
      <c r="C1749">
        <v>2021</v>
      </c>
      <c r="D1749" t="s">
        <v>26</v>
      </c>
      <c r="E1749" t="s">
        <v>36</v>
      </c>
      <c r="F1749" t="s">
        <v>39</v>
      </c>
      <c r="G1749" t="s">
        <v>40</v>
      </c>
      <c r="H1749" t="s">
        <v>70</v>
      </c>
      <c r="I1749">
        <v>76.900000000000006</v>
      </c>
      <c r="J1749" t="s">
        <v>46</v>
      </c>
      <c r="K1749">
        <v>107.2</v>
      </c>
      <c r="L1749" t="s">
        <v>83</v>
      </c>
      <c r="M1749" t="s">
        <v>48</v>
      </c>
      <c r="N1749" t="s">
        <v>66</v>
      </c>
      <c r="O1749" t="s">
        <v>59</v>
      </c>
      <c r="P1749" s="4">
        <v>294</v>
      </c>
      <c r="Q1749" s="4">
        <v>397</v>
      </c>
      <c r="R1749" s="4">
        <v>386</v>
      </c>
      <c r="S1749" s="6">
        <v>313</v>
      </c>
      <c r="T1749">
        <v>6.3</v>
      </c>
      <c r="U1749" t="s">
        <v>62</v>
      </c>
      <c r="V1749" s="4">
        <f>Table3[[#This Row],[Driver wage/trip]]+Table3[[#This Row],[Driver Salary]]</f>
        <v>680</v>
      </c>
      <c r="W1749" s="15">
        <f>Table3[[#This Row],[Buddy wage/trip]]*0.3</f>
        <v>119.1</v>
      </c>
    </row>
    <row r="1750" spans="1:23" x14ac:dyDescent="0.25">
      <c r="A1750">
        <v>14</v>
      </c>
      <c r="B1750" s="22">
        <v>44169</v>
      </c>
      <c r="C1750">
        <v>2020</v>
      </c>
      <c r="D1750" t="s">
        <v>23</v>
      </c>
      <c r="E1750" t="s">
        <v>31</v>
      </c>
      <c r="F1750" t="s">
        <v>38</v>
      </c>
      <c r="G1750" t="s">
        <v>40</v>
      </c>
      <c r="H1750" t="s">
        <v>43</v>
      </c>
      <c r="I1750">
        <v>34.4</v>
      </c>
      <c r="J1750" t="s">
        <v>44</v>
      </c>
      <c r="K1750">
        <v>47.2</v>
      </c>
      <c r="L1750" t="s">
        <v>84</v>
      </c>
      <c r="M1750" t="s">
        <v>54</v>
      </c>
      <c r="N1750" t="s">
        <v>66</v>
      </c>
      <c r="O1750" t="s">
        <v>60</v>
      </c>
      <c r="P1750" s="4">
        <v>304</v>
      </c>
      <c r="Q1750" s="4">
        <v>400</v>
      </c>
      <c r="R1750" s="4">
        <v>511</v>
      </c>
      <c r="S1750" s="6">
        <v>771</v>
      </c>
      <c r="T1750">
        <v>18.8</v>
      </c>
      <c r="U1750" t="s">
        <v>61</v>
      </c>
      <c r="V1750" s="4">
        <f>Table3[[#This Row],[Driver wage/trip]]+Table3[[#This Row],[Driver Salary]]</f>
        <v>815</v>
      </c>
      <c r="W1750" s="15">
        <f>Table3[[#This Row],[Buddy wage/trip]]*0.3</f>
        <v>120</v>
      </c>
    </row>
    <row r="1751" spans="1:23" x14ac:dyDescent="0.25">
      <c r="A1751">
        <v>20</v>
      </c>
      <c r="B1751" s="22">
        <v>44926</v>
      </c>
      <c r="C1751">
        <v>2022</v>
      </c>
      <c r="D1751" t="s">
        <v>23</v>
      </c>
      <c r="E1751" t="s">
        <v>36</v>
      </c>
      <c r="F1751" t="s">
        <v>38</v>
      </c>
      <c r="G1751" t="s">
        <v>40</v>
      </c>
      <c r="H1751" t="s">
        <v>43</v>
      </c>
      <c r="I1751">
        <v>17</v>
      </c>
      <c r="J1751" t="s">
        <v>44</v>
      </c>
      <c r="K1751">
        <v>26</v>
      </c>
      <c r="L1751" t="s">
        <v>83</v>
      </c>
      <c r="M1751" t="s">
        <v>52</v>
      </c>
      <c r="N1751" t="s">
        <v>66</v>
      </c>
      <c r="O1751" t="s">
        <v>60</v>
      </c>
      <c r="P1751" s="4">
        <v>732</v>
      </c>
      <c r="Q1751" s="4">
        <v>398</v>
      </c>
      <c r="R1751" s="4">
        <v>522</v>
      </c>
      <c r="S1751" s="6">
        <v>313</v>
      </c>
      <c r="T1751">
        <v>28.7</v>
      </c>
      <c r="U1751" t="s">
        <v>61</v>
      </c>
      <c r="V1751" s="4">
        <f>Table3[[#This Row],[Driver wage/trip]]+Table3[[#This Row],[Driver Salary]]</f>
        <v>1254</v>
      </c>
      <c r="W1751" s="15">
        <f>Table3[[#This Row],[Buddy wage/trip]]*0.3</f>
        <v>119.39999999999999</v>
      </c>
    </row>
    <row r="1752" spans="1:23" x14ac:dyDescent="0.25">
      <c r="A1752">
        <v>7</v>
      </c>
      <c r="B1752" s="22">
        <v>44204</v>
      </c>
      <c r="C1752">
        <v>2021</v>
      </c>
      <c r="D1752" t="s">
        <v>28</v>
      </c>
      <c r="E1752" t="s">
        <v>31</v>
      </c>
      <c r="F1752" t="s">
        <v>38</v>
      </c>
      <c r="G1752" t="s">
        <v>40</v>
      </c>
      <c r="H1752" t="s">
        <v>43</v>
      </c>
      <c r="I1752">
        <v>34.1</v>
      </c>
      <c r="J1752" t="s">
        <v>46</v>
      </c>
      <c r="K1752">
        <v>105.6</v>
      </c>
      <c r="L1752" t="s">
        <v>83</v>
      </c>
      <c r="M1752" t="s">
        <v>52</v>
      </c>
      <c r="N1752" t="s">
        <v>48</v>
      </c>
      <c r="O1752" t="s">
        <v>60</v>
      </c>
      <c r="P1752" s="4">
        <v>593</v>
      </c>
      <c r="Q1752" s="4">
        <v>401</v>
      </c>
      <c r="R1752" s="4">
        <v>662</v>
      </c>
      <c r="S1752" s="6">
        <v>650</v>
      </c>
      <c r="T1752">
        <v>24.5</v>
      </c>
      <c r="U1752" t="s">
        <v>61</v>
      </c>
      <c r="V1752" s="4">
        <f>Table3[[#This Row],[Driver wage/trip]]+Table3[[#This Row],[Driver Salary]]</f>
        <v>1255</v>
      </c>
      <c r="W1752" s="15">
        <f>Table3[[#This Row],[Buddy wage/trip]]*0.3</f>
        <v>120.3</v>
      </c>
    </row>
    <row r="1753" spans="1:23" x14ac:dyDescent="0.25">
      <c r="A1753">
        <v>17</v>
      </c>
      <c r="B1753" s="22">
        <v>44410</v>
      </c>
      <c r="C1753">
        <v>2021</v>
      </c>
      <c r="D1753" t="s">
        <v>26</v>
      </c>
      <c r="E1753" t="s">
        <v>32</v>
      </c>
      <c r="F1753" t="s">
        <v>39</v>
      </c>
      <c r="G1753" t="s">
        <v>41</v>
      </c>
      <c r="H1753" t="s">
        <v>43</v>
      </c>
      <c r="I1753">
        <v>63.6</v>
      </c>
      <c r="J1753" t="s">
        <v>44</v>
      </c>
      <c r="K1753">
        <v>106.8</v>
      </c>
      <c r="L1753" t="s">
        <v>83</v>
      </c>
      <c r="M1753" t="s">
        <v>48</v>
      </c>
      <c r="N1753" t="s">
        <v>57</v>
      </c>
      <c r="O1753" t="s">
        <v>59</v>
      </c>
      <c r="P1753" s="4">
        <v>774</v>
      </c>
      <c r="Q1753" s="4">
        <v>401</v>
      </c>
      <c r="R1753" s="4">
        <v>511</v>
      </c>
      <c r="S1753" s="6">
        <v>682</v>
      </c>
      <c r="T1753">
        <v>34.299999999999997</v>
      </c>
      <c r="U1753" t="s">
        <v>61</v>
      </c>
      <c r="V1753" s="4">
        <f>Table3[[#This Row],[Driver wage/trip]]+Table3[[#This Row],[Driver Salary]]</f>
        <v>1285</v>
      </c>
      <c r="W1753" s="15">
        <f>Table3[[#This Row],[Buddy wage/trip]]*0.3</f>
        <v>120.3</v>
      </c>
    </row>
    <row r="1754" spans="1:23" x14ac:dyDescent="0.25">
      <c r="A1754">
        <v>8</v>
      </c>
      <c r="B1754" s="22">
        <v>44347</v>
      </c>
      <c r="C1754">
        <v>2021</v>
      </c>
      <c r="D1754" t="s">
        <v>20</v>
      </c>
      <c r="E1754" t="s">
        <v>32</v>
      </c>
      <c r="F1754" t="s">
        <v>38</v>
      </c>
      <c r="G1754" t="s">
        <v>41</v>
      </c>
      <c r="H1754" t="s">
        <v>43</v>
      </c>
      <c r="I1754">
        <v>117.6</v>
      </c>
      <c r="J1754" t="s">
        <v>44</v>
      </c>
      <c r="K1754">
        <v>16.600000000000001</v>
      </c>
      <c r="L1754" t="s">
        <v>84</v>
      </c>
      <c r="M1754" t="s">
        <v>48</v>
      </c>
      <c r="N1754" t="s">
        <v>56</v>
      </c>
      <c r="O1754" t="s">
        <v>60</v>
      </c>
      <c r="P1754" s="4">
        <v>680</v>
      </c>
      <c r="Q1754" s="4">
        <v>399</v>
      </c>
      <c r="R1754" s="4">
        <v>563</v>
      </c>
      <c r="S1754" s="6">
        <v>425</v>
      </c>
      <c r="T1754">
        <v>16.2</v>
      </c>
      <c r="U1754" t="s">
        <v>62</v>
      </c>
      <c r="V1754" s="4">
        <f>Table3[[#This Row],[Driver wage/trip]]+Table3[[#This Row],[Driver Salary]]</f>
        <v>1243</v>
      </c>
      <c r="W1754" s="15">
        <f>Table3[[#This Row],[Buddy wage/trip]]*0.3</f>
        <v>119.69999999999999</v>
      </c>
    </row>
    <row r="1755" spans="1:23" x14ac:dyDescent="0.25">
      <c r="A1755">
        <v>0</v>
      </c>
      <c r="B1755" s="22">
        <v>45092</v>
      </c>
      <c r="C1755">
        <v>2023</v>
      </c>
      <c r="D1755" t="s">
        <v>29</v>
      </c>
      <c r="E1755" t="s">
        <v>35</v>
      </c>
      <c r="F1755" t="s">
        <v>38</v>
      </c>
      <c r="G1755" t="s">
        <v>40</v>
      </c>
      <c r="H1755" t="s">
        <v>43</v>
      </c>
      <c r="I1755">
        <v>12.3</v>
      </c>
      <c r="J1755" t="s">
        <v>44</v>
      </c>
      <c r="K1755">
        <v>116.2</v>
      </c>
      <c r="L1755" t="s">
        <v>84</v>
      </c>
      <c r="M1755" t="s">
        <v>52</v>
      </c>
      <c r="N1755" t="s">
        <v>57</v>
      </c>
      <c r="O1755" t="s">
        <v>60</v>
      </c>
      <c r="P1755" s="4">
        <v>661</v>
      </c>
      <c r="Q1755" s="4">
        <v>400</v>
      </c>
      <c r="R1755" s="4">
        <v>652</v>
      </c>
      <c r="S1755" s="6">
        <v>294</v>
      </c>
      <c r="T1755">
        <v>33.9</v>
      </c>
      <c r="U1755" t="s">
        <v>62</v>
      </c>
      <c r="V1755" s="4">
        <f>Table3[[#This Row],[Driver wage/trip]]+Table3[[#This Row],[Driver Salary]]</f>
        <v>1313</v>
      </c>
      <c r="W1755" s="15">
        <f>Table3[[#This Row],[Buddy wage/trip]]*0.3</f>
        <v>120</v>
      </c>
    </row>
    <row r="1756" spans="1:23" x14ac:dyDescent="0.25">
      <c r="A1756">
        <v>16</v>
      </c>
      <c r="B1756" s="22">
        <v>43951</v>
      </c>
      <c r="C1756">
        <v>2020</v>
      </c>
      <c r="D1756" t="s">
        <v>19</v>
      </c>
      <c r="E1756" t="s">
        <v>35</v>
      </c>
      <c r="F1756" t="s">
        <v>39</v>
      </c>
      <c r="G1756" t="s">
        <v>41</v>
      </c>
      <c r="H1756" t="s">
        <v>43</v>
      </c>
      <c r="I1756">
        <v>28</v>
      </c>
      <c r="J1756" t="s">
        <v>46</v>
      </c>
      <c r="K1756">
        <v>66.3</v>
      </c>
      <c r="L1756" t="s">
        <v>83</v>
      </c>
      <c r="M1756" t="s">
        <v>54</v>
      </c>
      <c r="N1756" t="s">
        <v>58</v>
      </c>
      <c r="O1756" t="s">
        <v>59</v>
      </c>
      <c r="P1756" s="4">
        <v>500</v>
      </c>
      <c r="Q1756" s="4">
        <v>399</v>
      </c>
      <c r="R1756" s="4">
        <v>261</v>
      </c>
      <c r="S1756" s="6">
        <v>300</v>
      </c>
      <c r="T1756">
        <v>2.4</v>
      </c>
      <c r="U1756" t="s">
        <v>61</v>
      </c>
      <c r="V1756" s="4">
        <f>Table3[[#This Row],[Driver wage/trip]]+Table3[[#This Row],[Driver Salary]]</f>
        <v>761</v>
      </c>
      <c r="W1756" s="15">
        <f>Table3[[#This Row],[Buddy wage/trip]]*0.3</f>
        <v>119.69999999999999</v>
      </c>
    </row>
    <row r="1757" spans="1:23" x14ac:dyDescent="0.25">
      <c r="A1757">
        <v>22</v>
      </c>
      <c r="B1757" s="22">
        <v>45267</v>
      </c>
      <c r="C1757">
        <v>2023</v>
      </c>
      <c r="D1757" t="s">
        <v>23</v>
      </c>
      <c r="E1757" t="s">
        <v>35</v>
      </c>
      <c r="F1757" t="s">
        <v>38</v>
      </c>
      <c r="G1757" t="s">
        <v>40</v>
      </c>
      <c r="H1757" t="s">
        <v>42</v>
      </c>
      <c r="I1757">
        <v>77.099999999999994</v>
      </c>
      <c r="J1757" t="s">
        <v>45</v>
      </c>
      <c r="K1757">
        <v>119.3</v>
      </c>
      <c r="L1757" t="s">
        <v>84</v>
      </c>
      <c r="M1757" t="s">
        <v>52</v>
      </c>
      <c r="N1757" t="s">
        <v>55</v>
      </c>
      <c r="O1757" t="s">
        <v>59</v>
      </c>
      <c r="P1757" s="4">
        <v>692</v>
      </c>
      <c r="Q1757" s="4">
        <v>401</v>
      </c>
      <c r="R1757" s="4">
        <v>778</v>
      </c>
      <c r="S1757" s="6">
        <v>791</v>
      </c>
      <c r="T1757">
        <v>15.3</v>
      </c>
      <c r="U1757" t="s">
        <v>61</v>
      </c>
      <c r="V1757" s="4">
        <f>Table3[[#This Row],[Driver wage/trip]]+Table3[[#This Row],[Driver Salary]]</f>
        <v>1470</v>
      </c>
      <c r="W1757" s="15">
        <f>Table3[[#This Row],[Buddy wage/trip]]*0.3</f>
        <v>120.3</v>
      </c>
    </row>
    <row r="1758" spans="1:23" x14ac:dyDescent="0.25">
      <c r="A1758">
        <v>12</v>
      </c>
      <c r="B1758" s="22">
        <v>44667</v>
      </c>
      <c r="C1758">
        <v>2022</v>
      </c>
      <c r="D1758" t="s">
        <v>19</v>
      </c>
      <c r="E1758" t="s">
        <v>36</v>
      </c>
      <c r="F1758" t="s">
        <v>38</v>
      </c>
      <c r="G1758" t="s">
        <v>40</v>
      </c>
      <c r="H1758" t="s">
        <v>42</v>
      </c>
      <c r="I1758">
        <v>40</v>
      </c>
      <c r="J1758" t="s">
        <v>44</v>
      </c>
      <c r="K1758">
        <v>56.2</v>
      </c>
      <c r="L1758" t="s">
        <v>83</v>
      </c>
      <c r="M1758" t="s">
        <v>55</v>
      </c>
      <c r="N1758" t="s">
        <v>55</v>
      </c>
      <c r="O1758" t="s">
        <v>60</v>
      </c>
      <c r="P1758" s="4">
        <v>448</v>
      </c>
      <c r="Q1758" s="4">
        <v>400</v>
      </c>
      <c r="R1758" s="4">
        <v>708</v>
      </c>
      <c r="S1758" s="6">
        <v>635</v>
      </c>
      <c r="T1758">
        <v>3.8</v>
      </c>
      <c r="U1758" t="s">
        <v>61</v>
      </c>
      <c r="V1758" s="4">
        <f>Table3[[#This Row],[Driver wage/trip]]+Table3[[#This Row],[Driver Salary]]</f>
        <v>1156</v>
      </c>
      <c r="W1758" s="15">
        <f>Table3[[#This Row],[Buddy wage/trip]]*0.3</f>
        <v>120</v>
      </c>
    </row>
    <row r="1759" spans="1:23" x14ac:dyDescent="0.25">
      <c r="A1759">
        <v>19</v>
      </c>
      <c r="B1759" s="22">
        <v>44400</v>
      </c>
      <c r="C1759">
        <v>2021</v>
      </c>
      <c r="D1759" t="s">
        <v>27</v>
      </c>
      <c r="E1759" t="s">
        <v>31</v>
      </c>
      <c r="F1759" t="s">
        <v>39</v>
      </c>
      <c r="G1759" t="s">
        <v>41</v>
      </c>
      <c r="H1759" t="s">
        <v>70</v>
      </c>
      <c r="I1759">
        <v>103.7</v>
      </c>
      <c r="J1759" t="s">
        <v>46</v>
      </c>
      <c r="K1759">
        <v>66.3</v>
      </c>
      <c r="L1759" t="s">
        <v>83</v>
      </c>
      <c r="M1759" t="s">
        <v>55</v>
      </c>
      <c r="N1759" t="s">
        <v>55</v>
      </c>
      <c r="O1759" t="s">
        <v>60</v>
      </c>
      <c r="P1759" s="4">
        <v>696</v>
      </c>
      <c r="Q1759" s="4">
        <v>402</v>
      </c>
      <c r="R1759" s="4">
        <v>433</v>
      </c>
      <c r="S1759" s="6">
        <v>470</v>
      </c>
      <c r="T1759">
        <v>36.9</v>
      </c>
      <c r="U1759" t="s">
        <v>61</v>
      </c>
      <c r="V1759" s="4">
        <f>Table3[[#This Row],[Driver wage/trip]]+Table3[[#This Row],[Driver Salary]]</f>
        <v>1129</v>
      </c>
      <c r="W1759" s="15">
        <f>Table3[[#This Row],[Buddy wage/trip]]*0.3</f>
        <v>120.6</v>
      </c>
    </row>
    <row r="1760" spans="1:23" x14ac:dyDescent="0.25">
      <c r="A1760">
        <v>24</v>
      </c>
      <c r="B1760" s="22">
        <v>43873</v>
      </c>
      <c r="C1760">
        <v>2020</v>
      </c>
      <c r="D1760" t="s">
        <v>25</v>
      </c>
      <c r="E1760" t="s">
        <v>33</v>
      </c>
      <c r="F1760" t="s">
        <v>38</v>
      </c>
      <c r="G1760" t="s">
        <v>40</v>
      </c>
      <c r="H1760" t="s">
        <v>43</v>
      </c>
      <c r="I1760">
        <v>21</v>
      </c>
      <c r="J1760" t="s">
        <v>45</v>
      </c>
      <c r="K1760">
        <v>35.6</v>
      </c>
      <c r="L1760" t="s">
        <v>83</v>
      </c>
      <c r="M1760" t="s">
        <v>54</v>
      </c>
      <c r="N1760" t="s">
        <v>58</v>
      </c>
      <c r="O1760" t="s">
        <v>60</v>
      </c>
      <c r="P1760" s="4">
        <v>655</v>
      </c>
      <c r="Q1760" s="4">
        <v>400</v>
      </c>
      <c r="R1760" s="4">
        <v>637</v>
      </c>
      <c r="S1760" s="6">
        <v>354</v>
      </c>
      <c r="T1760">
        <v>19.5</v>
      </c>
      <c r="U1760" t="s">
        <v>61</v>
      </c>
      <c r="V1760" s="4">
        <f>Table3[[#This Row],[Driver wage/trip]]+Table3[[#This Row],[Driver Salary]]</f>
        <v>1292</v>
      </c>
      <c r="W1760" s="15">
        <f>Table3[[#This Row],[Buddy wage/trip]]*0.3</f>
        <v>120</v>
      </c>
    </row>
    <row r="1761" spans="1:23" x14ac:dyDescent="0.25">
      <c r="A1761">
        <v>22</v>
      </c>
      <c r="B1761" s="22">
        <v>45051</v>
      </c>
      <c r="C1761">
        <v>2023</v>
      </c>
      <c r="D1761" t="s">
        <v>20</v>
      </c>
      <c r="E1761" t="s">
        <v>31</v>
      </c>
      <c r="F1761" t="s">
        <v>38</v>
      </c>
      <c r="G1761" t="s">
        <v>40</v>
      </c>
      <c r="H1761" t="s">
        <v>42</v>
      </c>
      <c r="I1761">
        <v>115.8</v>
      </c>
      <c r="J1761" t="s">
        <v>46</v>
      </c>
      <c r="K1761">
        <v>108.4</v>
      </c>
      <c r="L1761" t="s">
        <v>83</v>
      </c>
      <c r="M1761" t="s">
        <v>52</v>
      </c>
      <c r="N1761" t="s">
        <v>66</v>
      </c>
      <c r="O1761" t="s">
        <v>60</v>
      </c>
      <c r="P1761" s="4">
        <v>607</v>
      </c>
      <c r="Q1761" s="4">
        <v>400</v>
      </c>
      <c r="R1761" s="4">
        <v>657</v>
      </c>
      <c r="S1761" s="6">
        <v>211</v>
      </c>
      <c r="T1761">
        <v>13.3</v>
      </c>
      <c r="U1761" t="s">
        <v>62</v>
      </c>
      <c r="V1761" s="4">
        <f>Table3[[#This Row],[Driver wage/trip]]+Table3[[#This Row],[Driver Salary]]</f>
        <v>1264</v>
      </c>
      <c r="W1761" s="15">
        <f>Table3[[#This Row],[Buddy wage/trip]]*0.3</f>
        <v>120</v>
      </c>
    </row>
    <row r="1762" spans="1:23" x14ac:dyDescent="0.25">
      <c r="A1762">
        <v>24</v>
      </c>
      <c r="B1762" s="22">
        <v>43902</v>
      </c>
      <c r="C1762">
        <v>2020</v>
      </c>
      <c r="D1762" t="s">
        <v>24</v>
      </c>
      <c r="E1762" t="s">
        <v>35</v>
      </c>
      <c r="F1762" t="s">
        <v>39</v>
      </c>
      <c r="G1762" t="s">
        <v>41</v>
      </c>
      <c r="H1762" t="s">
        <v>70</v>
      </c>
      <c r="I1762">
        <v>109.9</v>
      </c>
      <c r="J1762" t="s">
        <v>44</v>
      </c>
      <c r="K1762">
        <v>56</v>
      </c>
      <c r="L1762" t="s">
        <v>83</v>
      </c>
      <c r="M1762" t="s">
        <v>53</v>
      </c>
      <c r="N1762" t="s">
        <v>58</v>
      </c>
      <c r="O1762" t="s">
        <v>60</v>
      </c>
      <c r="P1762" s="4">
        <v>398</v>
      </c>
      <c r="Q1762" s="4">
        <v>400</v>
      </c>
      <c r="R1762" s="4">
        <v>710</v>
      </c>
      <c r="S1762" s="6">
        <v>602</v>
      </c>
      <c r="T1762">
        <v>20.2</v>
      </c>
      <c r="U1762" t="s">
        <v>61</v>
      </c>
      <c r="V1762" s="4">
        <f>Table3[[#This Row],[Driver wage/trip]]+Table3[[#This Row],[Driver Salary]]</f>
        <v>1108</v>
      </c>
      <c r="W1762" s="15">
        <f>Table3[[#This Row],[Buddy wage/trip]]*0.3</f>
        <v>120</v>
      </c>
    </row>
    <row r="1763" spans="1:23" x14ac:dyDescent="0.25">
      <c r="A1763">
        <v>18</v>
      </c>
      <c r="B1763" s="22">
        <v>43921</v>
      </c>
      <c r="C1763">
        <v>2020</v>
      </c>
      <c r="D1763" t="s">
        <v>24</v>
      </c>
      <c r="E1763" t="s">
        <v>37</v>
      </c>
      <c r="F1763" t="s">
        <v>39</v>
      </c>
      <c r="G1763" t="s">
        <v>41</v>
      </c>
      <c r="H1763" t="s">
        <v>43</v>
      </c>
      <c r="I1763">
        <v>107.1</v>
      </c>
      <c r="J1763" t="s">
        <v>45</v>
      </c>
      <c r="K1763">
        <v>98.7</v>
      </c>
      <c r="L1763" t="s">
        <v>83</v>
      </c>
      <c r="M1763" t="s">
        <v>55</v>
      </c>
      <c r="N1763" t="s">
        <v>56</v>
      </c>
      <c r="O1763" t="s">
        <v>59</v>
      </c>
      <c r="P1763" s="4">
        <v>578</v>
      </c>
      <c r="Q1763" s="4">
        <v>401</v>
      </c>
      <c r="R1763" s="4">
        <v>313</v>
      </c>
      <c r="S1763" s="6">
        <v>774</v>
      </c>
      <c r="T1763">
        <v>21.8</v>
      </c>
      <c r="U1763" t="s">
        <v>62</v>
      </c>
      <c r="V1763" s="4">
        <f>Table3[[#This Row],[Driver wage/trip]]+Table3[[#This Row],[Driver Salary]]</f>
        <v>891</v>
      </c>
      <c r="W1763" s="15">
        <f>Table3[[#This Row],[Buddy wage/trip]]*0.3</f>
        <v>120.3</v>
      </c>
    </row>
    <row r="1764" spans="1:23" x14ac:dyDescent="0.25">
      <c r="A1764">
        <v>13</v>
      </c>
      <c r="B1764" s="22">
        <v>44321</v>
      </c>
      <c r="C1764">
        <v>2021</v>
      </c>
      <c r="D1764" t="s">
        <v>20</v>
      </c>
      <c r="E1764" t="s">
        <v>33</v>
      </c>
      <c r="F1764" t="s">
        <v>38</v>
      </c>
      <c r="G1764" t="s">
        <v>41</v>
      </c>
      <c r="H1764" t="s">
        <v>43</v>
      </c>
      <c r="I1764">
        <v>24.9</v>
      </c>
      <c r="J1764" t="s">
        <v>44</v>
      </c>
      <c r="K1764">
        <v>14.2</v>
      </c>
      <c r="L1764" t="s">
        <v>83</v>
      </c>
      <c r="M1764" t="s">
        <v>53</v>
      </c>
      <c r="N1764" t="s">
        <v>48</v>
      </c>
      <c r="O1764" t="s">
        <v>60</v>
      </c>
      <c r="P1764" s="4">
        <v>504</v>
      </c>
      <c r="Q1764" s="4">
        <v>398</v>
      </c>
      <c r="R1764" s="4">
        <v>622</v>
      </c>
      <c r="S1764" s="6">
        <v>264</v>
      </c>
      <c r="T1764">
        <v>34</v>
      </c>
      <c r="U1764" t="s">
        <v>62</v>
      </c>
      <c r="V1764" s="4">
        <f>Table3[[#This Row],[Driver wage/trip]]+Table3[[#This Row],[Driver Salary]]</f>
        <v>1126</v>
      </c>
      <c r="W1764" s="15">
        <f>Table3[[#This Row],[Buddy wage/trip]]*0.3</f>
        <v>119.39999999999999</v>
      </c>
    </row>
    <row r="1765" spans="1:23" x14ac:dyDescent="0.25">
      <c r="A1765">
        <v>1</v>
      </c>
      <c r="B1765" s="22">
        <v>44579</v>
      </c>
      <c r="C1765">
        <v>2022</v>
      </c>
      <c r="D1765" t="s">
        <v>28</v>
      </c>
      <c r="E1765" t="s">
        <v>37</v>
      </c>
      <c r="F1765" t="s">
        <v>38</v>
      </c>
      <c r="G1765" t="s">
        <v>40</v>
      </c>
      <c r="H1765" t="s">
        <v>70</v>
      </c>
      <c r="I1765">
        <v>42.9</v>
      </c>
      <c r="J1765" t="s">
        <v>46</v>
      </c>
      <c r="K1765">
        <v>95.6</v>
      </c>
      <c r="L1765" t="s">
        <v>84</v>
      </c>
      <c r="M1765" t="s">
        <v>55</v>
      </c>
      <c r="N1765" t="s">
        <v>57</v>
      </c>
      <c r="O1765" t="s">
        <v>59</v>
      </c>
      <c r="P1765" s="4">
        <v>477</v>
      </c>
      <c r="Q1765" s="4">
        <v>400</v>
      </c>
      <c r="R1765" s="4">
        <v>220</v>
      </c>
      <c r="S1765" s="6">
        <v>653</v>
      </c>
      <c r="T1765">
        <v>22.2</v>
      </c>
      <c r="U1765" t="s">
        <v>62</v>
      </c>
      <c r="V1765" s="4">
        <f>Table3[[#This Row],[Driver wage/trip]]+Table3[[#This Row],[Driver Salary]]</f>
        <v>697</v>
      </c>
      <c r="W1765" s="15">
        <f>Table3[[#This Row],[Buddy wage/trip]]*0.3</f>
        <v>120</v>
      </c>
    </row>
    <row r="1766" spans="1:23" x14ac:dyDescent="0.25">
      <c r="A1766">
        <v>11</v>
      </c>
      <c r="B1766" s="22">
        <v>44828</v>
      </c>
      <c r="C1766">
        <v>2022</v>
      </c>
      <c r="D1766" t="s">
        <v>21</v>
      </c>
      <c r="E1766" t="s">
        <v>36</v>
      </c>
      <c r="F1766" t="s">
        <v>38</v>
      </c>
      <c r="G1766" t="s">
        <v>40</v>
      </c>
      <c r="H1766" t="s">
        <v>43</v>
      </c>
      <c r="I1766">
        <v>97.5</v>
      </c>
      <c r="J1766" t="s">
        <v>46</v>
      </c>
      <c r="K1766">
        <v>61.4</v>
      </c>
      <c r="L1766" t="s">
        <v>84</v>
      </c>
      <c r="M1766" t="s">
        <v>48</v>
      </c>
      <c r="N1766" t="s">
        <v>65</v>
      </c>
      <c r="O1766" t="s">
        <v>59</v>
      </c>
      <c r="P1766" s="4">
        <v>794</v>
      </c>
      <c r="Q1766" s="4">
        <v>400</v>
      </c>
      <c r="R1766" s="4">
        <v>269</v>
      </c>
      <c r="S1766" s="6">
        <v>292</v>
      </c>
      <c r="T1766">
        <v>17.8</v>
      </c>
      <c r="U1766" t="s">
        <v>62</v>
      </c>
      <c r="V1766" s="4">
        <f>Table3[[#This Row],[Driver wage/trip]]+Table3[[#This Row],[Driver Salary]]</f>
        <v>1063</v>
      </c>
      <c r="W1766" s="15">
        <f>Table3[[#This Row],[Buddy wage/trip]]*0.3</f>
        <v>120</v>
      </c>
    </row>
    <row r="1767" spans="1:23" x14ac:dyDescent="0.25">
      <c r="A1767">
        <v>7</v>
      </c>
      <c r="B1767" s="22">
        <v>44213</v>
      </c>
      <c r="C1767">
        <v>2021</v>
      </c>
      <c r="D1767" t="s">
        <v>28</v>
      </c>
      <c r="E1767" t="s">
        <v>34</v>
      </c>
      <c r="F1767" t="s">
        <v>38</v>
      </c>
      <c r="G1767" t="s">
        <v>40</v>
      </c>
      <c r="H1767" t="s">
        <v>70</v>
      </c>
      <c r="I1767">
        <v>97.9</v>
      </c>
      <c r="J1767" t="s">
        <v>44</v>
      </c>
      <c r="K1767">
        <v>5.6</v>
      </c>
      <c r="L1767" t="s">
        <v>84</v>
      </c>
      <c r="M1767" t="s">
        <v>52</v>
      </c>
      <c r="N1767" t="s">
        <v>48</v>
      </c>
      <c r="O1767" t="s">
        <v>59</v>
      </c>
      <c r="P1767" s="4">
        <v>503</v>
      </c>
      <c r="Q1767" s="4">
        <v>401</v>
      </c>
      <c r="R1767" s="4">
        <v>666</v>
      </c>
      <c r="S1767" s="6">
        <v>675</v>
      </c>
      <c r="T1767">
        <v>38.5</v>
      </c>
      <c r="U1767" t="s">
        <v>61</v>
      </c>
      <c r="V1767" s="4">
        <f>Table3[[#This Row],[Driver wage/trip]]+Table3[[#This Row],[Driver Salary]]</f>
        <v>1169</v>
      </c>
      <c r="W1767" s="15">
        <f>Table3[[#This Row],[Buddy wage/trip]]*0.3</f>
        <v>120.3</v>
      </c>
    </row>
    <row r="1768" spans="1:23" x14ac:dyDescent="0.25">
      <c r="A1768">
        <v>28</v>
      </c>
      <c r="B1768" s="22">
        <v>44635</v>
      </c>
      <c r="C1768">
        <v>2022</v>
      </c>
      <c r="D1768" t="s">
        <v>24</v>
      </c>
      <c r="E1768" t="s">
        <v>37</v>
      </c>
      <c r="F1768" t="s">
        <v>38</v>
      </c>
      <c r="G1768" t="s">
        <v>41</v>
      </c>
      <c r="H1768" t="s">
        <v>43</v>
      </c>
      <c r="I1768">
        <v>86.1</v>
      </c>
      <c r="J1768" t="s">
        <v>44</v>
      </c>
      <c r="K1768">
        <v>31</v>
      </c>
      <c r="L1768" t="s">
        <v>83</v>
      </c>
      <c r="M1768" t="s">
        <v>48</v>
      </c>
      <c r="N1768" t="s">
        <v>52</v>
      </c>
      <c r="O1768" t="s">
        <v>60</v>
      </c>
      <c r="P1768" s="4">
        <v>219</v>
      </c>
      <c r="Q1768" s="4">
        <v>400</v>
      </c>
      <c r="R1768" s="4">
        <v>688</v>
      </c>
      <c r="S1768" s="6">
        <v>422</v>
      </c>
      <c r="T1768">
        <v>38.799999999999997</v>
      </c>
      <c r="U1768" t="s">
        <v>61</v>
      </c>
      <c r="V1768" s="4">
        <f>Table3[[#This Row],[Driver wage/trip]]+Table3[[#This Row],[Driver Salary]]</f>
        <v>907</v>
      </c>
      <c r="W1768" s="15">
        <f>Table3[[#This Row],[Buddy wage/trip]]*0.3</f>
        <v>120</v>
      </c>
    </row>
    <row r="1769" spans="1:23" x14ac:dyDescent="0.25">
      <c r="A1769">
        <v>11</v>
      </c>
      <c r="B1769" s="22">
        <v>45008</v>
      </c>
      <c r="C1769">
        <v>2023</v>
      </c>
      <c r="D1769" t="s">
        <v>24</v>
      </c>
      <c r="E1769" t="s">
        <v>35</v>
      </c>
      <c r="F1769" t="s">
        <v>39</v>
      </c>
      <c r="G1769" t="s">
        <v>41</v>
      </c>
      <c r="H1769" t="s">
        <v>43</v>
      </c>
      <c r="I1769">
        <v>56.5</v>
      </c>
      <c r="J1769" t="s">
        <v>46</v>
      </c>
      <c r="K1769">
        <v>27.3</v>
      </c>
      <c r="L1769" t="s">
        <v>84</v>
      </c>
      <c r="M1769" t="s">
        <v>54</v>
      </c>
      <c r="N1769" t="s">
        <v>57</v>
      </c>
      <c r="O1769" t="s">
        <v>60</v>
      </c>
      <c r="P1769" s="4">
        <v>576</v>
      </c>
      <c r="Q1769" s="4">
        <v>399</v>
      </c>
      <c r="R1769" s="4">
        <v>555</v>
      </c>
      <c r="S1769" s="6">
        <v>627</v>
      </c>
      <c r="T1769">
        <v>2.5</v>
      </c>
      <c r="U1769" t="s">
        <v>61</v>
      </c>
      <c r="V1769" s="4">
        <f>Table3[[#This Row],[Driver wage/trip]]+Table3[[#This Row],[Driver Salary]]</f>
        <v>1131</v>
      </c>
      <c r="W1769" s="15">
        <f>Table3[[#This Row],[Buddy wage/trip]]*0.3</f>
        <v>119.69999999999999</v>
      </c>
    </row>
    <row r="1770" spans="1:23" x14ac:dyDescent="0.25">
      <c r="A1770">
        <v>13</v>
      </c>
      <c r="B1770" s="22">
        <v>44000</v>
      </c>
      <c r="C1770">
        <v>2020</v>
      </c>
      <c r="D1770" t="s">
        <v>29</v>
      </c>
      <c r="E1770" t="s">
        <v>35</v>
      </c>
      <c r="F1770" t="s">
        <v>38</v>
      </c>
      <c r="G1770" t="s">
        <v>41</v>
      </c>
      <c r="H1770" t="s">
        <v>70</v>
      </c>
      <c r="I1770">
        <v>40.799999999999997</v>
      </c>
      <c r="J1770" t="s">
        <v>44</v>
      </c>
      <c r="K1770">
        <v>91.5</v>
      </c>
      <c r="L1770" t="s">
        <v>83</v>
      </c>
      <c r="M1770" t="s">
        <v>55</v>
      </c>
      <c r="N1770" t="s">
        <v>52</v>
      </c>
      <c r="O1770" t="s">
        <v>59</v>
      </c>
      <c r="P1770" s="4">
        <v>637</v>
      </c>
      <c r="Q1770" s="4">
        <v>400</v>
      </c>
      <c r="R1770" s="4">
        <v>549</v>
      </c>
      <c r="S1770" s="6">
        <v>756</v>
      </c>
      <c r="T1770">
        <v>28.6</v>
      </c>
      <c r="U1770" t="s">
        <v>61</v>
      </c>
      <c r="V1770" s="4">
        <f>Table3[[#This Row],[Driver wage/trip]]+Table3[[#This Row],[Driver Salary]]</f>
        <v>1186</v>
      </c>
      <c r="W1770" s="15">
        <f>Table3[[#This Row],[Buddy wage/trip]]*0.3</f>
        <v>120</v>
      </c>
    </row>
    <row r="1771" spans="1:23" x14ac:dyDescent="0.25">
      <c r="A1771">
        <v>16</v>
      </c>
      <c r="B1771" s="22">
        <v>45126</v>
      </c>
      <c r="C1771">
        <v>2023</v>
      </c>
      <c r="D1771" t="s">
        <v>27</v>
      </c>
      <c r="E1771" t="s">
        <v>33</v>
      </c>
      <c r="F1771" t="s">
        <v>39</v>
      </c>
      <c r="G1771" t="s">
        <v>40</v>
      </c>
      <c r="H1771" t="s">
        <v>43</v>
      </c>
      <c r="I1771">
        <v>115.7</v>
      </c>
      <c r="J1771" t="s">
        <v>45</v>
      </c>
      <c r="K1771">
        <v>59.9</v>
      </c>
      <c r="L1771" t="s">
        <v>83</v>
      </c>
      <c r="M1771" t="s">
        <v>48</v>
      </c>
      <c r="N1771" t="s">
        <v>57</v>
      </c>
      <c r="O1771" t="s">
        <v>59</v>
      </c>
      <c r="P1771" s="4">
        <v>731</v>
      </c>
      <c r="Q1771" s="4">
        <v>399</v>
      </c>
      <c r="R1771" s="4">
        <v>650</v>
      </c>
      <c r="S1771" s="6">
        <v>572</v>
      </c>
      <c r="T1771">
        <v>15.5</v>
      </c>
      <c r="U1771" t="s">
        <v>62</v>
      </c>
      <c r="V1771" s="4">
        <f>Table3[[#This Row],[Driver wage/trip]]+Table3[[#This Row],[Driver Salary]]</f>
        <v>1381</v>
      </c>
      <c r="W1771" s="15">
        <f>Table3[[#This Row],[Buddy wage/trip]]*0.3</f>
        <v>119.69999999999999</v>
      </c>
    </row>
    <row r="1772" spans="1:23" x14ac:dyDescent="0.25">
      <c r="A1772">
        <v>13</v>
      </c>
      <c r="B1772" s="22">
        <v>44748</v>
      </c>
      <c r="C1772">
        <v>2022</v>
      </c>
      <c r="D1772" t="s">
        <v>27</v>
      </c>
      <c r="E1772" t="s">
        <v>33</v>
      </c>
      <c r="F1772" t="s">
        <v>38</v>
      </c>
      <c r="G1772" t="s">
        <v>40</v>
      </c>
      <c r="H1772" t="s">
        <v>70</v>
      </c>
      <c r="I1772">
        <v>21</v>
      </c>
      <c r="J1772" t="s">
        <v>46</v>
      </c>
      <c r="K1772">
        <v>23.4</v>
      </c>
      <c r="L1772" t="s">
        <v>83</v>
      </c>
      <c r="M1772" t="s">
        <v>53</v>
      </c>
      <c r="N1772" t="s">
        <v>52</v>
      </c>
      <c r="O1772" t="s">
        <v>60</v>
      </c>
      <c r="P1772" s="4">
        <v>580</v>
      </c>
      <c r="Q1772" s="4">
        <v>398</v>
      </c>
      <c r="R1772" s="4">
        <v>744</v>
      </c>
      <c r="S1772" s="6">
        <v>752</v>
      </c>
      <c r="T1772">
        <v>27.3</v>
      </c>
      <c r="U1772" t="s">
        <v>61</v>
      </c>
      <c r="V1772" s="4">
        <f>Table3[[#This Row],[Driver wage/trip]]+Table3[[#This Row],[Driver Salary]]</f>
        <v>1324</v>
      </c>
      <c r="W1772" s="15">
        <f>Table3[[#This Row],[Buddy wage/trip]]*0.3</f>
        <v>119.39999999999999</v>
      </c>
    </row>
    <row r="1773" spans="1:23" x14ac:dyDescent="0.25">
      <c r="A1773">
        <v>24</v>
      </c>
      <c r="B1773" s="22">
        <v>44964</v>
      </c>
      <c r="C1773">
        <v>2023</v>
      </c>
      <c r="D1773" t="s">
        <v>25</v>
      </c>
      <c r="E1773" t="s">
        <v>37</v>
      </c>
      <c r="F1773" t="s">
        <v>39</v>
      </c>
      <c r="G1773" t="s">
        <v>41</v>
      </c>
      <c r="H1773" t="s">
        <v>43</v>
      </c>
      <c r="I1773">
        <v>10</v>
      </c>
      <c r="J1773" t="s">
        <v>44</v>
      </c>
      <c r="K1773">
        <v>34.5</v>
      </c>
      <c r="L1773" t="s">
        <v>84</v>
      </c>
      <c r="M1773" t="s">
        <v>47</v>
      </c>
      <c r="N1773" t="s">
        <v>65</v>
      </c>
      <c r="O1773" t="s">
        <v>60</v>
      </c>
      <c r="P1773" s="4">
        <v>212</v>
      </c>
      <c r="Q1773" s="4">
        <v>401</v>
      </c>
      <c r="R1773" s="4">
        <v>453</v>
      </c>
      <c r="S1773" s="6">
        <v>341</v>
      </c>
      <c r="T1773">
        <v>25.8</v>
      </c>
      <c r="U1773" t="s">
        <v>62</v>
      </c>
      <c r="V1773" s="4">
        <f>Table3[[#This Row],[Driver wage/trip]]+Table3[[#This Row],[Driver Salary]]</f>
        <v>665</v>
      </c>
      <c r="W1773" s="15">
        <f>Table3[[#This Row],[Buddy wage/trip]]*0.3</f>
        <v>120.3</v>
      </c>
    </row>
    <row r="1774" spans="1:23" x14ac:dyDescent="0.25">
      <c r="A1774">
        <v>8</v>
      </c>
      <c r="B1774" s="22">
        <v>43981</v>
      </c>
      <c r="C1774">
        <v>2020</v>
      </c>
      <c r="D1774" t="s">
        <v>20</v>
      </c>
      <c r="E1774" t="s">
        <v>36</v>
      </c>
      <c r="F1774" t="s">
        <v>39</v>
      </c>
      <c r="G1774" t="s">
        <v>40</v>
      </c>
      <c r="H1774" t="s">
        <v>43</v>
      </c>
      <c r="I1774">
        <v>6.1</v>
      </c>
      <c r="J1774" t="s">
        <v>46</v>
      </c>
      <c r="K1774">
        <v>63</v>
      </c>
      <c r="L1774" t="s">
        <v>84</v>
      </c>
      <c r="M1774" t="s">
        <v>48</v>
      </c>
      <c r="N1774" t="s">
        <v>57</v>
      </c>
      <c r="O1774" t="s">
        <v>59</v>
      </c>
      <c r="P1774" s="4">
        <v>272</v>
      </c>
      <c r="Q1774" s="4">
        <v>401</v>
      </c>
      <c r="R1774" s="4">
        <v>269</v>
      </c>
      <c r="S1774" s="6">
        <v>787</v>
      </c>
      <c r="T1774">
        <v>13.9</v>
      </c>
      <c r="U1774" t="s">
        <v>61</v>
      </c>
      <c r="V1774" s="4">
        <f>Table3[[#This Row],[Driver wage/trip]]+Table3[[#This Row],[Driver Salary]]</f>
        <v>541</v>
      </c>
      <c r="W1774" s="15">
        <f>Table3[[#This Row],[Buddy wage/trip]]*0.3</f>
        <v>120.3</v>
      </c>
    </row>
    <row r="1775" spans="1:23" x14ac:dyDescent="0.25">
      <c r="A1775">
        <v>14</v>
      </c>
      <c r="B1775" s="22">
        <v>44261</v>
      </c>
      <c r="C1775">
        <v>2021</v>
      </c>
      <c r="D1775" t="s">
        <v>24</v>
      </c>
      <c r="E1775" t="s">
        <v>36</v>
      </c>
      <c r="F1775" t="s">
        <v>38</v>
      </c>
      <c r="G1775" t="s">
        <v>40</v>
      </c>
      <c r="H1775" t="s">
        <v>43</v>
      </c>
      <c r="I1775">
        <v>94.1</v>
      </c>
      <c r="J1775" t="s">
        <v>46</v>
      </c>
      <c r="K1775">
        <v>7.3</v>
      </c>
      <c r="L1775" t="s">
        <v>83</v>
      </c>
      <c r="M1775" t="s">
        <v>47</v>
      </c>
      <c r="N1775" t="s">
        <v>48</v>
      </c>
      <c r="O1775" t="s">
        <v>60</v>
      </c>
      <c r="P1775" s="4">
        <v>297</v>
      </c>
      <c r="Q1775" s="4">
        <v>400</v>
      </c>
      <c r="R1775" s="4">
        <v>703</v>
      </c>
      <c r="S1775" s="6">
        <v>724</v>
      </c>
      <c r="T1775">
        <v>39.5</v>
      </c>
      <c r="U1775" t="s">
        <v>62</v>
      </c>
      <c r="V1775" s="4">
        <f>Table3[[#This Row],[Driver wage/trip]]+Table3[[#This Row],[Driver Salary]]</f>
        <v>1000</v>
      </c>
      <c r="W1775" s="15">
        <f>Table3[[#This Row],[Buddy wage/trip]]*0.3</f>
        <v>120</v>
      </c>
    </row>
    <row r="1776" spans="1:23" x14ac:dyDescent="0.25">
      <c r="A1776">
        <v>7</v>
      </c>
      <c r="B1776" s="22">
        <v>44281</v>
      </c>
      <c r="C1776">
        <v>2021</v>
      </c>
      <c r="D1776" t="s">
        <v>24</v>
      </c>
      <c r="E1776" t="s">
        <v>31</v>
      </c>
      <c r="F1776" t="s">
        <v>39</v>
      </c>
      <c r="G1776" t="s">
        <v>40</v>
      </c>
      <c r="H1776" t="s">
        <v>43</v>
      </c>
      <c r="I1776">
        <v>11.5</v>
      </c>
      <c r="J1776" t="s">
        <v>46</v>
      </c>
      <c r="K1776">
        <v>53.8</v>
      </c>
      <c r="L1776" t="s">
        <v>83</v>
      </c>
      <c r="M1776" t="s">
        <v>52</v>
      </c>
      <c r="N1776" t="s">
        <v>48</v>
      </c>
      <c r="O1776" t="s">
        <v>60</v>
      </c>
      <c r="P1776" s="4">
        <v>327</v>
      </c>
      <c r="Q1776" s="4">
        <v>401</v>
      </c>
      <c r="R1776" s="4">
        <v>405</v>
      </c>
      <c r="S1776" s="6">
        <v>265</v>
      </c>
      <c r="T1776">
        <v>14.9</v>
      </c>
      <c r="U1776" t="s">
        <v>61</v>
      </c>
      <c r="V1776" s="4">
        <f>Table3[[#This Row],[Driver wage/trip]]+Table3[[#This Row],[Driver Salary]]</f>
        <v>732</v>
      </c>
      <c r="W1776" s="15">
        <f>Table3[[#This Row],[Buddy wage/trip]]*0.3</f>
        <v>120.3</v>
      </c>
    </row>
    <row r="1777" spans="1:23" x14ac:dyDescent="0.25">
      <c r="A1777">
        <v>3</v>
      </c>
      <c r="B1777" s="22">
        <v>44473</v>
      </c>
      <c r="C1777">
        <v>2021</v>
      </c>
      <c r="D1777" t="s">
        <v>22</v>
      </c>
      <c r="E1777" t="s">
        <v>32</v>
      </c>
      <c r="F1777" t="s">
        <v>38</v>
      </c>
      <c r="G1777" t="s">
        <v>40</v>
      </c>
      <c r="H1777" t="s">
        <v>70</v>
      </c>
      <c r="I1777">
        <v>66.900000000000006</v>
      </c>
      <c r="J1777" t="s">
        <v>46</v>
      </c>
      <c r="K1777">
        <v>83</v>
      </c>
      <c r="L1777" t="s">
        <v>84</v>
      </c>
      <c r="M1777" t="s">
        <v>49</v>
      </c>
      <c r="N1777" t="s">
        <v>65</v>
      </c>
      <c r="O1777" t="s">
        <v>60</v>
      </c>
      <c r="P1777" s="4">
        <v>680</v>
      </c>
      <c r="Q1777" s="4">
        <v>399</v>
      </c>
      <c r="R1777" s="4">
        <v>280</v>
      </c>
      <c r="S1777" s="6">
        <v>448</v>
      </c>
      <c r="T1777">
        <v>25.6</v>
      </c>
      <c r="U1777" t="s">
        <v>62</v>
      </c>
      <c r="V1777" s="4">
        <f>Table3[[#This Row],[Driver wage/trip]]+Table3[[#This Row],[Driver Salary]]</f>
        <v>960</v>
      </c>
      <c r="W1777" s="15">
        <f>Table3[[#This Row],[Buddy wage/trip]]*0.3</f>
        <v>119.69999999999999</v>
      </c>
    </row>
    <row r="1778" spans="1:23" x14ac:dyDescent="0.25">
      <c r="A1778">
        <v>8</v>
      </c>
      <c r="B1778" s="22">
        <v>44610</v>
      </c>
      <c r="C1778">
        <v>2022</v>
      </c>
      <c r="D1778" t="s">
        <v>25</v>
      </c>
      <c r="E1778" t="s">
        <v>31</v>
      </c>
      <c r="F1778" t="s">
        <v>39</v>
      </c>
      <c r="G1778" t="s">
        <v>40</v>
      </c>
      <c r="H1778" t="s">
        <v>70</v>
      </c>
      <c r="I1778">
        <v>47.2</v>
      </c>
      <c r="J1778" t="s">
        <v>44</v>
      </c>
      <c r="K1778">
        <v>64.5</v>
      </c>
      <c r="L1778" t="s">
        <v>83</v>
      </c>
      <c r="M1778" t="s">
        <v>53</v>
      </c>
      <c r="N1778" t="s">
        <v>57</v>
      </c>
      <c r="O1778" t="s">
        <v>60</v>
      </c>
      <c r="P1778" s="4">
        <v>386</v>
      </c>
      <c r="Q1778" s="4">
        <v>399</v>
      </c>
      <c r="R1778" s="4">
        <v>569</v>
      </c>
      <c r="S1778" s="6">
        <v>756</v>
      </c>
      <c r="T1778">
        <v>32.700000000000003</v>
      </c>
      <c r="U1778" t="s">
        <v>61</v>
      </c>
      <c r="V1778" s="4">
        <f>Table3[[#This Row],[Driver wage/trip]]+Table3[[#This Row],[Driver Salary]]</f>
        <v>955</v>
      </c>
      <c r="W1778" s="15">
        <f>Table3[[#This Row],[Buddy wage/trip]]*0.3</f>
        <v>119.69999999999999</v>
      </c>
    </row>
    <row r="1779" spans="1:23" x14ac:dyDescent="0.25">
      <c r="A1779">
        <v>12</v>
      </c>
      <c r="B1779" s="22">
        <v>43853</v>
      </c>
      <c r="C1779">
        <v>2020</v>
      </c>
      <c r="D1779" t="s">
        <v>28</v>
      </c>
      <c r="E1779" t="s">
        <v>35</v>
      </c>
      <c r="F1779" t="s">
        <v>39</v>
      </c>
      <c r="G1779" t="s">
        <v>40</v>
      </c>
      <c r="H1779" t="s">
        <v>70</v>
      </c>
      <c r="I1779">
        <v>21.9</v>
      </c>
      <c r="J1779" t="s">
        <v>46</v>
      </c>
      <c r="K1779">
        <v>73.8</v>
      </c>
      <c r="L1779" t="s">
        <v>83</v>
      </c>
      <c r="M1779" t="s">
        <v>52</v>
      </c>
      <c r="N1779" t="s">
        <v>55</v>
      </c>
      <c r="O1779" t="s">
        <v>59</v>
      </c>
      <c r="P1779" s="4">
        <v>387</v>
      </c>
      <c r="Q1779" s="4">
        <v>400</v>
      </c>
      <c r="R1779" s="4">
        <v>547</v>
      </c>
      <c r="S1779" s="6">
        <v>247</v>
      </c>
      <c r="T1779">
        <v>6.7</v>
      </c>
      <c r="U1779" t="s">
        <v>61</v>
      </c>
      <c r="V1779" s="4">
        <f>Table3[[#This Row],[Driver wage/trip]]+Table3[[#This Row],[Driver Salary]]</f>
        <v>934</v>
      </c>
      <c r="W1779" s="15">
        <f>Table3[[#This Row],[Buddy wage/trip]]*0.3</f>
        <v>120</v>
      </c>
    </row>
    <row r="1780" spans="1:23" x14ac:dyDescent="0.25">
      <c r="A1780">
        <v>9</v>
      </c>
      <c r="B1780" s="22">
        <v>44197</v>
      </c>
      <c r="C1780">
        <v>2021</v>
      </c>
      <c r="D1780" t="s">
        <v>28</v>
      </c>
      <c r="E1780" t="s">
        <v>31</v>
      </c>
      <c r="F1780" t="s">
        <v>39</v>
      </c>
      <c r="G1780" t="s">
        <v>41</v>
      </c>
      <c r="H1780" t="s">
        <v>43</v>
      </c>
      <c r="I1780">
        <v>90.2</v>
      </c>
      <c r="J1780" t="s">
        <v>46</v>
      </c>
      <c r="K1780">
        <v>42.6</v>
      </c>
      <c r="L1780" t="s">
        <v>84</v>
      </c>
      <c r="M1780" t="s">
        <v>52</v>
      </c>
      <c r="N1780" t="s">
        <v>48</v>
      </c>
      <c r="O1780" t="s">
        <v>59</v>
      </c>
      <c r="P1780" s="4">
        <v>653</v>
      </c>
      <c r="Q1780" s="4">
        <v>400</v>
      </c>
      <c r="R1780" s="4">
        <v>485</v>
      </c>
      <c r="S1780" s="6">
        <v>472</v>
      </c>
      <c r="T1780">
        <v>12.7</v>
      </c>
      <c r="U1780" t="s">
        <v>62</v>
      </c>
      <c r="V1780" s="4">
        <f>Table3[[#This Row],[Driver wage/trip]]+Table3[[#This Row],[Driver Salary]]</f>
        <v>1138</v>
      </c>
      <c r="W1780" s="15">
        <f>Table3[[#This Row],[Buddy wage/trip]]*0.3</f>
        <v>120</v>
      </c>
    </row>
    <row r="1781" spans="1:23" x14ac:dyDescent="0.25">
      <c r="A1781">
        <v>8</v>
      </c>
      <c r="B1781" s="22">
        <v>44481</v>
      </c>
      <c r="C1781">
        <v>2021</v>
      </c>
      <c r="D1781" t="s">
        <v>22</v>
      </c>
      <c r="E1781" t="s">
        <v>37</v>
      </c>
      <c r="F1781" t="s">
        <v>39</v>
      </c>
      <c r="G1781" t="s">
        <v>41</v>
      </c>
      <c r="H1781" t="s">
        <v>43</v>
      </c>
      <c r="I1781">
        <v>11.3</v>
      </c>
      <c r="J1781" t="s">
        <v>46</v>
      </c>
      <c r="K1781">
        <v>26.1</v>
      </c>
      <c r="L1781" t="s">
        <v>84</v>
      </c>
      <c r="M1781" t="s">
        <v>52</v>
      </c>
      <c r="N1781" t="s">
        <v>55</v>
      </c>
      <c r="O1781" t="s">
        <v>59</v>
      </c>
      <c r="P1781" s="4">
        <v>447</v>
      </c>
      <c r="Q1781" s="4">
        <v>399</v>
      </c>
      <c r="R1781" s="4">
        <v>716</v>
      </c>
      <c r="S1781" s="6">
        <v>634</v>
      </c>
      <c r="T1781">
        <v>8.8000000000000007</v>
      </c>
      <c r="U1781" t="s">
        <v>61</v>
      </c>
      <c r="V1781" s="4">
        <f>Table3[[#This Row],[Driver wage/trip]]+Table3[[#This Row],[Driver Salary]]</f>
        <v>1163</v>
      </c>
      <c r="W1781" s="15">
        <f>Table3[[#This Row],[Buddy wage/trip]]*0.3</f>
        <v>119.69999999999999</v>
      </c>
    </row>
    <row r="1782" spans="1:23" x14ac:dyDescent="0.25">
      <c r="A1782">
        <v>3</v>
      </c>
      <c r="B1782" s="22">
        <v>44650</v>
      </c>
      <c r="C1782">
        <v>2022</v>
      </c>
      <c r="D1782" t="s">
        <v>24</v>
      </c>
      <c r="E1782" t="s">
        <v>33</v>
      </c>
      <c r="F1782" t="s">
        <v>38</v>
      </c>
      <c r="G1782" t="s">
        <v>40</v>
      </c>
      <c r="H1782" t="s">
        <v>43</v>
      </c>
      <c r="I1782">
        <v>41.6</v>
      </c>
      <c r="J1782" t="s">
        <v>45</v>
      </c>
      <c r="K1782">
        <v>98.1</v>
      </c>
      <c r="L1782" t="s">
        <v>84</v>
      </c>
      <c r="M1782" t="s">
        <v>53</v>
      </c>
      <c r="N1782" t="s">
        <v>66</v>
      </c>
      <c r="O1782" t="s">
        <v>59</v>
      </c>
      <c r="P1782" s="4">
        <v>239</v>
      </c>
      <c r="Q1782" s="4">
        <v>400</v>
      </c>
      <c r="R1782" s="4">
        <v>363</v>
      </c>
      <c r="S1782" s="6">
        <v>220</v>
      </c>
      <c r="T1782">
        <v>31.5</v>
      </c>
      <c r="U1782" t="s">
        <v>62</v>
      </c>
      <c r="V1782" s="4">
        <f>Table3[[#This Row],[Driver wage/trip]]+Table3[[#This Row],[Driver Salary]]</f>
        <v>602</v>
      </c>
      <c r="W1782" s="15">
        <f>Table3[[#This Row],[Buddy wage/trip]]*0.3</f>
        <v>120</v>
      </c>
    </row>
    <row r="1783" spans="1:23" x14ac:dyDescent="0.25">
      <c r="A1783">
        <v>12</v>
      </c>
      <c r="B1783" s="22">
        <v>44069</v>
      </c>
      <c r="C1783">
        <v>2020</v>
      </c>
      <c r="D1783" t="s">
        <v>26</v>
      </c>
      <c r="E1783" t="s">
        <v>33</v>
      </c>
      <c r="F1783" t="s">
        <v>39</v>
      </c>
      <c r="G1783" t="s">
        <v>41</v>
      </c>
      <c r="H1783" t="s">
        <v>70</v>
      </c>
      <c r="I1783">
        <v>69.7</v>
      </c>
      <c r="J1783" t="s">
        <v>44</v>
      </c>
      <c r="K1783">
        <v>109.1</v>
      </c>
      <c r="L1783" t="s">
        <v>83</v>
      </c>
      <c r="M1783" t="s">
        <v>53</v>
      </c>
      <c r="N1783" t="s">
        <v>57</v>
      </c>
      <c r="O1783" t="s">
        <v>60</v>
      </c>
      <c r="P1783" s="4">
        <v>551</v>
      </c>
      <c r="Q1783" s="4">
        <v>399</v>
      </c>
      <c r="R1783" s="4">
        <v>208</v>
      </c>
      <c r="S1783" s="6">
        <v>652</v>
      </c>
      <c r="T1783">
        <v>32.200000000000003</v>
      </c>
      <c r="U1783" t="s">
        <v>62</v>
      </c>
      <c r="V1783" s="4">
        <f>Table3[[#This Row],[Driver wage/trip]]+Table3[[#This Row],[Driver Salary]]</f>
        <v>759</v>
      </c>
      <c r="W1783" s="15">
        <f>Table3[[#This Row],[Buddy wage/trip]]*0.3</f>
        <v>119.69999999999999</v>
      </c>
    </row>
    <row r="1784" spans="1:23" x14ac:dyDescent="0.25">
      <c r="A1784">
        <v>2</v>
      </c>
      <c r="B1784" s="22">
        <v>44264</v>
      </c>
      <c r="C1784">
        <v>2021</v>
      </c>
      <c r="D1784" t="s">
        <v>24</v>
      </c>
      <c r="E1784" t="s">
        <v>37</v>
      </c>
      <c r="F1784" t="s">
        <v>39</v>
      </c>
      <c r="G1784" t="s">
        <v>41</v>
      </c>
      <c r="H1784" t="s">
        <v>43</v>
      </c>
      <c r="I1784">
        <v>51.3</v>
      </c>
      <c r="J1784" t="s">
        <v>44</v>
      </c>
      <c r="K1784">
        <v>63.7</v>
      </c>
      <c r="L1784" t="s">
        <v>83</v>
      </c>
      <c r="M1784" t="s">
        <v>47</v>
      </c>
      <c r="N1784" t="s">
        <v>56</v>
      </c>
      <c r="O1784" t="s">
        <v>59</v>
      </c>
      <c r="P1784" s="4">
        <v>278</v>
      </c>
      <c r="Q1784" s="4">
        <v>398</v>
      </c>
      <c r="R1784" s="4">
        <v>394</v>
      </c>
      <c r="S1784" s="6">
        <v>417</v>
      </c>
      <c r="T1784">
        <v>11</v>
      </c>
      <c r="U1784" t="s">
        <v>61</v>
      </c>
      <c r="V1784" s="4">
        <f>Table3[[#This Row],[Driver wage/trip]]+Table3[[#This Row],[Driver Salary]]</f>
        <v>672</v>
      </c>
      <c r="W1784" s="15">
        <f>Table3[[#This Row],[Buddy wage/trip]]*0.3</f>
        <v>119.39999999999999</v>
      </c>
    </row>
    <row r="1785" spans="1:23" x14ac:dyDescent="0.25">
      <c r="A1785">
        <v>18</v>
      </c>
      <c r="B1785" s="22">
        <v>44534</v>
      </c>
      <c r="C1785">
        <v>2021</v>
      </c>
      <c r="D1785" t="s">
        <v>23</v>
      </c>
      <c r="E1785" t="s">
        <v>36</v>
      </c>
      <c r="F1785" t="s">
        <v>38</v>
      </c>
      <c r="G1785" t="s">
        <v>41</v>
      </c>
      <c r="H1785" t="s">
        <v>70</v>
      </c>
      <c r="I1785">
        <v>34.799999999999997</v>
      </c>
      <c r="J1785" t="s">
        <v>44</v>
      </c>
      <c r="K1785">
        <v>40.1</v>
      </c>
      <c r="L1785" t="s">
        <v>83</v>
      </c>
      <c r="M1785" t="s">
        <v>55</v>
      </c>
      <c r="N1785" t="s">
        <v>48</v>
      </c>
      <c r="O1785" t="s">
        <v>59</v>
      </c>
      <c r="P1785" s="4">
        <v>543</v>
      </c>
      <c r="Q1785" s="4">
        <v>400</v>
      </c>
      <c r="R1785" s="4">
        <v>206</v>
      </c>
      <c r="S1785" s="6">
        <v>350</v>
      </c>
      <c r="T1785">
        <v>1.2</v>
      </c>
      <c r="U1785" t="s">
        <v>61</v>
      </c>
      <c r="V1785" s="4">
        <f>Table3[[#This Row],[Driver wage/trip]]+Table3[[#This Row],[Driver Salary]]</f>
        <v>749</v>
      </c>
      <c r="W1785" s="15">
        <f>Table3[[#This Row],[Buddy wage/trip]]*0.3</f>
        <v>120</v>
      </c>
    </row>
    <row r="1786" spans="1:23" x14ac:dyDescent="0.25">
      <c r="A1786">
        <v>13</v>
      </c>
      <c r="B1786" s="22">
        <v>44981</v>
      </c>
      <c r="C1786">
        <v>2023</v>
      </c>
      <c r="D1786" t="s">
        <v>25</v>
      </c>
      <c r="E1786" t="s">
        <v>31</v>
      </c>
      <c r="F1786" t="s">
        <v>39</v>
      </c>
      <c r="G1786" t="s">
        <v>40</v>
      </c>
      <c r="H1786" t="s">
        <v>43</v>
      </c>
      <c r="I1786">
        <v>111.5</v>
      </c>
      <c r="J1786" t="s">
        <v>44</v>
      </c>
      <c r="K1786">
        <v>63.8</v>
      </c>
      <c r="L1786" t="s">
        <v>83</v>
      </c>
      <c r="M1786" t="s">
        <v>50</v>
      </c>
      <c r="N1786" t="s">
        <v>52</v>
      </c>
      <c r="O1786" t="s">
        <v>60</v>
      </c>
      <c r="P1786" s="4">
        <v>668</v>
      </c>
      <c r="Q1786" s="4">
        <v>399</v>
      </c>
      <c r="R1786" s="4">
        <v>526</v>
      </c>
      <c r="S1786" s="6">
        <v>546</v>
      </c>
      <c r="T1786">
        <v>17.5</v>
      </c>
      <c r="U1786" t="s">
        <v>61</v>
      </c>
      <c r="V1786" s="4">
        <f>Table3[[#This Row],[Driver wage/trip]]+Table3[[#This Row],[Driver Salary]]</f>
        <v>1194</v>
      </c>
      <c r="W1786" s="15">
        <f>Table3[[#This Row],[Buddy wage/trip]]*0.3</f>
        <v>119.69999999999999</v>
      </c>
    </row>
    <row r="1787" spans="1:23" x14ac:dyDescent="0.25">
      <c r="A1787">
        <v>2</v>
      </c>
      <c r="B1787" s="22">
        <v>44772</v>
      </c>
      <c r="C1787">
        <v>2022</v>
      </c>
      <c r="D1787" t="s">
        <v>27</v>
      </c>
      <c r="E1787" t="s">
        <v>36</v>
      </c>
      <c r="F1787" t="s">
        <v>38</v>
      </c>
      <c r="G1787" t="s">
        <v>41</v>
      </c>
      <c r="H1787" t="s">
        <v>43</v>
      </c>
      <c r="I1787">
        <v>112.1</v>
      </c>
      <c r="J1787" t="s">
        <v>46</v>
      </c>
      <c r="K1787">
        <v>106.1</v>
      </c>
      <c r="L1787" t="s">
        <v>83</v>
      </c>
      <c r="M1787" t="s">
        <v>53</v>
      </c>
      <c r="N1787" t="s">
        <v>66</v>
      </c>
      <c r="O1787" t="s">
        <v>60</v>
      </c>
      <c r="P1787" s="4">
        <v>758</v>
      </c>
      <c r="Q1787" s="4">
        <v>400</v>
      </c>
      <c r="R1787" s="4">
        <v>427</v>
      </c>
      <c r="S1787" s="6">
        <v>527</v>
      </c>
      <c r="T1787">
        <v>27.8</v>
      </c>
      <c r="U1787" t="s">
        <v>62</v>
      </c>
      <c r="V1787" s="4">
        <f>Table3[[#This Row],[Driver wage/trip]]+Table3[[#This Row],[Driver Salary]]</f>
        <v>1185</v>
      </c>
      <c r="W1787" s="15">
        <f>Table3[[#This Row],[Buddy wage/trip]]*0.3</f>
        <v>120</v>
      </c>
    </row>
    <row r="1788" spans="1:23" x14ac:dyDescent="0.25">
      <c r="A1788">
        <v>10</v>
      </c>
      <c r="B1788" s="22">
        <v>44371</v>
      </c>
      <c r="C1788">
        <v>2021</v>
      </c>
      <c r="D1788" t="s">
        <v>29</v>
      </c>
      <c r="E1788" t="s">
        <v>35</v>
      </c>
      <c r="F1788" t="s">
        <v>39</v>
      </c>
      <c r="G1788" t="s">
        <v>41</v>
      </c>
      <c r="H1788" t="s">
        <v>70</v>
      </c>
      <c r="I1788">
        <v>52.9</v>
      </c>
      <c r="J1788" t="s">
        <v>45</v>
      </c>
      <c r="K1788">
        <v>84.5</v>
      </c>
      <c r="L1788" t="s">
        <v>83</v>
      </c>
      <c r="M1788" t="s">
        <v>47</v>
      </c>
      <c r="N1788" t="s">
        <v>58</v>
      </c>
      <c r="O1788" t="s">
        <v>60</v>
      </c>
      <c r="P1788" s="4">
        <v>240</v>
      </c>
      <c r="Q1788" s="4">
        <v>399</v>
      </c>
      <c r="R1788" s="4">
        <v>688</v>
      </c>
      <c r="S1788" s="6">
        <v>724</v>
      </c>
      <c r="T1788">
        <v>25.3</v>
      </c>
      <c r="U1788" t="s">
        <v>61</v>
      </c>
      <c r="V1788" s="4">
        <f>Table3[[#This Row],[Driver wage/trip]]+Table3[[#This Row],[Driver Salary]]</f>
        <v>928</v>
      </c>
      <c r="W1788" s="15">
        <f>Table3[[#This Row],[Buddy wage/trip]]*0.3</f>
        <v>119.69999999999999</v>
      </c>
    </row>
    <row r="1789" spans="1:23" x14ac:dyDescent="0.25">
      <c r="A1789">
        <v>7</v>
      </c>
      <c r="B1789" s="22">
        <v>44463</v>
      </c>
      <c r="C1789">
        <v>2021</v>
      </c>
      <c r="D1789" t="s">
        <v>21</v>
      </c>
      <c r="E1789" t="s">
        <v>31</v>
      </c>
      <c r="F1789" t="s">
        <v>39</v>
      </c>
      <c r="G1789" t="s">
        <v>41</v>
      </c>
      <c r="H1789" t="s">
        <v>70</v>
      </c>
      <c r="I1789">
        <v>50.3</v>
      </c>
      <c r="J1789" t="s">
        <v>44</v>
      </c>
      <c r="K1789">
        <v>103.7</v>
      </c>
      <c r="L1789" t="s">
        <v>84</v>
      </c>
      <c r="M1789" t="s">
        <v>55</v>
      </c>
      <c r="N1789" t="s">
        <v>57</v>
      </c>
      <c r="O1789" t="s">
        <v>59</v>
      </c>
      <c r="P1789" s="4">
        <v>382</v>
      </c>
      <c r="Q1789" s="4">
        <v>401</v>
      </c>
      <c r="R1789" s="4">
        <v>679</v>
      </c>
      <c r="S1789" s="6">
        <v>606</v>
      </c>
      <c r="T1789">
        <v>18.399999999999999</v>
      </c>
      <c r="U1789" t="s">
        <v>62</v>
      </c>
      <c r="V1789" s="4">
        <f>Table3[[#This Row],[Driver wage/trip]]+Table3[[#This Row],[Driver Salary]]</f>
        <v>1061</v>
      </c>
      <c r="W1789" s="15">
        <f>Table3[[#This Row],[Buddy wage/trip]]*0.3</f>
        <v>120.3</v>
      </c>
    </row>
    <row r="1790" spans="1:23" x14ac:dyDescent="0.25">
      <c r="A1790">
        <v>15</v>
      </c>
      <c r="B1790" s="22">
        <v>44028</v>
      </c>
      <c r="C1790">
        <v>2020</v>
      </c>
      <c r="D1790" t="s">
        <v>27</v>
      </c>
      <c r="E1790" t="s">
        <v>35</v>
      </c>
      <c r="F1790" t="s">
        <v>38</v>
      </c>
      <c r="G1790" t="s">
        <v>41</v>
      </c>
      <c r="H1790" t="s">
        <v>43</v>
      </c>
      <c r="I1790">
        <v>40.299999999999997</v>
      </c>
      <c r="J1790" t="s">
        <v>45</v>
      </c>
      <c r="K1790">
        <v>42.8</v>
      </c>
      <c r="L1790" t="s">
        <v>83</v>
      </c>
      <c r="M1790" t="s">
        <v>52</v>
      </c>
      <c r="N1790" t="s">
        <v>48</v>
      </c>
      <c r="O1790" t="s">
        <v>59</v>
      </c>
      <c r="P1790" s="4">
        <v>591</v>
      </c>
      <c r="Q1790" s="4">
        <v>402</v>
      </c>
      <c r="R1790" s="4">
        <v>461</v>
      </c>
      <c r="S1790" s="6">
        <v>453</v>
      </c>
      <c r="T1790">
        <v>12.8</v>
      </c>
      <c r="U1790" t="s">
        <v>62</v>
      </c>
      <c r="V1790" s="4">
        <f>Table3[[#This Row],[Driver wage/trip]]+Table3[[#This Row],[Driver Salary]]</f>
        <v>1052</v>
      </c>
      <c r="W1790" s="15">
        <f>Table3[[#This Row],[Buddy wage/trip]]*0.3</f>
        <v>120.6</v>
      </c>
    </row>
    <row r="1791" spans="1:23" x14ac:dyDescent="0.25">
      <c r="A1791">
        <v>22</v>
      </c>
      <c r="B1791" s="22">
        <v>44312</v>
      </c>
      <c r="C1791">
        <v>2021</v>
      </c>
      <c r="D1791" t="s">
        <v>19</v>
      </c>
      <c r="E1791" t="s">
        <v>32</v>
      </c>
      <c r="F1791" t="s">
        <v>38</v>
      </c>
      <c r="G1791" t="s">
        <v>41</v>
      </c>
      <c r="H1791" t="s">
        <v>42</v>
      </c>
      <c r="I1791">
        <v>103.4</v>
      </c>
      <c r="J1791" t="s">
        <v>46</v>
      </c>
      <c r="K1791">
        <v>86.9</v>
      </c>
      <c r="L1791" t="s">
        <v>83</v>
      </c>
      <c r="M1791" t="s">
        <v>53</v>
      </c>
      <c r="N1791" t="s">
        <v>57</v>
      </c>
      <c r="O1791" t="s">
        <v>60</v>
      </c>
      <c r="P1791" s="4">
        <v>389</v>
      </c>
      <c r="Q1791" s="4">
        <v>401</v>
      </c>
      <c r="R1791" s="4">
        <v>330</v>
      </c>
      <c r="S1791" s="6">
        <v>590</v>
      </c>
      <c r="T1791">
        <v>19.5</v>
      </c>
      <c r="U1791" t="s">
        <v>62</v>
      </c>
      <c r="V1791" s="4">
        <f>Table3[[#This Row],[Driver wage/trip]]+Table3[[#This Row],[Driver Salary]]</f>
        <v>719</v>
      </c>
      <c r="W1791" s="15">
        <f>Table3[[#This Row],[Buddy wage/trip]]*0.3</f>
        <v>120.3</v>
      </c>
    </row>
    <row r="1792" spans="1:23" x14ac:dyDescent="0.25">
      <c r="A1792">
        <v>1</v>
      </c>
      <c r="B1792" s="22">
        <v>45033</v>
      </c>
      <c r="C1792">
        <v>2023</v>
      </c>
      <c r="D1792" t="s">
        <v>19</v>
      </c>
      <c r="E1792" t="s">
        <v>32</v>
      </c>
      <c r="F1792" t="s">
        <v>38</v>
      </c>
      <c r="G1792" t="s">
        <v>40</v>
      </c>
      <c r="H1792" t="s">
        <v>42</v>
      </c>
      <c r="I1792">
        <v>70.3</v>
      </c>
      <c r="J1792" t="s">
        <v>45</v>
      </c>
      <c r="K1792">
        <v>80.099999999999994</v>
      </c>
      <c r="L1792" t="s">
        <v>83</v>
      </c>
      <c r="M1792" t="s">
        <v>48</v>
      </c>
      <c r="N1792" t="s">
        <v>58</v>
      </c>
      <c r="O1792" t="s">
        <v>60</v>
      </c>
      <c r="P1792" s="4">
        <v>471</v>
      </c>
      <c r="Q1792" s="4">
        <v>398</v>
      </c>
      <c r="R1792" s="4">
        <v>453</v>
      </c>
      <c r="S1792" s="6">
        <v>650</v>
      </c>
      <c r="T1792">
        <v>1.6</v>
      </c>
      <c r="U1792" t="s">
        <v>62</v>
      </c>
      <c r="V1792" s="4">
        <f>Table3[[#This Row],[Driver wage/trip]]+Table3[[#This Row],[Driver Salary]]</f>
        <v>924</v>
      </c>
      <c r="W1792" s="15">
        <f>Table3[[#This Row],[Buddy wage/trip]]*0.3</f>
        <v>119.39999999999999</v>
      </c>
    </row>
    <row r="1793" spans="1:23" x14ac:dyDescent="0.25">
      <c r="A1793">
        <v>13</v>
      </c>
      <c r="B1793" s="22">
        <v>44699</v>
      </c>
      <c r="C1793">
        <v>2022</v>
      </c>
      <c r="D1793" t="s">
        <v>20</v>
      </c>
      <c r="E1793" t="s">
        <v>33</v>
      </c>
      <c r="F1793" t="s">
        <v>39</v>
      </c>
      <c r="G1793" t="s">
        <v>40</v>
      </c>
      <c r="H1793" t="s">
        <v>43</v>
      </c>
      <c r="I1793">
        <v>15.3</v>
      </c>
      <c r="J1793" t="s">
        <v>45</v>
      </c>
      <c r="K1793">
        <v>70.7</v>
      </c>
      <c r="L1793" t="s">
        <v>84</v>
      </c>
      <c r="M1793" t="s">
        <v>52</v>
      </c>
      <c r="N1793" t="s">
        <v>58</v>
      </c>
      <c r="O1793" t="s">
        <v>59</v>
      </c>
      <c r="P1793" s="4">
        <v>212</v>
      </c>
      <c r="Q1793" s="4">
        <v>402</v>
      </c>
      <c r="R1793" s="4">
        <v>585</v>
      </c>
      <c r="S1793" s="6">
        <v>762</v>
      </c>
      <c r="T1793">
        <v>3.9</v>
      </c>
      <c r="U1793" t="s">
        <v>61</v>
      </c>
      <c r="V1793" s="4">
        <f>Table3[[#This Row],[Driver wage/trip]]+Table3[[#This Row],[Driver Salary]]</f>
        <v>797</v>
      </c>
      <c r="W1793" s="15">
        <f>Table3[[#This Row],[Buddy wage/trip]]*0.3</f>
        <v>120.6</v>
      </c>
    </row>
    <row r="1794" spans="1:23" x14ac:dyDescent="0.25">
      <c r="A1794">
        <v>11</v>
      </c>
      <c r="B1794" s="22">
        <v>44353</v>
      </c>
      <c r="C1794">
        <v>2021</v>
      </c>
      <c r="D1794" t="s">
        <v>29</v>
      </c>
      <c r="E1794" t="s">
        <v>34</v>
      </c>
      <c r="F1794" t="s">
        <v>38</v>
      </c>
      <c r="G1794" t="s">
        <v>40</v>
      </c>
      <c r="H1794" t="s">
        <v>43</v>
      </c>
      <c r="I1794">
        <v>103.1</v>
      </c>
      <c r="J1794" t="s">
        <v>46</v>
      </c>
      <c r="K1794">
        <v>65.7</v>
      </c>
      <c r="L1794" t="s">
        <v>84</v>
      </c>
      <c r="M1794" t="s">
        <v>49</v>
      </c>
      <c r="N1794" t="s">
        <v>55</v>
      </c>
      <c r="O1794" t="s">
        <v>60</v>
      </c>
      <c r="P1794" s="4">
        <v>616</v>
      </c>
      <c r="Q1794" s="4">
        <v>402</v>
      </c>
      <c r="R1794" s="4">
        <v>314</v>
      </c>
      <c r="S1794" s="6">
        <v>623</v>
      </c>
      <c r="T1794">
        <v>7.3</v>
      </c>
      <c r="U1794" t="s">
        <v>62</v>
      </c>
      <c r="V1794" s="4">
        <f>Table3[[#This Row],[Driver wage/trip]]+Table3[[#This Row],[Driver Salary]]</f>
        <v>930</v>
      </c>
      <c r="W1794" s="15">
        <f>Table3[[#This Row],[Buddy wage/trip]]*0.3</f>
        <v>120.6</v>
      </c>
    </row>
    <row r="1795" spans="1:23" x14ac:dyDescent="0.25">
      <c r="A1795">
        <v>17</v>
      </c>
      <c r="B1795" s="22">
        <v>44481</v>
      </c>
      <c r="C1795">
        <v>2021</v>
      </c>
      <c r="D1795" t="s">
        <v>22</v>
      </c>
      <c r="E1795" t="s">
        <v>37</v>
      </c>
      <c r="F1795" t="s">
        <v>38</v>
      </c>
      <c r="G1795" t="s">
        <v>41</v>
      </c>
      <c r="H1795" t="s">
        <v>43</v>
      </c>
      <c r="I1795">
        <v>66.5</v>
      </c>
      <c r="J1795" t="s">
        <v>44</v>
      </c>
      <c r="K1795">
        <v>68.400000000000006</v>
      </c>
      <c r="L1795" t="s">
        <v>84</v>
      </c>
      <c r="M1795" t="s">
        <v>52</v>
      </c>
      <c r="N1795" t="s">
        <v>52</v>
      </c>
      <c r="O1795" t="s">
        <v>59</v>
      </c>
      <c r="P1795" s="4">
        <v>730</v>
      </c>
      <c r="Q1795" s="4">
        <v>400</v>
      </c>
      <c r="R1795" s="4">
        <v>664</v>
      </c>
      <c r="S1795" s="6">
        <v>526</v>
      </c>
      <c r="T1795">
        <v>25.4</v>
      </c>
      <c r="U1795" t="s">
        <v>61</v>
      </c>
      <c r="V1795" s="4">
        <f>Table3[[#This Row],[Driver wage/trip]]+Table3[[#This Row],[Driver Salary]]</f>
        <v>1394</v>
      </c>
      <c r="W1795" s="15">
        <f>Table3[[#This Row],[Buddy wage/trip]]*0.3</f>
        <v>120</v>
      </c>
    </row>
    <row r="1796" spans="1:23" x14ac:dyDescent="0.25">
      <c r="A1796">
        <v>14</v>
      </c>
      <c r="B1796" s="22">
        <v>44789</v>
      </c>
      <c r="C1796">
        <v>2022</v>
      </c>
      <c r="D1796" t="s">
        <v>26</v>
      </c>
      <c r="E1796" t="s">
        <v>37</v>
      </c>
      <c r="F1796" t="s">
        <v>39</v>
      </c>
      <c r="G1796" t="s">
        <v>40</v>
      </c>
      <c r="H1796" t="s">
        <v>43</v>
      </c>
      <c r="I1796">
        <v>52.8</v>
      </c>
      <c r="J1796" t="s">
        <v>46</v>
      </c>
      <c r="K1796">
        <v>102.7</v>
      </c>
      <c r="L1796" t="s">
        <v>83</v>
      </c>
      <c r="M1796" t="s">
        <v>53</v>
      </c>
      <c r="N1796" t="s">
        <v>65</v>
      </c>
      <c r="O1796" t="s">
        <v>60</v>
      </c>
      <c r="P1796" s="4">
        <v>786</v>
      </c>
      <c r="Q1796" s="4">
        <v>401</v>
      </c>
      <c r="R1796" s="4">
        <v>398</v>
      </c>
      <c r="S1796" s="6">
        <v>424</v>
      </c>
      <c r="T1796">
        <v>9.5</v>
      </c>
      <c r="U1796" t="s">
        <v>62</v>
      </c>
      <c r="V1796" s="4">
        <f>Table3[[#This Row],[Driver wage/trip]]+Table3[[#This Row],[Driver Salary]]</f>
        <v>1184</v>
      </c>
      <c r="W1796" s="15">
        <f>Table3[[#This Row],[Buddy wage/trip]]*0.3</f>
        <v>120.3</v>
      </c>
    </row>
    <row r="1797" spans="1:23" x14ac:dyDescent="0.25">
      <c r="A1797">
        <v>7</v>
      </c>
      <c r="B1797" s="22">
        <v>44267</v>
      </c>
      <c r="C1797">
        <v>2021</v>
      </c>
      <c r="D1797" t="s">
        <v>24</v>
      </c>
      <c r="E1797" t="s">
        <v>31</v>
      </c>
      <c r="F1797" t="s">
        <v>38</v>
      </c>
      <c r="G1797" t="s">
        <v>40</v>
      </c>
      <c r="H1797" t="s">
        <v>70</v>
      </c>
      <c r="I1797">
        <v>43.9</v>
      </c>
      <c r="J1797" t="s">
        <v>44</v>
      </c>
      <c r="K1797">
        <v>110.3</v>
      </c>
      <c r="L1797" t="s">
        <v>84</v>
      </c>
      <c r="M1797" t="s">
        <v>53</v>
      </c>
      <c r="N1797" t="s">
        <v>52</v>
      </c>
      <c r="O1797" t="s">
        <v>59</v>
      </c>
      <c r="P1797" s="4">
        <v>698</v>
      </c>
      <c r="Q1797" s="4">
        <v>399</v>
      </c>
      <c r="R1797" s="4">
        <v>759</v>
      </c>
      <c r="S1797" s="6">
        <v>735</v>
      </c>
      <c r="T1797">
        <v>17.5</v>
      </c>
      <c r="U1797" t="s">
        <v>62</v>
      </c>
      <c r="V1797" s="4">
        <f>Table3[[#This Row],[Driver wage/trip]]+Table3[[#This Row],[Driver Salary]]</f>
        <v>1457</v>
      </c>
      <c r="W1797" s="15">
        <f>Table3[[#This Row],[Buddy wage/trip]]*0.3</f>
        <v>119.69999999999999</v>
      </c>
    </row>
    <row r="1798" spans="1:23" x14ac:dyDescent="0.25">
      <c r="A1798">
        <v>10</v>
      </c>
      <c r="B1798" s="22">
        <v>44687</v>
      </c>
      <c r="C1798">
        <v>2022</v>
      </c>
      <c r="D1798" t="s">
        <v>20</v>
      </c>
      <c r="E1798" t="s">
        <v>31</v>
      </c>
      <c r="F1798" t="s">
        <v>38</v>
      </c>
      <c r="G1798" t="s">
        <v>41</v>
      </c>
      <c r="H1798" t="s">
        <v>43</v>
      </c>
      <c r="I1798">
        <v>16.399999999999999</v>
      </c>
      <c r="J1798" t="s">
        <v>45</v>
      </c>
      <c r="K1798">
        <v>18</v>
      </c>
      <c r="L1798" t="s">
        <v>83</v>
      </c>
      <c r="M1798" t="s">
        <v>52</v>
      </c>
      <c r="N1798" t="s">
        <v>57</v>
      </c>
      <c r="O1798" t="s">
        <v>60</v>
      </c>
      <c r="P1798" s="4">
        <v>219</v>
      </c>
      <c r="Q1798" s="4">
        <v>398</v>
      </c>
      <c r="R1798" s="4">
        <v>507</v>
      </c>
      <c r="S1798" s="6">
        <v>676</v>
      </c>
      <c r="T1798">
        <v>25.2</v>
      </c>
      <c r="U1798" t="s">
        <v>62</v>
      </c>
      <c r="V1798" s="4">
        <f>Table3[[#This Row],[Driver wage/trip]]+Table3[[#This Row],[Driver Salary]]</f>
        <v>726</v>
      </c>
      <c r="W1798" s="15">
        <f>Table3[[#This Row],[Buddy wage/trip]]*0.3</f>
        <v>119.39999999999999</v>
      </c>
    </row>
    <row r="1799" spans="1:23" x14ac:dyDescent="0.25">
      <c r="A1799">
        <v>7</v>
      </c>
      <c r="B1799" s="22">
        <v>44144</v>
      </c>
      <c r="C1799">
        <v>2020</v>
      </c>
      <c r="D1799" t="s">
        <v>30</v>
      </c>
      <c r="E1799" t="s">
        <v>32</v>
      </c>
      <c r="F1799" t="s">
        <v>39</v>
      </c>
      <c r="G1799" t="s">
        <v>41</v>
      </c>
      <c r="H1799" t="s">
        <v>43</v>
      </c>
      <c r="I1799">
        <v>115</v>
      </c>
      <c r="J1799" t="s">
        <v>44</v>
      </c>
      <c r="K1799">
        <v>70.400000000000006</v>
      </c>
      <c r="L1799" t="s">
        <v>84</v>
      </c>
      <c r="M1799" t="s">
        <v>52</v>
      </c>
      <c r="N1799" t="s">
        <v>52</v>
      </c>
      <c r="O1799" t="s">
        <v>60</v>
      </c>
      <c r="P1799" s="4">
        <v>591</v>
      </c>
      <c r="Q1799" s="4">
        <v>399</v>
      </c>
      <c r="R1799" s="4">
        <v>708</v>
      </c>
      <c r="S1799" s="6">
        <v>246</v>
      </c>
      <c r="T1799">
        <v>33.4</v>
      </c>
      <c r="U1799" t="s">
        <v>61</v>
      </c>
      <c r="V1799" s="4">
        <f>Table3[[#This Row],[Driver wage/trip]]+Table3[[#This Row],[Driver Salary]]</f>
        <v>1299</v>
      </c>
      <c r="W1799" s="15">
        <f>Table3[[#This Row],[Buddy wage/trip]]*0.3</f>
        <v>119.69999999999999</v>
      </c>
    </row>
    <row r="1800" spans="1:23" x14ac:dyDescent="0.25">
      <c r="A1800">
        <v>20</v>
      </c>
      <c r="B1800" s="22">
        <v>43849</v>
      </c>
      <c r="C1800">
        <v>2020</v>
      </c>
      <c r="D1800" t="s">
        <v>28</v>
      </c>
      <c r="E1800" t="s">
        <v>34</v>
      </c>
      <c r="F1800" t="s">
        <v>39</v>
      </c>
      <c r="G1800" t="s">
        <v>41</v>
      </c>
      <c r="H1800" t="s">
        <v>70</v>
      </c>
      <c r="I1800">
        <v>90.2</v>
      </c>
      <c r="J1800" t="s">
        <v>44</v>
      </c>
      <c r="K1800">
        <v>110.6</v>
      </c>
      <c r="L1800" t="s">
        <v>84</v>
      </c>
      <c r="M1800" t="s">
        <v>52</v>
      </c>
      <c r="N1800" t="s">
        <v>55</v>
      </c>
      <c r="O1800" t="s">
        <v>59</v>
      </c>
      <c r="P1800" s="4">
        <v>497</v>
      </c>
      <c r="Q1800" s="4">
        <v>402</v>
      </c>
      <c r="R1800" s="4">
        <v>570</v>
      </c>
      <c r="S1800" s="6">
        <v>620</v>
      </c>
      <c r="T1800">
        <v>22.4</v>
      </c>
      <c r="U1800" t="s">
        <v>61</v>
      </c>
      <c r="V1800" s="4">
        <f>Table3[[#This Row],[Driver wage/trip]]+Table3[[#This Row],[Driver Salary]]</f>
        <v>1067</v>
      </c>
      <c r="W1800" s="15">
        <f>Table3[[#This Row],[Buddy wage/trip]]*0.3</f>
        <v>120.6</v>
      </c>
    </row>
    <row r="1801" spans="1:23" x14ac:dyDescent="0.25">
      <c r="A1801">
        <v>13</v>
      </c>
      <c r="B1801" s="22">
        <v>45014</v>
      </c>
      <c r="C1801">
        <v>2023</v>
      </c>
      <c r="D1801" t="s">
        <v>24</v>
      </c>
      <c r="E1801" t="s">
        <v>33</v>
      </c>
      <c r="F1801" t="s">
        <v>39</v>
      </c>
      <c r="G1801" t="s">
        <v>40</v>
      </c>
      <c r="H1801" t="s">
        <v>70</v>
      </c>
      <c r="I1801">
        <v>20.2</v>
      </c>
      <c r="J1801" t="s">
        <v>44</v>
      </c>
      <c r="K1801">
        <v>20.5</v>
      </c>
      <c r="L1801" t="s">
        <v>83</v>
      </c>
      <c r="M1801" t="s">
        <v>49</v>
      </c>
      <c r="N1801" t="s">
        <v>65</v>
      </c>
      <c r="O1801" t="s">
        <v>59</v>
      </c>
      <c r="P1801" s="4">
        <v>763</v>
      </c>
      <c r="Q1801" s="4">
        <v>399</v>
      </c>
      <c r="R1801" s="4">
        <v>533</v>
      </c>
      <c r="S1801" s="6">
        <v>523</v>
      </c>
      <c r="T1801">
        <v>7.9</v>
      </c>
      <c r="U1801" t="s">
        <v>62</v>
      </c>
      <c r="V1801" s="4">
        <f>Table3[[#This Row],[Driver wage/trip]]+Table3[[#This Row],[Driver Salary]]</f>
        <v>1296</v>
      </c>
      <c r="W1801" s="15">
        <f>Table3[[#This Row],[Buddy wage/trip]]*0.3</f>
        <v>119.69999999999999</v>
      </c>
    </row>
    <row r="1802" spans="1:23" x14ac:dyDescent="0.25">
      <c r="A1802">
        <v>26</v>
      </c>
      <c r="B1802" s="22">
        <v>44648</v>
      </c>
      <c r="C1802">
        <v>2022</v>
      </c>
      <c r="D1802" t="s">
        <v>24</v>
      </c>
      <c r="E1802" t="s">
        <v>32</v>
      </c>
      <c r="F1802" t="s">
        <v>38</v>
      </c>
      <c r="G1802" t="s">
        <v>40</v>
      </c>
      <c r="H1802" t="s">
        <v>43</v>
      </c>
      <c r="I1802">
        <v>63.8</v>
      </c>
      <c r="J1802" t="s">
        <v>45</v>
      </c>
      <c r="K1802">
        <v>52.5</v>
      </c>
      <c r="L1802" t="s">
        <v>84</v>
      </c>
      <c r="M1802" t="s">
        <v>49</v>
      </c>
      <c r="N1802" t="s">
        <v>52</v>
      </c>
      <c r="O1802" t="s">
        <v>59</v>
      </c>
      <c r="P1802" s="4">
        <v>741</v>
      </c>
      <c r="Q1802" s="4">
        <v>400</v>
      </c>
      <c r="R1802" s="4">
        <v>609</v>
      </c>
      <c r="S1802" s="6">
        <v>262</v>
      </c>
      <c r="T1802">
        <v>38.1</v>
      </c>
      <c r="U1802" t="s">
        <v>62</v>
      </c>
      <c r="V1802" s="4">
        <f>Table3[[#This Row],[Driver wage/trip]]+Table3[[#This Row],[Driver Salary]]</f>
        <v>1350</v>
      </c>
      <c r="W1802" s="15">
        <f>Table3[[#This Row],[Buddy wage/trip]]*0.3</f>
        <v>120</v>
      </c>
    </row>
    <row r="1803" spans="1:23" x14ac:dyDescent="0.25">
      <c r="A1803">
        <v>12</v>
      </c>
      <c r="B1803" s="22">
        <v>43952</v>
      </c>
      <c r="C1803">
        <v>2020</v>
      </c>
      <c r="D1803" t="s">
        <v>20</v>
      </c>
      <c r="E1803" t="s">
        <v>31</v>
      </c>
      <c r="F1803" t="s">
        <v>38</v>
      </c>
      <c r="G1803" t="s">
        <v>41</v>
      </c>
      <c r="H1803" t="s">
        <v>70</v>
      </c>
      <c r="I1803">
        <v>68.900000000000006</v>
      </c>
      <c r="J1803" t="s">
        <v>45</v>
      </c>
      <c r="K1803">
        <v>15.2</v>
      </c>
      <c r="L1803" t="s">
        <v>83</v>
      </c>
      <c r="M1803" t="s">
        <v>48</v>
      </c>
      <c r="N1803" t="s">
        <v>65</v>
      </c>
      <c r="O1803" t="s">
        <v>60</v>
      </c>
      <c r="P1803" s="4">
        <v>793</v>
      </c>
      <c r="Q1803" s="4">
        <v>400</v>
      </c>
      <c r="R1803" s="4">
        <v>687</v>
      </c>
      <c r="S1803" s="6">
        <v>539</v>
      </c>
      <c r="T1803">
        <v>4.5</v>
      </c>
      <c r="U1803" t="s">
        <v>62</v>
      </c>
      <c r="V1803" s="4">
        <f>Table3[[#This Row],[Driver wage/trip]]+Table3[[#This Row],[Driver Salary]]</f>
        <v>1480</v>
      </c>
      <c r="W1803" s="15">
        <f>Table3[[#This Row],[Buddy wage/trip]]*0.3</f>
        <v>120</v>
      </c>
    </row>
    <row r="1804" spans="1:23" x14ac:dyDescent="0.25">
      <c r="A1804">
        <v>7</v>
      </c>
      <c r="B1804" s="22">
        <v>43902</v>
      </c>
      <c r="C1804">
        <v>2020</v>
      </c>
      <c r="D1804" t="s">
        <v>24</v>
      </c>
      <c r="E1804" t="s">
        <v>35</v>
      </c>
      <c r="F1804" t="s">
        <v>38</v>
      </c>
      <c r="G1804" t="s">
        <v>41</v>
      </c>
      <c r="H1804" t="s">
        <v>43</v>
      </c>
      <c r="I1804">
        <v>24.3</v>
      </c>
      <c r="J1804" t="s">
        <v>44</v>
      </c>
      <c r="K1804">
        <v>18</v>
      </c>
      <c r="L1804" t="s">
        <v>83</v>
      </c>
      <c r="M1804" t="s">
        <v>48</v>
      </c>
      <c r="N1804" t="s">
        <v>52</v>
      </c>
      <c r="O1804" t="s">
        <v>60</v>
      </c>
      <c r="P1804" s="4">
        <v>717</v>
      </c>
      <c r="Q1804" s="4">
        <v>399</v>
      </c>
      <c r="R1804" s="4">
        <v>587</v>
      </c>
      <c r="S1804" s="6">
        <v>316</v>
      </c>
      <c r="T1804">
        <v>15.3</v>
      </c>
      <c r="U1804" t="s">
        <v>61</v>
      </c>
      <c r="V1804" s="4">
        <f>Table3[[#This Row],[Driver wage/trip]]+Table3[[#This Row],[Driver Salary]]</f>
        <v>1304</v>
      </c>
      <c r="W1804" s="15">
        <f>Table3[[#This Row],[Buddy wage/trip]]*0.3</f>
        <v>119.69999999999999</v>
      </c>
    </row>
    <row r="1805" spans="1:23" x14ac:dyDescent="0.25">
      <c r="A1805">
        <v>2</v>
      </c>
      <c r="B1805" s="22">
        <v>44909</v>
      </c>
      <c r="C1805">
        <v>2022</v>
      </c>
      <c r="D1805" t="s">
        <v>23</v>
      </c>
      <c r="E1805" t="s">
        <v>33</v>
      </c>
      <c r="F1805" t="s">
        <v>39</v>
      </c>
      <c r="G1805" t="s">
        <v>41</v>
      </c>
      <c r="H1805" t="s">
        <v>70</v>
      </c>
      <c r="I1805">
        <v>54.1</v>
      </c>
      <c r="J1805" t="s">
        <v>45</v>
      </c>
      <c r="K1805">
        <v>109</v>
      </c>
      <c r="L1805" t="s">
        <v>83</v>
      </c>
      <c r="M1805" t="s">
        <v>53</v>
      </c>
      <c r="N1805" t="s">
        <v>66</v>
      </c>
      <c r="O1805" t="s">
        <v>59</v>
      </c>
      <c r="P1805" s="4">
        <v>528</v>
      </c>
      <c r="Q1805" s="4">
        <v>400</v>
      </c>
      <c r="R1805" s="4">
        <v>678</v>
      </c>
      <c r="S1805" s="6">
        <v>625</v>
      </c>
      <c r="T1805">
        <v>36.9</v>
      </c>
      <c r="U1805" t="s">
        <v>61</v>
      </c>
      <c r="V1805" s="4">
        <f>Table3[[#This Row],[Driver wage/trip]]+Table3[[#This Row],[Driver Salary]]</f>
        <v>1206</v>
      </c>
      <c r="W1805" s="15">
        <f>Table3[[#This Row],[Buddy wage/trip]]*0.3</f>
        <v>120</v>
      </c>
    </row>
    <row r="1806" spans="1:23" x14ac:dyDescent="0.25">
      <c r="A1806">
        <v>0</v>
      </c>
      <c r="B1806" s="22">
        <v>44290</v>
      </c>
      <c r="C1806">
        <v>2021</v>
      </c>
      <c r="D1806" t="s">
        <v>19</v>
      </c>
      <c r="E1806" t="s">
        <v>34</v>
      </c>
      <c r="F1806" t="s">
        <v>38</v>
      </c>
      <c r="G1806" t="s">
        <v>41</v>
      </c>
      <c r="H1806" t="s">
        <v>43</v>
      </c>
      <c r="I1806">
        <v>79.3</v>
      </c>
      <c r="J1806" t="s">
        <v>45</v>
      </c>
      <c r="K1806">
        <v>56.3</v>
      </c>
      <c r="L1806" t="s">
        <v>84</v>
      </c>
      <c r="M1806" t="s">
        <v>52</v>
      </c>
      <c r="N1806" t="s">
        <v>66</v>
      </c>
      <c r="O1806" t="s">
        <v>60</v>
      </c>
      <c r="P1806" s="4">
        <v>629</v>
      </c>
      <c r="Q1806" s="4">
        <v>400</v>
      </c>
      <c r="R1806" s="4">
        <v>314</v>
      </c>
      <c r="S1806" s="6">
        <v>367</v>
      </c>
      <c r="T1806">
        <v>24.5</v>
      </c>
      <c r="U1806" t="s">
        <v>62</v>
      </c>
      <c r="V1806" s="4">
        <f>Table3[[#This Row],[Driver wage/trip]]+Table3[[#This Row],[Driver Salary]]</f>
        <v>943</v>
      </c>
      <c r="W1806" s="15">
        <f>Table3[[#This Row],[Buddy wage/trip]]*0.3</f>
        <v>120</v>
      </c>
    </row>
    <row r="1807" spans="1:23" x14ac:dyDescent="0.25">
      <c r="A1807">
        <v>1</v>
      </c>
      <c r="B1807" s="22">
        <v>43999</v>
      </c>
      <c r="C1807">
        <v>2020</v>
      </c>
      <c r="D1807" t="s">
        <v>29</v>
      </c>
      <c r="E1807" t="s">
        <v>33</v>
      </c>
      <c r="F1807" t="s">
        <v>39</v>
      </c>
      <c r="G1807" t="s">
        <v>41</v>
      </c>
      <c r="H1807" t="s">
        <v>43</v>
      </c>
      <c r="I1807">
        <v>37.700000000000003</v>
      </c>
      <c r="J1807" t="s">
        <v>46</v>
      </c>
      <c r="K1807">
        <v>84.2</v>
      </c>
      <c r="L1807" t="s">
        <v>84</v>
      </c>
      <c r="M1807" t="s">
        <v>48</v>
      </c>
      <c r="N1807" t="s">
        <v>57</v>
      </c>
      <c r="O1807" t="s">
        <v>59</v>
      </c>
      <c r="P1807" s="4">
        <v>779</v>
      </c>
      <c r="Q1807" s="4">
        <v>399</v>
      </c>
      <c r="R1807" s="4">
        <v>367</v>
      </c>
      <c r="S1807" s="6">
        <v>290</v>
      </c>
      <c r="T1807">
        <v>26.8</v>
      </c>
      <c r="U1807" t="s">
        <v>61</v>
      </c>
      <c r="V1807" s="4">
        <f>Table3[[#This Row],[Driver wage/trip]]+Table3[[#This Row],[Driver Salary]]</f>
        <v>1146</v>
      </c>
      <c r="W1807" s="15">
        <f>Table3[[#This Row],[Buddy wage/trip]]*0.3</f>
        <v>119.69999999999999</v>
      </c>
    </row>
    <row r="1808" spans="1:23" x14ac:dyDescent="0.25">
      <c r="A1808">
        <v>14</v>
      </c>
      <c r="B1808" s="22">
        <v>44412</v>
      </c>
      <c r="C1808">
        <v>2021</v>
      </c>
      <c r="D1808" t="s">
        <v>26</v>
      </c>
      <c r="E1808" t="s">
        <v>33</v>
      </c>
      <c r="F1808" t="s">
        <v>38</v>
      </c>
      <c r="G1808" t="s">
        <v>40</v>
      </c>
      <c r="H1808" t="s">
        <v>42</v>
      </c>
      <c r="I1808">
        <v>43.1</v>
      </c>
      <c r="J1808" t="s">
        <v>46</v>
      </c>
      <c r="K1808">
        <v>21</v>
      </c>
      <c r="L1808" t="s">
        <v>84</v>
      </c>
      <c r="M1808" t="s">
        <v>53</v>
      </c>
      <c r="N1808" t="s">
        <v>55</v>
      </c>
      <c r="O1808" t="s">
        <v>60</v>
      </c>
      <c r="P1808" s="4">
        <v>547</v>
      </c>
      <c r="Q1808" s="4">
        <v>399</v>
      </c>
      <c r="R1808" s="4">
        <v>338</v>
      </c>
      <c r="S1808" s="6">
        <v>249</v>
      </c>
      <c r="T1808">
        <v>12.8</v>
      </c>
      <c r="U1808" t="s">
        <v>61</v>
      </c>
      <c r="V1808" s="4">
        <f>Table3[[#This Row],[Driver wage/trip]]+Table3[[#This Row],[Driver Salary]]</f>
        <v>885</v>
      </c>
      <c r="W1808" s="15">
        <f>Table3[[#This Row],[Buddy wage/trip]]*0.3</f>
        <v>119.69999999999999</v>
      </c>
    </row>
    <row r="1809" spans="1:23" x14ac:dyDescent="0.25">
      <c r="A1809">
        <v>16</v>
      </c>
      <c r="B1809" s="22">
        <v>45003</v>
      </c>
      <c r="C1809">
        <v>2023</v>
      </c>
      <c r="D1809" t="s">
        <v>24</v>
      </c>
      <c r="E1809" t="s">
        <v>36</v>
      </c>
      <c r="F1809" t="s">
        <v>38</v>
      </c>
      <c r="G1809" t="s">
        <v>41</v>
      </c>
      <c r="H1809" t="s">
        <v>42</v>
      </c>
      <c r="I1809">
        <v>19</v>
      </c>
      <c r="J1809" t="s">
        <v>46</v>
      </c>
      <c r="K1809">
        <v>7.5</v>
      </c>
      <c r="L1809" t="s">
        <v>84</v>
      </c>
      <c r="M1809" t="s">
        <v>55</v>
      </c>
      <c r="N1809" t="s">
        <v>66</v>
      </c>
      <c r="O1809" t="s">
        <v>60</v>
      </c>
      <c r="P1809" s="4">
        <v>704</v>
      </c>
      <c r="Q1809" s="4">
        <v>400</v>
      </c>
      <c r="R1809" s="4">
        <v>679</v>
      </c>
      <c r="S1809" s="6">
        <v>494</v>
      </c>
      <c r="T1809">
        <v>4.0999999999999996</v>
      </c>
      <c r="U1809" t="s">
        <v>61</v>
      </c>
      <c r="V1809" s="4">
        <f>Table3[[#This Row],[Driver wage/trip]]+Table3[[#This Row],[Driver Salary]]</f>
        <v>1383</v>
      </c>
      <c r="W1809" s="15">
        <f>Table3[[#This Row],[Buddy wage/trip]]*0.3</f>
        <v>120</v>
      </c>
    </row>
    <row r="1810" spans="1:23" x14ac:dyDescent="0.25">
      <c r="A1810">
        <v>1</v>
      </c>
      <c r="B1810" s="22">
        <v>44459</v>
      </c>
      <c r="C1810">
        <v>2021</v>
      </c>
      <c r="D1810" t="s">
        <v>21</v>
      </c>
      <c r="E1810" t="s">
        <v>32</v>
      </c>
      <c r="F1810" t="s">
        <v>38</v>
      </c>
      <c r="G1810" t="s">
        <v>40</v>
      </c>
      <c r="H1810" t="s">
        <v>42</v>
      </c>
      <c r="I1810">
        <v>52.5</v>
      </c>
      <c r="J1810" t="s">
        <v>45</v>
      </c>
      <c r="K1810">
        <v>107.4</v>
      </c>
      <c r="L1810" t="s">
        <v>83</v>
      </c>
      <c r="M1810" t="s">
        <v>49</v>
      </c>
      <c r="N1810" t="s">
        <v>65</v>
      </c>
      <c r="O1810" t="s">
        <v>60</v>
      </c>
      <c r="P1810" s="4">
        <v>765</v>
      </c>
      <c r="Q1810" s="4">
        <v>401</v>
      </c>
      <c r="R1810" s="4">
        <v>252</v>
      </c>
      <c r="S1810" s="6">
        <v>320</v>
      </c>
      <c r="T1810">
        <v>15.3</v>
      </c>
      <c r="U1810" t="s">
        <v>62</v>
      </c>
      <c r="V1810" s="4">
        <f>Table3[[#This Row],[Driver wage/trip]]+Table3[[#This Row],[Driver Salary]]</f>
        <v>1017</v>
      </c>
      <c r="W1810" s="15">
        <f>Table3[[#This Row],[Buddy wage/trip]]*0.3</f>
        <v>120.3</v>
      </c>
    </row>
    <row r="1811" spans="1:23" x14ac:dyDescent="0.25">
      <c r="A1811">
        <v>19</v>
      </c>
      <c r="B1811" s="22">
        <v>43856</v>
      </c>
      <c r="C1811">
        <v>2020</v>
      </c>
      <c r="D1811" t="s">
        <v>28</v>
      </c>
      <c r="E1811" t="s">
        <v>34</v>
      </c>
      <c r="F1811" t="s">
        <v>38</v>
      </c>
      <c r="G1811" t="s">
        <v>40</v>
      </c>
      <c r="H1811" t="s">
        <v>43</v>
      </c>
      <c r="I1811">
        <v>72.099999999999994</v>
      </c>
      <c r="J1811" t="s">
        <v>46</v>
      </c>
      <c r="K1811">
        <v>71.099999999999994</v>
      </c>
      <c r="L1811" t="s">
        <v>84</v>
      </c>
      <c r="M1811" t="s">
        <v>54</v>
      </c>
      <c r="N1811" t="s">
        <v>58</v>
      </c>
      <c r="O1811" t="s">
        <v>59</v>
      </c>
      <c r="P1811" s="4">
        <v>542</v>
      </c>
      <c r="Q1811" s="4">
        <v>401</v>
      </c>
      <c r="R1811" s="4">
        <v>678</v>
      </c>
      <c r="S1811" s="6">
        <v>713</v>
      </c>
      <c r="T1811">
        <v>16.7</v>
      </c>
      <c r="U1811" t="s">
        <v>62</v>
      </c>
      <c r="V1811" s="4">
        <f>Table3[[#This Row],[Driver wage/trip]]+Table3[[#This Row],[Driver Salary]]</f>
        <v>1220</v>
      </c>
      <c r="W1811" s="15">
        <f>Table3[[#This Row],[Buddy wage/trip]]*0.3</f>
        <v>120.3</v>
      </c>
    </row>
    <row r="1812" spans="1:23" x14ac:dyDescent="0.25">
      <c r="A1812">
        <v>9</v>
      </c>
      <c r="B1812" s="22">
        <v>45102</v>
      </c>
      <c r="C1812">
        <v>2023</v>
      </c>
      <c r="D1812" t="s">
        <v>29</v>
      </c>
      <c r="E1812" t="s">
        <v>34</v>
      </c>
      <c r="F1812" t="s">
        <v>38</v>
      </c>
      <c r="G1812" t="s">
        <v>41</v>
      </c>
      <c r="H1812" t="s">
        <v>70</v>
      </c>
      <c r="I1812">
        <v>18.399999999999999</v>
      </c>
      <c r="J1812" t="s">
        <v>44</v>
      </c>
      <c r="K1812">
        <v>7.3</v>
      </c>
      <c r="L1812" t="s">
        <v>84</v>
      </c>
      <c r="M1812" t="s">
        <v>52</v>
      </c>
      <c r="N1812" t="s">
        <v>66</v>
      </c>
      <c r="O1812" t="s">
        <v>60</v>
      </c>
      <c r="P1812" s="4">
        <v>295</v>
      </c>
      <c r="Q1812" s="4">
        <v>399</v>
      </c>
      <c r="R1812" s="4">
        <v>433</v>
      </c>
      <c r="S1812" s="6">
        <v>202</v>
      </c>
      <c r="T1812">
        <v>11.5</v>
      </c>
      <c r="U1812" t="s">
        <v>61</v>
      </c>
      <c r="V1812" s="4">
        <f>Table3[[#This Row],[Driver wage/trip]]+Table3[[#This Row],[Driver Salary]]</f>
        <v>728</v>
      </c>
      <c r="W1812" s="15">
        <f>Table3[[#This Row],[Buddy wage/trip]]*0.3</f>
        <v>119.69999999999999</v>
      </c>
    </row>
    <row r="1813" spans="1:23" x14ac:dyDescent="0.25">
      <c r="A1813">
        <v>14</v>
      </c>
      <c r="B1813" s="22">
        <v>44551</v>
      </c>
      <c r="C1813">
        <v>2021</v>
      </c>
      <c r="D1813" t="s">
        <v>23</v>
      </c>
      <c r="E1813" t="s">
        <v>37</v>
      </c>
      <c r="F1813" t="s">
        <v>38</v>
      </c>
      <c r="G1813" t="s">
        <v>41</v>
      </c>
      <c r="H1813" t="s">
        <v>70</v>
      </c>
      <c r="I1813">
        <v>75.7</v>
      </c>
      <c r="J1813" t="s">
        <v>45</v>
      </c>
      <c r="K1813">
        <v>119.1</v>
      </c>
      <c r="L1813" t="s">
        <v>83</v>
      </c>
      <c r="M1813" t="s">
        <v>50</v>
      </c>
      <c r="N1813" t="s">
        <v>65</v>
      </c>
      <c r="O1813" t="s">
        <v>60</v>
      </c>
      <c r="P1813" s="4">
        <v>293</v>
      </c>
      <c r="Q1813" s="4">
        <v>399</v>
      </c>
      <c r="R1813" s="4">
        <v>248</v>
      </c>
      <c r="S1813" s="6">
        <v>706</v>
      </c>
      <c r="T1813">
        <v>9.4</v>
      </c>
      <c r="U1813" t="s">
        <v>61</v>
      </c>
      <c r="V1813" s="4">
        <f>Table3[[#This Row],[Driver wage/trip]]+Table3[[#This Row],[Driver Salary]]</f>
        <v>541</v>
      </c>
      <c r="W1813" s="15">
        <f>Table3[[#This Row],[Buddy wage/trip]]*0.3</f>
        <v>119.69999999999999</v>
      </c>
    </row>
    <row r="1814" spans="1:23" x14ac:dyDescent="0.25">
      <c r="A1814">
        <v>24</v>
      </c>
      <c r="B1814" s="22">
        <v>45081</v>
      </c>
      <c r="C1814">
        <v>2023</v>
      </c>
      <c r="D1814" t="s">
        <v>29</v>
      </c>
      <c r="E1814" t="s">
        <v>34</v>
      </c>
      <c r="F1814" t="s">
        <v>38</v>
      </c>
      <c r="G1814" t="s">
        <v>40</v>
      </c>
      <c r="H1814" t="s">
        <v>43</v>
      </c>
      <c r="I1814">
        <v>50.7</v>
      </c>
      <c r="J1814" t="s">
        <v>46</v>
      </c>
      <c r="K1814">
        <v>61.6</v>
      </c>
      <c r="L1814" t="s">
        <v>83</v>
      </c>
      <c r="M1814" t="s">
        <v>54</v>
      </c>
      <c r="N1814" t="s">
        <v>58</v>
      </c>
      <c r="O1814" t="s">
        <v>59</v>
      </c>
      <c r="P1814" s="4">
        <v>269</v>
      </c>
      <c r="Q1814" s="4">
        <v>400</v>
      </c>
      <c r="R1814" s="4">
        <v>455</v>
      </c>
      <c r="S1814" s="6">
        <v>513</v>
      </c>
      <c r="T1814">
        <v>14.9</v>
      </c>
      <c r="U1814" t="s">
        <v>61</v>
      </c>
      <c r="V1814" s="4">
        <f>Table3[[#This Row],[Driver wage/trip]]+Table3[[#This Row],[Driver Salary]]</f>
        <v>724</v>
      </c>
      <c r="W1814" s="15">
        <f>Table3[[#This Row],[Buddy wage/trip]]*0.3</f>
        <v>120</v>
      </c>
    </row>
    <row r="1815" spans="1:23" x14ac:dyDescent="0.25">
      <c r="A1815">
        <v>19</v>
      </c>
      <c r="B1815" s="22">
        <v>44864</v>
      </c>
      <c r="C1815">
        <v>2022</v>
      </c>
      <c r="D1815" t="s">
        <v>22</v>
      </c>
      <c r="E1815" t="s">
        <v>34</v>
      </c>
      <c r="F1815" t="s">
        <v>38</v>
      </c>
      <c r="G1815" t="s">
        <v>40</v>
      </c>
      <c r="H1815" t="s">
        <v>70</v>
      </c>
      <c r="I1815">
        <v>83</v>
      </c>
      <c r="J1815" t="s">
        <v>45</v>
      </c>
      <c r="K1815">
        <v>59.7</v>
      </c>
      <c r="L1815" t="s">
        <v>83</v>
      </c>
      <c r="M1815" t="s">
        <v>53</v>
      </c>
      <c r="N1815" t="s">
        <v>52</v>
      </c>
      <c r="O1815" t="s">
        <v>59</v>
      </c>
      <c r="P1815" s="4">
        <v>486</v>
      </c>
      <c r="Q1815" s="4">
        <v>402</v>
      </c>
      <c r="R1815" s="4">
        <v>380</v>
      </c>
      <c r="S1815" s="6">
        <v>753</v>
      </c>
      <c r="T1815">
        <v>25.9</v>
      </c>
      <c r="U1815" t="s">
        <v>62</v>
      </c>
      <c r="V1815" s="4">
        <f>Table3[[#This Row],[Driver wage/trip]]+Table3[[#This Row],[Driver Salary]]</f>
        <v>866</v>
      </c>
      <c r="W1815" s="15">
        <f>Table3[[#This Row],[Buddy wage/trip]]*0.3</f>
        <v>120.6</v>
      </c>
    </row>
    <row r="1816" spans="1:23" x14ac:dyDescent="0.25">
      <c r="A1816">
        <v>11</v>
      </c>
      <c r="B1816" s="22">
        <v>44949</v>
      </c>
      <c r="C1816">
        <v>2023</v>
      </c>
      <c r="D1816" t="s">
        <v>28</v>
      </c>
      <c r="E1816" t="s">
        <v>32</v>
      </c>
      <c r="F1816" t="s">
        <v>39</v>
      </c>
      <c r="G1816" t="s">
        <v>41</v>
      </c>
      <c r="H1816" t="s">
        <v>43</v>
      </c>
      <c r="I1816">
        <v>41.2</v>
      </c>
      <c r="J1816" t="s">
        <v>46</v>
      </c>
      <c r="K1816">
        <v>76.400000000000006</v>
      </c>
      <c r="L1816" t="s">
        <v>84</v>
      </c>
      <c r="M1816" t="s">
        <v>52</v>
      </c>
      <c r="N1816" t="s">
        <v>52</v>
      </c>
      <c r="O1816" t="s">
        <v>59</v>
      </c>
      <c r="P1816" s="4">
        <v>488</v>
      </c>
      <c r="Q1816" s="4">
        <v>401</v>
      </c>
      <c r="R1816" s="4">
        <v>555</v>
      </c>
      <c r="S1816" s="6">
        <v>323</v>
      </c>
      <c r="T1816">
        <v>38</v>
      </c>
      <c r="U1816" t="s">
        <v>61</v>
      </c>
      <c r="V1816" s="4">
        <f>Table3[[#This Row],[Driver wage/trip]]+Table3[[#This Row],[Driver Salary]]</f>
        <v>1043</v>
      </c>
      <c r="W1816" s="15">
        <f>Table3[[#This Row],[Buddy wage/trip]]*0.3</f>
        <v>120.3</v>
      </c>
    </row>
    <row r="1817" spans="1:23" x14ac:dyDescent="0.25">
      <c r="A1817">
        <v>6</v>
      </c>
      <c r="B1817" s="22">
        <v>43951</v>
      </c>
      <c r="C1817">
        <v>2020</v>
      </c>
      <c r="D1817" t="s">
        <v>19</v>
      </c>
      <c r="E1817" t="s">
        <v>35</v>
      </c>
      <c r="F1817" t="s">
        <v>39</v>
      </c>
      <c r="G1817" t="s">
        <v>41</v>
      </c>
      <c r="H1817" t="s">
        <v>43</v>
      </c>
      <c r="I1817">
        <v>70.400000000000006</v>
      </c>
      <c r="J1817" t="s">
        <v>46</v>
      </c>
      <c r="K1817">
        <v>5.9</v>
      </c>
      <c r="L1817" t="s">
        <v>84</v>
      </c>
      <c r="M1817" t="s">
        <v>53</v>
      </c>
      <c r="N1817" t="s">
        <v>52</v>
      </c>
      <c r="O1817" t="s">
        <v>60</v>
      </c>
      <c r="P1817" s="4">
        <v>570</v>
      </c>
      <c r="Q1817" s="4">
        <v>401</v>
      </c>
      <c r="R1817" s="4">
        <v>484</v>
      </c>
      <c r="S1817" s="6">
        <v>261</v>
      </c>
      <c r="T1817">
        <v>28.4</v>
      </c>
      <c r="U1817" t="s">
        <v>61</v>
      </c>
      <c r="V1817" s="4">
        <f>Table3[[#This Row],[Driver wage/trip]]+Table3[[#This Row],[Driver Salary]]</f>
        <v>1054</v>
      </c>
      <c r="W1817" s="15">
        <f>Table3[[#This Row],[Buddy wage/trip]]*0.3</f>
        <v>120.3</v>
      </c>
    </row>
    <row r="1818" spans="1:23" x14ac:dyDescent="0.25">
      <c r="A1818">
        <v>3</v>
      </c>
      <c r="B1818" s="22">
        <v>43956</v>
      </c>
      <c r="C1818">
        <v>2020</v>
      </c>
      <c r="D1818" t="s">
        <v>20</v>
      </c>
      <c r="E1818" t="s">
        <v>37</v>
      </c>
      <c r="F1818" t="s">
        <v>38</v>
      </c>
      <c r="G1818" t="s">
        <v>40</v>
      </c>
      <c r="H1818" t="s">
        <v>70</v>
      </c>
      <c r="I1818">
        <v>75.5</v>
      </c>
      <c r="J1818" t="s">
        <v>46</v>
      </c>
      <c r="K1818">
        <v>70.5</v>
      </c>
      <c r="L1818" t="s">
        <v>83</v>
      </c>
      <c r="M1818" t="s">
        <v>53</v>
      </c>
      <c r="N1818" t="s">
        <v>52</v>
      </c>
      <c r="O1818" t="s">
        <v>60</v>
      </c>
      <c r="P1818" s="4">
        <v>490</v>
      </c>
      <c r="Q1818" s="4">
        <v>401</v>
      </c>
      <c r="R1818" s="4">
        <v>378</v>
      </c>
      <c r="S1818" s="6">
        <v>575</v>
      </c>
      <c r="T1818">
        <v>31.4</v>
      </c>
      <c r="U1818" t="s">
        <v>61</v>
      </c>
      <c r="V1818" s="4">
        <f>Table3[[#This Row],[Driver wage/trip]]+Table3[[#This Row],[Driver Salary]]</f>
        <v>868</v>
      </c>
      <c r="W1818" s="15">
        <f>Table3[[#This Row],[Buddy wage/trip]]*0.3</f>
        <v>120.3</v>
      </c>
    </row>
    <row r="1819" spans="1:23" x14ac:dyDescent="0.25">
      <c r="A1819">
        <v>7</v>
      </c>
      <c r="B1819" s="22">
        <v>44379</v>
      </c>
      <c r="C1819">
        <v>2021</v>
      </c>
      <c r="D1819" t="s">
        <v>27</v>
      </c>
      <c r="E1819" t="s">
        <v>31</v>
      </c>
      <c r="F1819" t="s">
        <v>38</v>
      </c>
      <c r="G1819" t="s">
        <v>40</v>
      </c>
      <c r="H1819" t="s">
        <v>43</v>
      </c>
      <c r="I1819">
        <v>84.4</v>
      </c>
      <c r="J1819" t="s">
        <v>44</v>
      </c>
      <c r="K1819">
        <v>77.400000000000006</v>
      </c>
      <c r="L1819" t="s">
        <v>83</v>
      </c>
      <c r="M1819" t="s">
        <v>52</v>
      </c>
      <c r="N1819" t="s">
        <v>48</v>
      </c>
      <c r="O1819" t="s">
        <v>59</v>
      </c>
      <c r="P1819" s="4">
        <v>784</v>
      </c>
      <c r="Q1819" s="4">
        <v>400</v>
      </c>
      <c r="R1819" s="4">
        <v>717</v>
      </c>
      <c r="S1819" s="6">
        <v>624</v>
      </c>
      <c r="T1819">
        <v>12.9</v>
      </c>
      <c r="U1819" t="s">
        <v>62</v>
      </c>
      <c r="V1819" s="4">
        <f>Table3[[#This Row],[Driver wage/trip]]+Table3[[#This Row],[Driver Salary]]</f>
        <v>1501</v>
      </c>
      <c r="W1819" s="15">
        <f>Table3[[#This Row],[Buddy wage/trip]]*0.3</f>
        <v>120</v>
      </c>
    </row>
    <row r="1820" spans="1:23" x14ac:dyDescent="0.25">
      <c r="A1820">
        <v>11</v>
      </c>
      <c r="B1820" s="22">
        <v>44923</v>
      </c>
      <c r="C1820">
        <v>2022</v>
      </c>
      <c r="D1820" t="s">
        <v>23</v>
      </c>
      <c r="E1820" t="s">
        <v>33</v>
      </c>
      <c r="F1820" t="s">
        <v>39</v>
      </c>
      <c r="G1820" t="s">
        <v>41</v>
      </c>
      <c r="H1820" t="s">
        <v>43</v>
      </c>
      <c r="I1820">
        <v>92</v>
      </c>
      <c r="J1820" t="s">
        <v>46</v>
      </c>
      <c r="K1820">
        <v>39.1</v>
      </c>
      <c r="L1820" t="s">
        <v>83</v>
      </c>
      <c r="M1820" t="s">
        <v>52</v>
      </c>
      <c r="N1820" t="s">
        <v>65</v>
      </c>
      <c r="O1820" t="s">
        <v>60</v>
      </c>
      <c r="P1820" s="4">
        <v>375</v>
      </c>
      <c r="Q1820" s="4">
        <v>400</v>
      </c>
      <c r="R1820" s="4">
        <v>444</v>
      </c>
      <c r="S1820" s="6">
        <v>424</v>
      </c>
      <c r="T1820">
        <v>5.0999999999999996</v>
      </c>
      <c r="U1820" t="s">
        <v>61</v>
      </c>
      <c r="V1820" s="4">
        <f>Table3[[#This Row],[Driver wage/trip]]+Table3[[#This Row],[Driver Salary]]</f>
        <v>819</v>
      </c>
      <c r="W1820" s="15">
        <f>Table3[[#This Row],[Buddy wage/trip]]*0.3</f>
        <v>120</v>
      </c>
    </row>
    <row r="1821" spans="1:23" x14ac:dyDescent="0.25">
      <c r="A1821">
        <v>6</v>
      </c>
      <c r="B1821" s="22">
        <v>44127</v>
      </c>
      <c r="C1821">
        <v>2020</v>
      </c>
      <c r="D1821" t="s">
        <v>22</v>
      </c>
      <c r="E1821" t="s">
        <v>31</v>
      </c>
      <c r="F1821" t="s">
        <v>38</v>
      </c>
      <c r="G1821" t="s">
        <v>41</v>
      </c>
      <c r="H1821" t="s">
        <v>43</v>
      </c>
      <c r="I1821">
        <v>20.7</v>
      </c>
      <c r="J1821" t="s">
        <v>46</v>
      </c>
      <c r="K1821">
        <v>88.6</v>
      </c>
      <c r="L1821" t="s">
        <v>84</v>
      </c>
      <c r="M1821" t="s">
        <v>52</v>
      </c>
      <c r="N1821" t="s">
        <v>65</v>
      </c>
      <c r="O1821" t="s">
        <v>59</v>
      </c>
      <c r="P1821" s="4">
        <v>724</v>
      </c>
      <c r="Q1821" s="4">
        <v>401</v>
      </c>
      <c r="R1821" s="4">
        <v>482</v>
      </c>
      <c r="S1821" s="6">
        <v>208</v>
      </c>
      <c r="T1821">
        <v>12.4</v>
      </c>
      <c r="U1821" t="s">
        <v>62</v>
      </c>
      <c r="V1821" s="4">
        <f>Table3[[#This Row],[Driver wage/trip]]+Table3[[#This Row],[Driver Salary]]</f>
        <v>1206</v>
      </c>
      <c r="W1821" s="15">
        <f>Table3[[#This Row],[Buddy wage/trip]]*0.3</f>
        <v>120.3</v>
      </c>
    </row>
    <row r="1822" spans="1:23" x14ac:dyDescent="0.25">
      <c r="A1822">
        <v>12</v>
      </c>
      <c r="B1822" s="22">
        <v>44516</v>
      </c>
      <c r="C1822">
        <v>2021</v>
      </c>
      <c r="D1822" t="s">
        <v>30</v>
      </c>
      <c r="E1822" t="s">
        <v>37</v>
      </c>
      <c r="F1822" t="s">
        <v>39</v>
      </c>
      <c r="G1822" t="s">
        <v>41</v>
      </c>
      <c r="H1822" t="s">
        <v>43</v>
      </c>
      <c r="I1822">
        <v>116</v>
      </c>
      <c r="J1822" t="s">
        <v>44</v>
      </c>
      <c r="K1822">
        <v>48.4</v>
      </c>
      <c r="L1822" t="s">
        <v>83</v>
      </c>
      <c r="M1822" t="s">
        <v>53</v>
      </c>
      <c r="N1822" t="s">
        <v>48</v>
      </c>
      <c r="O1822" t="s">
        <v>59</v>
      </c>
      <c r="P1822" s="4">
        <v>260</v>
      </c>
      <c r="Q1822" s="4">
        <v>399</v>
      </c>
      <c r="R1822" s="4">
        <v>708</v>
      </c>
      <c r="S1822" s="6">
        <v>444</v>
      </c>
      <c r="T1822">
        <v>16.7</v>
      </c>
      <c r="U1822" t="s">
        <v>61</v>
      </c>
      <c r="V1822" s="4">
        <f>Table3[[#This Row],[Driver wage/trip]]+Table3[[#This Row],[Driver Salary]]</f>
        <v>968</v>
      </c>
      <c r="W1822" s="15">
        <f>Table3[[#This Row],[Buddy wage/trip]]*0.3</f>
        <v>119.69999999999999</v>
      </c>
    </row>
    <row r="1823" spans="1:23" x14ac:dyDescent="0.25">
      <c r="A1823">
        <v>13</v>
      </c>
      <c r="B1823" s="22">
        <v>44803</v>
      </c>
      <c r="C1823">
        <v>2022</v>
      </c>
      <c r="D1823" t="s">
        <v>26</v>
      </c>
      <c r="E1823" t="s">
        <v>37</v>
      </c>
      <c r="F1823" t="s">
        <v>39</v>
      </c>
      <c r="G1823" t="s">
        <v>41</v>
      </c>
      <c r="H1823" t="s">
        <v>43</v>
      </c>
      <c r="I1823">
        <v>102</v>
      </c>
      <c r="J1823" t="s">
        <v>45</v>
      </c>
      <c r="K1823">
        <v>87.5</v>
      </c>
      <c r="L1823" t="s">
        <v>83</v>
      </c>
      <c r="M1823" t="s">
        <v>54</v>
      </c>
      <c r="N1823" t="s">
        <v>48</v>
      </c>
      <c r="O1823" t="s">
        <v>60</v>
      </c>
      <c r="P1823" s="4">
        <v>561</v>
      </c>
      <c r="Q1823" s="4">
        <v>399</v>
      </c>
      <c r="R1823" s="4">
        <v>253</v>
      </c>
      <c r="S1823" s="6">
        <v>340</v>
      </c>
      <c r="T1823">
        <v>27.9</v>
      </c>
      <c r="U1823" t="s">
        <v>61</v>
      </c>
      <c r="V1823" s="4">
        <f>Table3[[#This Row],[Driver wage/trip]]+Table3[[#This Row],[Driver Salary]]</f>
        <v>814</v>
      </c>
      <c r="W1823" s="15">
        <f>Table3[[#This Row],[Buddy wage/trip]]*0.3</f>
        <v>119.69999999999999</v>
      </c>
    </row>
    <row r="1824" spans="1:23" x14ac:dyDescent="0.25">
      <c r="A1824">
        <v>11</v>
      </c>
      <c r="B1824" s="22">
        <v>44899</v>
      </c>
      <c r="C1824">
        <v>2022</v>
      </c>
      <c r="D1824" t="s">
        <v>23</v>
      </c>
      <c r="E1824" t="s">
        <v>34</v>
      </c>
      <c r="F1824" t="s">
        <v>39</v>
      </c>
      <c r="G1824" t="s">
        <v>41</v>
      </c>
      <c r="H1824" t="s">
        <v>42</v>
      </c>
      <c r="I1824">
        <v>69.7</v>
      </c>
      <c r="J1824" t="s">
        <v>45</v>
      </c>
      <c r="K1824">
        <v>21.5</v>
      </c>
      <c r="L1824" t="s">
        <v>83</v>
      </c>
      <c r="M1824" t="s">
        <v>55</v>
      </c>
      <c r="N1824" t="s">
        <v>65</v>
      </c>
      <c r="O1824" t="s">
        <v>59</v>
      </c>
      <c r="P1824" s="4">
        <v>589</v>
      </c>
      <c r="Q1824" s="4">
        <v>401</v>
      </c>
      <c r="R1824" s="4">
        <v>434</v>
      </c>
      <c r="S1824" s="6">
        <v>408</v>
      </c>
      <c r="T1824">
        <v>37.6</v>
      </c>
      <c r="U1824" t="s">
        <v>61</v>
      </c>
      <c r="V1824" s="4">
        <f>Table3[[#This Row],[Driver wage/trip]]+Table3[[#This Row],[Driver Salary]]</f>
        <v>1023</v>
      </c>
      <c r="W1824" s="15">
        <f>Table3[[#This Row],[Buddy wage/trip]]*0.3</f>
        <v>120.3</v>
      </c>
    </row>
    <row r="1825" spans="1:23" x14ac:dyDescent="0.25">
      <c r="A1825">
        <v>8</v>
      </c>
      <c r="B1825" s="22">
        <v>44465</v>
      </c>
      <c r="C1825">
        <v>2021</v>
      </c>
      <c r="D1825" t="s">
        <v>21</v>
      </c>
      <c r="E1825" t="s">
        <v>34</v>
      </c>
      <c r="F1825" t="s">
        <v>39</v>
      </c>
      <c r="G1825" t="s">
        <v>41</v>
      </c>
      <c r="H1825" t="s">
        <v>70</v>
      </c>
      <c r="I1825">
        <v>107.4</v>
      </c>
      <c r="J1825" t="s">
        <v>45</v>
      </c>
      <c r="K1825">
        <v>110.1</v>
      </c>
      <c r="L1825" t="s">
        <v>84</v>
      </c>
      <c r="M1825" t="s">
        <v>55</v>
      </c>
      <c r="N1825" t="s">
        <v>52</v>
      </c>
      <c r="O1825" t="s">
        <v>60</v>
      </c>
      <c r="P1825" s="4">
        <v>663</v>
      </c>
      <c r="Q1825" s="4">
        <v>401</v>
      </c>
      <c r="R1825" s="4">
        <v>442</v>
      </c>
      <c r="S1825" s="6">
        <v>504</v>
      </c>
      <c r="T1825">
        <v>32.6</v>
      </c>
      <c r="U1825" t="s">
        <v>61</v>
      </c>
      <c r="V1825" s="4">
        <f>Table3[[#This Row],[Driver wage/trip]]+Table3[[#This Row],[Driver Salary]]</f>
        <v>1105</v>
      </c>
      <c r="W1825" s="15">
        <f>Table3[[#This Row],[Buddy wage/trip]]*0.3</f>
        <v>120.3</v>
      </c>
    </row>
    <row r="1826" spans="1:23" x14ac:dyDescent="0.25">
      <c r="A1826">
        <v>14</v>
      </c>
      <c r="B1826" s="22">
        <v>44212</v>
      </c>
      <c r="C1826">
        <v>2021</v>
      </c>
      <c r="D1826" t="s">
        <v>28</v>
      </c>
      <c r="E1826" t="s">
        <v>36</v>
      </c>
      <c r="F1826" t="s">
        <v>38</v>
      </c>
      <c r="G1826" t="s">
        <v>40</v>
      </c>
      <c r="H1826" t="s">
        <v>43</v>
      </c>
      <c r="I1826">
        <v>49</v>
      </c>
      <c r="J1826" t="s">
        <v>46</v>
      </c>
      <c r="K1826">
        <v>106.1</v>
      </c>
      <c r="L1826" t="s">
        <v>83</v>
      </c>
      <c r="M1826" t="s">
        <v>53</v>
      </c>
      <c r="N1826" t="s">
        <v>48</v>
      </c>
      <c r="O1826" t="s">
        <v>60</v>
      </c>
      <c r="P1826" s="4">
        <v>502</v>
      </c>
      <c r="Q1826" s="4">
        <v>399</v>
      </c>
      <c r="R1826" s="4">
        <v>497</v>
      </c>
      <c r="S1826" s="6">
        <v>621</v>
      </c>
      <c r="T1826">
        <v>11.4</v>
      </c>
      <c r="U1826" t="s">
        <v>61</v>
      </c>
      <c r="V1826" s="4">
        <f>Table3[[#This Row],[Driver wage/trip]]+Table3[[#This Row],[Driver Salary]]</f>
        <v>999</v>
      </c>
      <c r="W1826" s="15">
        <f>Table3[[#This Row],[Buddy wage/trip]]*0.3</f>
        <v>119.69999999999999</v>
      </c>
    </row>
    <row r="1827" spans="1:23" x14ac:dyDescent="0.25">
      <c r="A1827">
        <v>16</v>
      </c>
      <c r="B1827" s="22">
        <v>44881</v>
      </c>
      <c r="C1827">
        <v>2022</v>
      </c>
      <c r="D1827" t="s">
        <v>30</v>
      </c>
      <c r="E1827" t="s">
        <v>33</v>
      </c>
      <c r="F1827" t="s">
        <v>39</v>
      </c>
      <c r="G1827" t="s">
        <v>40</v>
      </c>
      <c r="H1827" t="s">
        <v>43</v>
      </c>
      <c r="I1827">
        <v>8.9</v>
      </c>
      <c r="J1827" t="s">
        <v>44</v>
      </c>
      <c r="K1827">
        <v>22.3</v>
      </c>
      <c r="L1827" t="s">
        <v>84</v>
      </c>
      <c r="M1827" t="s">
        <v>49</v>
      </c>
      <c r="N1827" t="s">
        <v>65</v>
      </c>
      <c r="O1827" t="s">
        <v>60</v>
      </c>
      <c r="P1827" s="4">
        <v>318</v>
      </c>
      <c r="Q1827" s="4">
        <v>401</v>
      </c>
      <c r="R1827" s="4">
        <v>264</v>
      </c>
      <c r="S1827" s="6">
        <v>778</v>
      </c>
      <c r="T1827">
        <v>33</v>
      </c>
      <c r="U1827" t="s">
        <v>62</v>
      </c>
      <c r="V1827" s="4">
        <f>Table3[[#This Row],[Driver wage/trip]]+Table3[[#This Row],[Driver Salary]]</f>
        <v>582</v>
      </c>
      <c r="W1827" s="15">
        <f>Table3[[#This Row],[Buddy wage/trip]]*0.3</f>
        <v>120.3</v>
      </c>
    </row>
    <row r="1828" spans="1:23" x14ac:dyDescent="0.25">
      <c r="A1828">
        <v>5</v>
      </c>
      <c r="B1828" s="22">
        <v>44535</v>
      </c>
      <c r="C1828">
        <v>2021</v>
      </c>
      <c r="D1828" t="s">
        <v>23</v>
      </c>
      <c r="E1828" t="s">
        <v>34</v>
      </c>
      <c r="F1828" t="s">
        <v>39</v>
      </c>
      <c r="G1828" t="s">
        <v>41</v>
      </c>
      <c r="H1828" t="s">
        <v>70</v>
      </c>
      <c r="I1828">
        <v>88.6</v>
      </c>
      <c r="J1828" t="s">
        <v>44</v>
      </c>
      <c r="K1828">
        <v>112.9</v>
      </c>
      <c r="L1828" t="s">
        <v>84</v>
      </c>
      <c r="M1828" t="s">
        <v>54</v>
      </c>
      <c r="N1828" t="s">
        <v>57</v>
      </c>
      <c r="O1828" t="s">
        <v>59</v>
      </c>
      <c r="P1828" s="4">
        <v>421</v>
      </c>
      <c r="Q1828" s="4">
        <v>402</v>
      </c>
      <c r="R1828" s="4">
        <v>262</v>
      </c>
      <c r="S1828" s="6">
        <v>286</v>
      </c>
      <c r="T1828">
        <v>17.100000000000001</v>
      </c>
      <c r="U1828" t="s">
        <v>62</v>
      </c>
      <c r="V1828" s="4">
        <f>Table3[[#This Row],[Driver wage/trip]]+Table3[[#This Row],[Driver Salary]]</f>
        <v>683</v>
      </c>
      <c r="W1828" s="15">
        <f>Table3[[#This Row],[Buddy wage/trip]]*0.3</f>
        <v>120.6</v>
      </c>
    </row>
    <row r="1829" spans="1:23" x14ac:dyDescent="0.25">
      <c r="A1829">
        <v>22</v>
      </c>
      <c r="B1829" s="22">
        <v>44327</v>
      </c>
      <c r="C1829">
        <v>2021</v>
      </c>
      <c r="D1829" t="s">
        <v>20</v>
      </c>
      <c r="E1829" t="s">
        <v>37</v>
      </c>
      <c r="F1829" t="s">
        <v>38</v>
      </c>
      <c r="G1829" t="s">
        <v>41</v>
      </c>
      <c r="H1829" t="s">
        <v>43</v>
      </c>
      <c r="I1829">
        <v>113.5</v>
      </c>
      <c r="J1829" t="s">
        <v>45</v>
      </c>
      <c r="K1829">
        <v>69.099999999999994</v>
      </c>
      <c r="L1829" t="s">
        <v>83</v>
      </c>
      <c r="M1829" t="s">
        <v>51</v>
      </c>
      <c r="N1829" t="s">
        <v>52</v>
      </c>
      <c r="O1829" t="s">
        <v>59</v>
      </c>
      <c r="P1829" s="4">
        <v>363</v>
      </c>
      <c r="Q1829" s="4">
        <v>400</v>
      </c>
      <c r="R1829" s="4">
        <v>450</v>
      </c>
      <c r="S1829" s="6">
        <v>608</v>
      </c>
      <c r="T1829">
        <v>7.8</v>
      </c>
      <c r="U1829" t="s">
        <v>61</v>
      </c>
      <c r="V1829" s="4">
        <f>Table3[[#This Row],[Driver wage/trip]]+Table3[[#This Row],[Driver Salary]]</f>
        <v>813</v>
      </c>
      <c r="W1829" s="15">
        <f>Table3[[#This Row],[Buddy wage/trip]]*0.3</f>
        <v>120</v>
      </c>
    </row>
    <row r="1830" spans="1:23" x14ac:dyDescent="0.25">
      <c r="A1830">
        <v>12</v>
      </c>
      <c r="B1830" s="22">
        <v>44682</v>
      </c>
      <c r="C1830">
        <v>2022</v>
      </c>
      <c r="D1830" t="s">
        <v>20</v>
      </c>
      <c r="E1830" t="s">
        <v>34</v>
      </c>
      <c r="F1830" t="s">
        <v>38</v>
      </c>
      <c r="G1830" t="s">
        <v>40</v>
      </c>
      <c r="H1830" t="s">
        <v>70</v>
      </c>
      <c r="I1830">
        <v>23.6</v>
      </c>
      <c r="J1830" t="s">
        <v>44</v>
      </c>
      <c r="K1830">
        <v>85.7</v>
      </c>
      <c r="L1830" t="s">
        <v>83</v>
      </c>
      <c r="M1830" t="s">
        <v>49</v>
      </c>
      <c r="N1830" t="s">
        <v>52</v>
      </c>
      <c r="O1830" t="s">
        <v>60</v>
      </c>
      <c r="P1830" s="4">
        <v>451</v>
      </c>
      <c r="Q1830" s="4">
        <v>399</v>
      </c>
      <c r="R1830" s="4">
        <v>220</v>
      </c>
      <c r="S1830" s="6">
        <v>340</v>
      </c>
      <c r="T1830">
        <v>19</v>
      </c>
      <c r="U1830" t="s">
        <v>62</v>
      </c>
      <c r="V1830" s="4">
        <f>Table3[[#This Row],[Driver wage/trip]]+Table3[[#This Row],[Driver Salary]]</f>
        <v>671</v>
      </c>
      <c r="W1830" s="15">
        <f>Table3[[#This Row],[Buddy wage/trip]]*0.3</f>
        <v>119.69999999999999</v>
      </c>
    </row>
    <row r="1831" spans="1:23" x14ac:dyDescent="0.25">
      <c r="A1831">
        <v>13</v>
      </c>
      <c r="B1831" s="22">
        <v>44990</v>
      </c>
      <c r="C1831">
        <v>2023</v>
      </c>
      <c r="D1831" t="s">
        <v>24</v>
      </c>
      <c r="E1831" t="s">
        <v>34</v>
      </c>
      <c r="F1831" t="s">
        <v>38</v>
      </c>
      <c r="G1831" t="s">
        <v>40</v>
      </c>
      <c r="H1831" t="s">
        <v>70</v>
      </c>
      <c r="I1831">
        <v>79</v>
      </c>
      <c r="J1831" t="s">
        <v>46</v>
      </c>
      <c r="K1831">
        <v>101.6</v>
      </c>
      <c r="L1831" t="s">
        <v>83</v>
      </c>
      <c r="M1831" t="s">
        <v>49</v>
      </c>
      <c r="N1831" t="s">
        <v>57</v>
      </c>
      <c r="O1831" t="s">
        <v>59</v>
      </c>
      <c r="P1831" s="4">
        <v>518</v>
      </c>
      <c r="Q1831" s="4">
        <v>400</v>
      </c>
      <c r="R1831" s="4">
        <v>353</v>
      </c>
      <c r="S1831" s="6">
        <v>332</v>
      </c>
      <c r="T1831">
        <v>23</v>
      </c>
      <c r="U1831" t="s">
        <v>62</v>
      </c>
      <c r="V1831" s="4">
        <f>Table3[[#This Row],[Driver wage/trip]]+Table3[[#This Row],[Driver Salary]]</f>
        <v>871</v>
      </c>
      <c r="W1831" s="15">
        <f>Table3[[#This Row],[Buddy wage/trip]]*0.3</f>
        <v>120</v>
      </c>
    </row>
    <row r="1832" spans="1:23" x14ac:dyDescent="0.25">
      <c r="A1832">
        <v>18</v>
      </c>
      <c r="B1832" s="22">
        <v>44537</v>
      </c>
      <c r="C1832">
        <v>2021</v>
      </c>
      <c r="D1832" t="s">
        <v>23</v>
      </c>
      <c r="E1832" t="s">
        <v>37</v>
      </c>
      <c r="F1832" t="s">
        <v>39</v>
      </c>
      <c r="G1832" t="s">
        <v>40</v>
      </c>
      <c r="H1832" t="s">
        <v>70</v>
      </c>
      <c r="I1832">
        <v>98.5</v>
      </c>
      <c r="J1832" t="s">
        <v>45</v>
      </c>
      <c r="K1832">
        <v>14.6</v>
      </c>
      <c r="L1832" t="s">
        <v>83</v>
      </c>
      <c r="M1832" t="s">
        <v>49</v>
      </c>
      <c r="N1832" t="s">
        <v>48</v>
      </c>
      <c r="O1832" t="s">
        <v>59</v>
      </c>
      <c r="P1832" s="4">
        <v>575</v>
      </c>
      <c r="Q1832" s="4">
        <v>399</v>
      </c>
      <c r="R1832" s="4">
        <v>321</v>
      </c>
      <c r="S1832" s="6">
        <v>580</v>
      </c>
      <c r="T1832">
        <v>30.8</v>
      </c>
      <c r="U1832" t="s">
        <v>62</v>
      </c>
      <c r="V1832" s="4">
        <f>Table3[[#This Row],[Driver wage/trip]]+Table3[[#This Row],[Driver Salary]]</f>
        <v>896</v>
      </c>
      <c r="W1832" s="15">
        <f>Table3[[#This Row],[Buddy wage/trip]]*0.3</f>
        <v>119.69999999999999</v>
      </c>
    </row>
    <row r="1833" spans="1:23" x14ac:dyDescent="0.25">
      <c r="A1833">
        <v>14</v>
      </c>
      <c r="B1833" s="22">
        <v>44903</v>
      </c>
      <c r="C1833">
        <v>2022</v>
      </c>
      <c r="D1833" t="s">
        <v>23</v>
      </c>
      <c r="E1833" t="s">
        <v>35</v>
      </c>
      <c r="F1833" t="s">
        <v>38</v>
      </c>
      <c r="G1833" t="s">
        <v>40</v>
      </c>
      <c r="H1833" t="s">
        <v>70</v>
      </c>
      <c r="I1833">
        <v>109.1</v>
      </c>
      <c r="J1833" t="s">
        <v>46</v>
      </c>
      <c r="K1833">
        <v>24.5</v>
      </c>
      <c r="L1833" t="s">
        <v>83</v>
      </c>
      <c r="M1833" t="s">
        <v>53</v>
      </c>
      <c r="N1833" t="s">
        <v>55</v>
      </c>
      <c r="O1833" t="s">
        <v>59</v>
      </c>
      <c r="P1833" s="4">
        <v>707</v>
      </c>
      <c r="Q1833" s="4">
        <v>399</v>
      </c>
      <c r="R1833" s="4">
        <v>494</v>
      </c>
      <c r="S1833" s="6">
        <v>666</v>
      </c>
      <c r="T1833">
        <v>14.6</v>
      </c>
      <c r="U1833" t="s">
        <v>61</v>
      </c>
      <c r="V1833" s="4">
        <f>Table3[[#This Row],[Driver wage/trip]]+Table3[[#This Row],[Driver Salary]]</f>
        <v>1201</v>
      </c>
      <c r="W1833" s="15">
        <f>Table3[[#This Row],[Buddy wage/trip]]*0.3</f>
        <v>119.69999999999999</v>
      </c>
    </row>
    <row r="1834" spans="1:23" x14ac:dyDescent="0.25">
      <c r="A1834">
        <v>19</v>
      </c>
      <c r="B1834" s="22">
        <v>43951</v>
      </c>
      <c r="C1834">
        <v>2020</v>
      </c>
      <c r="D1834" t="s">
        <v>19</v>
      </c>
      <c r="E1834" t="s">
        <v>35</v>
      </c>
      <c r="F1834" t="s">
        <v>38</v>
      </c>
      <c r="G1834" t="s">
        <v>40</v>
      </c>
      <c r="H1834" t="s">
        <v>43</v>
      </c>
      <c r="I1834">
        <v>36.799999999999997</v>
      </c>
      <c r="J1834" t="s">
        <v>46</v>
      </c>
      <c r="K1834">
        <v>38.4</v>
      </c>
      <c r="L1834" t="s">
        <v>83</v>
      </c>
      <c r="M1834" t="s">
        <v>52</v>
      </c>
      <c r="N1834" t="s">
        <v>52</v>
      </c>
      <c r="O1834" t="s">
        <v>59</v>
      </c>
      <c r="P1834" s="4">
        <v>746</v>
      </c>
      <c r="Q1834" s="4">
        <v>400</v>
      </c>
      <c r="R1834" s="4">
        <v>207</v>
      </c>
      <c r="S1834" s="6">
        <v>787</v>
      </c>
      <c r="T1834">
        <v>6.7</v>
      </c>
      <c r="U1834" t="s">
        <v>61</v>
      </c>
      <c r="V1834" s="4">
        <f>Table3[[#This Row],[Driver wage/trip]]+Table3[[#This Row],[Driver Salary]]</f>
        <v>953</v>
      </c>
      <c r="W1834" s="15">
        <f>Table3[[#This Row],[Buddy wage/trip]]*0.3</f>
        <v>120</v>
      </c>
    </row>
    <row r="1835" spans="1:23" x14ac:dyDescent="0.25">
      <c r="A1835">
        <v>15</v>
      </c>
      <c r="B1835" s="22">
        <v>45071</v>
      </c>
      <c r="C1835">
        <v>2023</v>
      </c>
      <c r="D1835" t="s">
        <v>20</v>
      </c>
      <c r="E1835" t="s">
        <v>35</v>
      </c>
      <c r="F1835" t="s">
        <v>39</v>
      </c>
      <c r="G1835" t="s">
        <v>40</v>
      </c>
      <c r="H1835" t="s">
        <v>43</v>
      </c>
      <c r="I1835">
        <v>19.8</v>
      </c>
      <c r="J1835" t="s">
        <v>44</v>
      </c>
      <c r="K1835">
        <v>59.9</v>
      </c>
      <c r="L1835" t="s">
        <v>83</v>
      </c>
      <c r="M1835" t="s">
        <v>52</v>
      </c>
      <c r="N1835" t="s">
        <v>48</v>
      </c>
      <c r="O1835" t="s">
        <v>59</v>
      </c>
      <c r="P1835" s="4">
        <v>478</v>
      </c>
      <c r="Q1835" s="4">
        <v>398</v>
      </c>
      <c r="R1835" s="4">
        <v>605</v>
      </c>
      <c r="S1835" s="6">
        <v>661</v>
      </c>
      <c r="T1835">
        <v>4.7</v>
      </c>
      <c r="U1835" t="s">
        <v>62</v>
      </c>
      <c r="V1835" s="4">
        <f>Table3[[#This Row],[Driver wage/trip]]+Table3[[#This Row],[Driver Salary]]</f>
        <v>1083</v>
      </c>
      <c r="W1835" s="15">
        <f>Table3[[#This Row],[Buddy wage/trip]]*0.3</f>
        <v>119.39999999999999</v>
      </c>
    </row>
    <row r="1836" spans="1:23" x14ac:dyDescent="0.25">
      <c r="A1836">
        <v>8</v>
      </c>
      <c r="B1836" s="22">
        <v>44456</v>
      </c>
      <c r="C1836">
        <v>2021</v>
      </c>
      <c r="D1836" t="s">
        <v>21</v>
      </c>
      <c r="E1836" t="s">
        <v>31</v>
      </c>
      <c r="F1836" t="s">
        <v>39</v>
      </c>
      <c r="G1836" t="s">
        <v>40</v>
      </c>
      <c r="H1836" t="s">
        <v>70</v>
      </c>
      <c r="I1836">
        <v>33.5</v>
      </c>
      <c r="J1836" t="s">
        <v>46</v>
      </c>
      <c r="K1836">
        <v>44.8</v>
      </c>
      <c r="L1836" t="s">
        <v>83</v>
      </c>
      <c r="M1836" t="s">
        <v>48</v>
      </c>
      <c r="N1836" t="s">
        <v>65</v>
      </c>
      <c r="O1836" t="s">
        <v>59</v>
      </c>
      <c r="P1836" s="4">
        <v>253</v>
      </c>
      <c r="Q1836" s="4">
        <v>399</v>
      </c>
      <c r="R1836" s="4">
        <v>713</v>
      </c>
      <c r="S1836" s="6">
        <v>294</v>
      </c>
      <c r="T1836">
        <v>5.4</v>
      </c>
      <c r="U1836" t="s">
        <v>61</v>
      </c>
      <c r="V1836" s="4">
        <f>Table3[[#This Row],[Driver wage/trip]]+Table3[[#This Row],[Driver Salary]]</f>
        <v>966</v>
      </c>
      <c r="W1836" s="15">
        <f>Table3[[#This Row],[Buddy wage/trip]]*0.3</f>
        <v>119.69999999999999</v>
      </c>
    </row>
    <row r="1837" spans="1:23" x14ac:dyDescent="0.25">
      <c r="A1837">
        <v>15</v>
      </c>
      <c r="B1837" s="22">
        <v>44356</v>
      </c>
      <c r="C1837">
        <v>2021</v>
      </c>
      <c r="D1837" t="s">
        <v>29</v>
      </c>
      <c r="E1837" t="s">
        <v>33</v>
      </c>
      <c r="F1837" t="s">
        <v>38</v>
      </c>
      <c r="G1837" t="s">
        <v>40</v>
      </c>
      <c r="H1837" t="s">
        <v>70</v>
      </c>
      <c r="I1837">
        <v>71.400000000000006</v>
      </c>
      <c r="J1837" t="s">
        <v>45</v>
      </c>
      <c r="K1837">
        <v>63.2</v>
      </c>
      <c r="L1837" t="s">
        <v>83</v>
      </c>
      <c r="M1837" t="s">
        <v>47</v>
      </c>
      <c r="N1837" t="s">
        <v>65</v>
      </c>
      <c r="O1837" t="s">
        <v>59</v>
      </c>
      <c r="P1837" s="4">
        <v>678</v>
      </c>
      <c r="Q1837" s="4">
        <v>400</v>
      </c>
      <c r="R1837" s="4">
        <v>624</v>
      </c>
      <c r="S1837" s="6">
        <v>335</v>
      </c>
      <c r="T1837">
        <v>38.1</v>
      </c>
      <c r="U1837" t="s">
        <v>61</v>
      </c>
      <c r="V1837" s="4">
        <f>Table3[[#This Row],[Driver wage/trip]]+Table3[[#This Row],[Driver Salary]]</f>
        <v>1302</v>
      </c>
      <c r="W1837" s="15">
        <f>Table3[[#This Row],[Buddy wage/trip]]*0.3</f>
        <v>120</v>
      </c>
    </row>
    <row r="1838" spans="1:23" x14ac:dyDescent="0.25">
      <c r="A1838">
        <v>4</v>
      </c>
      <c r="B1838" s="22">
        <v>44897</v>
      </c>
      <c r="C1838">
        <v>2022</v>
      </c>
      <c r="D1838" t="s">
        <v>23</v>
      </c>
      <c r="E1838" t="s">
        <v>31</v>
      </c>
      <c r="F1838" t="s">
        <v>39</v>
      </c>
      <c r="G1838" t="s">
        <v>41</v>
      </c>
      <c r="H1838" t="s">
        <v>43</v>
      </c>
      <c r="I1838">
        <v>110.7</v>
      </c>
      <c r="J1838" t="s">
        <v>46</v>
      </c>
      <c r="K1838">
        <v>26.4</v>
      </c>
      <c r="L1838" t="s">
        <v>83</v>
      </c>
      <c r="M1838" t="s">
        <v>50</v>
      </c>
      <c r="N1838" t="s">
        <v>48</v>
      </c>
      <c r="O1838" t="s">
        <v>59</v>
      </c>
      <c r="P1838" s="4">
        <v>486</v>
      </c>
      <c r="Q1838" s="4">
        <v>400</v>
      </c>
      <c r="R1838" s="4">
        <v>691</v>
      </c>
      <c r="S1838" s="6">
        <v>657</v>
      </c>
      <c r="T1838">
        <v>38.1</v>
      </c>
      <c r="U1838" t="s">
        <v>62</v>
      </c>
      <c r="V1838" s="4">
        <f>Table3[[#This Row],[Driver wage/trip]]+Table3[[#This Row],[Driver Salary]]</f>
        <v>1177</v>
      </c>
      <c r="W1838" s="15">
        <f>Table3[[#This Row],[Buddy wage/trip]]*0.3</f>
        <v>120</v>
      </c>
    </row>
    <row r="1839" spans="1:23" x14ac:dyDescent="0.25">
      <c r="A1839">
        <v>13</v>
      </c>
      <c r="B1839" s="22">
        <v>44582</v>
      </c>
      <c r="C1839">
        <v>2022</v>
      </c>
      <c r="D1839" t="s">
        <v>28</v>
      </c>
      <c r="E1839" t="s">
        <v>31</v>
      </c>
      <c r="F1839" t="s">
        <v>38</v>
      </c>
      <c r="G1839" t="s">
        <v>40</v>
      </c>
      <c r="H1839" t="s">
        <v>70</v>
      </c>
      <c r="I1839">
        <v>72</v>
      </c>
      <c r="J1839" t="s">
        <v>45</v>
      </c>
      <c r="K1839">
        <v>83.4</v>
      </c>
      <c r="L1839" t="s">
        <v>84</v>
      </c>
      <c r="M1839" t="s">
        <v>47</v>
      </c>
      <c r="N1839" t="s">
        <v>55</v>
      </c>
      <c r="O1839" t="s">
        <v>59</v>
      </c>
      <c r="P1839" s="4">
        <v>528</v>
      </c>
      <c r="Q1839" s="4">
        <v>400</v>
      </c>
      <c r="R1839" s="4">
        <v>586</v>
      </c>
      <c r="S1839" s="6">
        <v>516</v>
      </c>
      <c r="T1839">
        <v>38.799999999999997</v>
      </c>
      <c r="U1839" t="s">
        <v>62</v>
      </c>
      <c r="V1839" s="4">
        <f>Table3[[#This Row],[Driver wage/trip]]+Table3[[#This Row],[Driver Salary]]</f>
        <v>1114</v>
      </c>
      <c r="W1839" s="15">
        <f>Table3[[#This Row],[Buddy wage/trip]]*0.3</f>
        <v>120</v>
      </c>
    </row>
    <row r="1840" spans="1:23" x14ac:dyDescent="0.25">
      <c r="A1840">
        <v>12</v>
      </c>
      <c r="B1840" s="22">
        <v>43926</v>
      </c>
      <c r="C1840">
        <v>2020</v>
      </c>
      <c r="D1840" t="s">
        <v>19</v>
      </c>
      <c r="E1840" t="s">
        <v>34</v>
      </c>
      <c r="F1840" t="s">
        <v>38</v>
      </c>
      <c r="G1840" t="s">
        <v>40</v>
      </c>
      <c r="H1840" t="s">
        <v>70</v>
      </c>
      <c r="I1840">
        <v>110.8</v>
      </c>
      <c r="J1840" t="s">
        <v>45</v>
      </c>
      <c r="K1840">
        <v>11.4</v>
      </c>
      <c r="L1840" t="s">
        <v>83</v>
      </c>
      <c r="M1840" t="s">
        <v>52</v>
      </c>
      <c r="N1840" t="s">
        <v>56</v>
      </c>
      <c r="O1840" t="s">
        <v>60</v>
      </c>
      <c r="P1840" s="4">
        <v>557</v>
      </c>
      <c r="Q1840" s="4">
        <v>402</v>
      </c>
      <c r="R1840" s="4">
        <v>504</v>
      </c>
      <c r="S1840" s="6">
        <v>377</v>
      </c>
      <c r="T1840">
        <v>12.8</v>
      </c>
      <c r="U1840" t="s">
        <v>62</v>
      </c>
      <c r="V1840" s="4">
        <f>Table3[[#This Row],[Driver wage/trip]]+Table3[[#This Row],[Driver Salary]]</f>
        <v>1061</v>
      </c>
      <c r="W1840" s="15">
        <f>Table3[[#This Row],[Buddy wage/trip]]*0.3</f>
        <v>120.6</v>
      </c>
    </row>
    <row r="1841" spans="1:23" x14ac:dyDescent="0.25">
      <c r="A1841">
        <v>11</v>
      </c>
      <c r="B1841" s="22">
        <v>43857</v>
      </c>
      <c r="C1841">
        <v>2020</v>
      </c>
      <c r="D1841" t="s">
        <v>28</v>
      </c>
      <c r="E1841" t="s">
        <v>32</v>
      </c>
      <c r="F1841" t="s">
        <v>38</v>
      </c>
      <c r="G1841" t="s">
        <v>40</v>
      </c>
      <c r="H1841" t="s">
        <v>70</v>
      </c>
      <c r="I1841">
        <v>93.6</v>
      </c>
      <c r="J1841" t="s">
        <v>45</v>
      </c>
      <c r="K1841">
        <v>46.6</v>
      </c>
      <c r="L1841" t="s">
        <v>83</v>
      </c>
      <c r="M1841" t="s">
        <v>53</v>
      </c>
      <c r="N1841" t="s">
        <v>57</v>
      </c>
      <c r="O1841" t="s">
        <v>59</v>
      </c>
      <c r="P1841" s="4">
        <v>601</v>
      </c>
      <c r="Q1841" s="4">
        <v>400</v>
      </c>
      <c r="R1841" s="4">
        <v>331</v>
      </c>
      <c r="S1841" s="6">
        <v>483</v>
      </c>
      <c r="T1841">
        <v>8.5</v>
      </c>
      <c r="U1841" t="s">
        <v>61</v>
      </c>
      <c r="V1841" s="4">
        <f>Table3[[#This Row],[Driver wage/trip]]+Table3[[#This Row],[Driver Salary]]</f>
        <v>932</v>
      </c>
      <c r="W1841" s="15">
        <f>Table3[[#This Row],[Buddy wage/trip]]*0.3</f>
        <v>120</v>
      </c>
    </row>
    <row r="1842" spans="1:23" x14ac:dyDescent="0.25">
      <c r="A1842">
        <v>12</v>
      </c>
      <c r="B1842" s="22">
        <v>44666</v>
      </c>
      <c r="C1842">
        <v>2022</v>
      </c>
      <c r="D1842" t="s">
        <v>19</v>
      </c>
      <c r="E1842" t="s">
        <v>31</v>
      </c>
      <c r="F1842" t="s">
        <v>39</v>
      </c>
      <c r="G1842" t="s">
        <v>41</v>
      </c>
      <c r="H1842" t="s">
        <v>70</v>
      </c>
      <c r="I1842">
        <v>73.8</v>
      </c>
      <c r="J1842" t="s">
        <v>45</v>
      </c>
      <c r="K1842">
        <v>25.6</v>
      </c>
      <c r="L1842" t="s">
        <v>83</v>
      </c>
      <c r="M1842" t="s">
        <v>51</v>
      </c>
      <c r="N1842" t="s">
        <v>52</v>
      </c>
      <c r="O1842" t="s">
        <v>60</v>
      </c>
      <c r="P1842" s="4">
        <v>734</v>
      </c>
      <c r="Q1842" s="4">
        <v>401</v>
      </c>
      <c r="R1842" s="4">
        <v>368</v>
      </c>
      <c r="S1842" s="6">
        <v>749</v>
      </c>
      <c r="T1842">
        <v>39.299999999999997</v>
      </c>
      <c r="U1842" t="s">
        <v>62</v>
      </c>
      <c r="V1842" s="4">
        <f>Table3[[#This Row],[Driver wage/trip]]+Table3[[#This Row],[Driver Salary]]</f>
        <v>1102</v>
      </c>
      <c r="W1842" s="15">
        <f>Table3[[#This Row],[Buddy wage/trip]]*0.3</f>
        <v>120.3</v>
      </c>
    </row>
    <row r="1843" spans="1:23" x14ac:dyDescent="0.25">
      <c r="A1843">
        <v>1</v>
      </c>
      <c r="B1843" s="22">
        <v>45096</v>
      </c>
      <c r="C1843">
        <v>2023</v>
      </c>
      <c r="D1843" t="s">
        <v>29</v>
      </c>
      <c r="E1843" t="s">
        <v>32</v>
      </c>
      <c r="F1843" t="s">
        <v>39</v>
      </c>
      <c r="G1843" t="s">
        <v>40</v>
      </c>
      <c r="H1843" t="s">
        <v>43</v>
      </c>
      <c r="I1843">
        <v>7.5</v>
      </c>
      <c r="J1843" t="s">
        <v>46</v>
      </c>
      <c r="K1843">
        <v>88.9</v>
      </c>
      <c r="L1843" t="s">
        <v>84</v>
      </c>
      <c r="M1843" t="s">
        <v>55</v>
      </c>
      <c r="N1843" t="s">
        <v>48</v>
      </c>
      <c r="O1843" t="s">
        <v>60</v>
      </c>
      <c r="P1843" s="4">
        <v>771</v>
      </c>
      <c r="Q1843" s="4">
        <v>399</v>
      </c>
      <c r="R1843" s="4">
        <v>391</v>
      </c>
      <c r="S1843" s="6">
        <v>653</v>
      </c>
      <c r="T1843">
        <v>39.5</v>
      </c>
      <c r="U1843" t="s">
        <v>62</v>
      </c>
      <c r="V1843" s="4">
        <f>Table3[[#This Row],[Driver wage/trip]]+Table3[[#This Row],[Driver Salary]]</f>
        <v>1162</v>
      </c>
      <c r="W1843" s="15">
        <f>Table3[[#This Row],[Buddy wage/trip]]*0.3</f>
        <v>119.69999999999999</v>
      </c>
    </row>
    <row r="1844" spans="1:23" x14ac:dyDescent="0.25">
      <c r="A1844">
        <v>9</v>
      </c>
      <c r="B1844" s="22">
        <v>44317</v>
      </c>
      <c r="C1844">
        <v>2021</v>
      </c>
      <c r="D1844" t="s">
        <v>20</v>
      </c>
      <c r="E1844" t="s">
        <v>36</v>
      </c>
      <c r="F1844" t="s">
        <v>39</v>
      </c>
      <c r="G1844" t="s">
        <v>41</v>
      </c>
      <c r="H1844" t="s">
        <v>43</v>
      </c>
      <c r="I1844">
        <v>43.3</v>
      </c>
      <c r="J1844" t="s">
        <v>46</v>
      </c>
      <c r="K1844">
        <v>106.6</v>
      </c>
      <c r="L1844" t="s">
        <v>83</v>
      </c>
      <c r="M1844" t="s">
        <v>53</v>
      </c>
      <c r="N1844" t="s">
        <v>48</v>
      </c>
      <c r="O1844" t="s">
        <v>60</v>
      </c>
      <c r="P1844" s="4">
        <v>764</v>
      </c>
      <c r="Q1844" s="4">
        <v>401</v>
      </c>
      <c r="R1844" s="4">
        <v>223</v>
      </c>
      <c r="S1844" s="6">
        <v>470</v>
      </c>
      <c r="T1844">
        <v>4.0999999999999996</v>
      </c>
      <c r="U1844" t="s">
        <v>62</v>
      </c>
      <c r="V1844" s="4">
        <f>Table3[[#This Row],[Driver wage/trip]]+Table3[[#This Row],[Driver Salary]]</f>
        <v>987</v>
      </c>
      <c r="W1844" s="15">
        <f>Table3[[#This Row],[Buddy wage/trip]]*0.3</f>
        <v>120.3</v>
      </c>
    </row>
    <row r="1845" spans="1:23" x14ac:dyDescent="0.25">
      <c r="A1845">
        <v>13</v>
      </c>
      <c r="B1845" s="22">
        <v>44070</v>
      </c>
      <c r="C1845">
        <v>2020</v>
      </c>
      <c r="D1845" t="s">
        <v>26</v>
      </c>
      <c r="E1845" t="s">
        <v>35</v>
      </c>
      <c r="F1845" t="s">
        <v>38</v>
      </c>
      <c r="G1845" t="s">
        <v>40</v>
      </c>
      <c r="H1845" t="s">
        <v>43</v>
      </c>
      <c r="I1845">
        <v>11.6</v>
      </c>
      <c r="J1845" t="s">
        <v>46</v>
      </c>
      <c r="K1845">
        <v>14.1</v>
      </c>
      <c r="L1845" t="s">
        <v>83</v>
      </c>
      <c r="M1845" t="s">
        <v>53</v>
      </c>
      <c r="N1845" t="s">
        <v>65</v>
      </c>
      <c r="O1845" t="s">
        <v>60</v>
      </c>
      <c r="P1845" s="4">
        <v>686</v>
      </c>
      <c r="Q1845" s="4">
        <v>399</v>
      </c>
      <c r="R1845" s="4">
        <v>748</v>
      </c>
      <c r="S1845" s="6">
        <v>788</v>
      </c>
      <c r="T1845">
        <v>30.3</v>
      </c>
      <c r="U1845" t="s">
        <v>62</v>
      </c>
      <c r="V1845" s="4">
        <f>Table3[[#This Row],[Driver wage/trip]]+Table3[[#This Row],[Driver Salary]]</f>
        <v>1434</v>
      </c>
      <c r="W1845" s="15">
        <f>Table3[[#This Row],[Buddy wage/trip]]*0.3</f>
        <v>119.69999999999999</v>
      </c>
    </row>
    <row r="1846" spans="1:23" x14ac:dyDescent="0.25">
      <c r="A1846">
        <v>14</v>
      </c>
      <c r="B1846" s="22">
        <v>45158</v>
      </c>
      <c r="C1846">
        <v>2023</v>
      </c>
      <c r="D1846" t="s">
        <v>26</v>
      </c>
      <c r="E1846" t="s">
        <v>34</v>
      </c>
      <c r="F1846" t="s">
        <v>38</v>
      </c>
      <c r="G1846" t="s">
        <v>41</v>
      </c>
      <c r="H1846" t="s">
        <v>42</v>
      </c>
      <c r="I1846">
        <v>42.1</v>
      </c>
      <c r="J1846" t="s">
        <v>44</v>
      </c>
      <c r="K1846">
        <v>95.3</v>
      </c>
      <c r="L1846" t="s">
        <v>83</v>
      </c>
      <c r="M1846" t="s">
        <v>51</v>
      </c>
      <c r="N1846" t="s">
        <v>56</v>
      </c>
      <c r="O1846" t="s">
        <v>60</v>
      </c>
      <c r="P1846" s="4">
        <v>734</v>
      </c>
      <c r="Q1846" s="4">
        <v>400</v>
      </c>
      <c r="R1846" s="4">
        <v>740</v>
      </c>
      <c r="S1846" s="6">
        <v>677</v>
      </c>
      <c r="T1846">
        <v>12.3</v>
      </c>
      <c r="U1846" t="s">
        <v>61</v>
      </c>
      <c r="V1846" s="4">
        <f>Table3[[#This Row],[Driver wage/trip]]+Table3[[#This Row],[Driver Salary]]</f>
        <v>1474</v>
      </c>
      <c r="W1846" s="15">
        <f>Table3[[#This Row],[Buddy wage/trip]]*0.3</f>
        <v>120</v>
      </c>
    </row>
    <row r="1847" spans="1:23" x14ac:dyDescent="0.25">
      <c r="A1847">
        <v>5</v>
      </c>
      <c r="B1847" s="22">
        <v>43897</v>
      </c>
      <c r="C1847">
        <v>2020</v>
      </c>
      <c r="D1847" t="s">
        <v>24</v>
      </c>
      <c r="E1847" t="s">
        <v>36</v>
      </c>
      <c r="F1847" t="s">
        <v>38</v>
      </c>
      <c r="G1847" t="s">
        <v>41</v>
      </c>
      <c r="H1847" t="s">
        <v>42</v>
      </c>
      <c r="I1847">
        <v>12.2</v>
      </c>
      <c r="J1847" t="s">
        <v>46</v>
      </c>
      <c r="K1847">
        <v>108</v>
      </c>
      <c r="L1847" t="s">
        <v>83</v>
      </c>
      <c r="M1847" t="s">
        <v>53</v>
      </c>
      <c r="N1847" t="s">
        <v>66</v>
      </c>
      <c r="O1847" t="s">
        <v>60</v>
      </c>
      <c r="P1847" s="4">
        <v>230</v>
      </c>
      <c r="Q1847" s="4">
        <v>400</v>
      </c>
      <c r="R1847" s="4">
        <v>265</v>
      </c>
      <c r="S1847" s="6">
        <v>204</v>
      </c>
      <c r="T1847">
        <v>36.5</v>
      </c>
      <c r="U1847" t="s">
        <v>62</v>
      </c>
      <c r="V1847" s="4">
        <f>Table3[[#This Row],[Driver wage/trip]]+Table3[[#This Row],[Driver Salary]]</f>
        <v>495</v>
      </c>
      <c r="W1847" s="15">
        <f>Table3[[#This Row],[Buddy wage/trip]]*0.3</f>
        <v>120</v>
      </c>
    </row>
    <row r="1848" spans="1:23" x14ac:dyDescent="0.25">
      <c r="A1848">
        <v>21</v>
      </c>
      <c r="B1848" s="22">
        <v>45135</v>
      </c>
      <c r="C1848">
        <v>2023</v>
      </c>
      <c r="D1848" t="s">
        <v>27</v>
      </c>
      <c r="E1848" t="s">
        <v>31</v>
      </c>
      <c r="F1848" t="s">
        <v>39</v>
      </c>
      <c r="G1848" t="s">
        <v>41</v>
      </c>
      <c r="H1848" t="s">
        <v>43</v>
      </c>
      <c r="I1848">
        <v>24.3</v>
      </c>
      <c r="J1848" t="s">
        <v>46</v>
      </c>
      <c r="K1848">
        <v>117</v>
      </c>
      <c r="L1848" t="s">
        <v>83</v>
      </c>
      <c r="M1848" t="s">
        <v>48</v>
      </c>
      <c r="N1848" t="s">
        <v>65</v>
      </c>
      <c r="O1848" t="s">
        <v>60</v>
      </c>
      <c r="P1848" s="4">
        <v>709</v>
      </c>
      <c r="Q1848" s="4">
        <v>401</v>
      </c>
      <c r="R1848" s="4">
        <v>534</v>
      </c>
      <c r="S1848" s="6">
        <v>267</v>
      </c>
      <c r="T1848">
        <v>4.5</v>
      </c>
      <c r="U1848" t="s">
        <v>61</v>
      </c>
      <c r="V1848" s="4">
        <f>Table3[[#This Row],[Driver wage/trip]]+Table3[[#This Row],[Driver Salary]]</f>
        <v>1243</v>
      </c>
      <c r="W1848" s="15">
        <f>Table3[[#This Row],[Buddy wage/trip]]*0.3</f>
        <v>120.3</v>
      </c>
    </row>
    <row r="1849" spans="1:23" x14ac:dyDescent="0.25">
      <c r="A1849">
        <v>6</v>
      </c>
      <c r="B1849" s="22">
        <v>45046</v>
      </c>
      <c r="C1849">
        <v>2023</v>
      </c>
      <c r="D1849" t="s">
        <v>19</v>
      </c>
      <c r="E1849" t="s">
        <v>34</v>
      </c>
      <c r="F1849" t="s">
        <v>39</v>
      </c>
      <c r="G1849" t="s">
        <v>41</v>
      </c>
      <c r="H1849" t="s">
        <v>42</v>
      </c>
      <c r="I1849">
        <v>52.2</v>
      </c>
      <c r="J1849" t="s">
        <v>44</v>
      </c>
      <c r="K1849">
        <v>71.599999999999994</v>
      </c>
      <c r="L1849" t="s">
        <v>84</v>
      </c>
      <c r="M1849" t="s">
        <v>53</v>
      </c>
      <c r="N1849" t="s">
        <v>48</v>
      </c>
      <c r="O1849" t="s">
        <v>60</v>
      </c>
      <c r="P1849" s="4">
        <v>243</v>
      </c>
      <c r="Q1849" s="4">
        <v>399</v>
      </c>
      <c r="R1849" s="4">
        <v>481</v>
      </c>
      <c r="S1849" s="6">
        <v>532</v>
      </c>
      <c r="T1849">
        <v>35.700000000000003</v>
      </c>
      <c r="U1849" t="s">
        <v>61</v>
      </c>
      <c r="V1849" s="4">
        <f>Table3[[#This Row],[Driver wage/trip]]+Table3[[#This Row],[Driver Salary]]</f>
        <v>724</v>
      </c>
      <c r="W1849" s="15">
        <f>Table3[[#This Row],[Buddy wage/trip]]*0.3</f>
        <v>119.69999999999999</v>
      </c>
    </row>
    <row r="1850" spans="1:23" x14ac:dyDescent="0.25">
      <c r="A1850">
        <v>19</v>
      </c>
      <c r="B1850" s="22">
        <v>44973</v>
      </c>
      <c r="C1850">
        <v>2023</v>
      </c>
      <c r="D1850" t="s">
        <v>25</v>
      </c>
      <c r="E1850" t="s">
        <v>35</v>
      </c>
      <c r="F1850" t="s">
        <v>38</v>
      </c>
      <c r="G1850" t="s">
        <v>41</v>
      </c>
      <c r="H1850" t="s">
        <v>43</v>
      </c>
      <c r="I1850">
        <v>64.2</v>
      </c>
      <c r="J1850" t="s">
        <v>46</v>
      </c>
      <c r="K1850">
        <v>42.7</v>
      </c>
      <c r="L1850" t="s">
        <v>84</v>
      </c>
      <c r="M1850" t="s">
        <v>48</v>
      </c>
      <c r="N1850" t="s">
        <v>57</v>
      </c>
      <c r="O1850" t="s">
        <v>60</v>
      </c>
      <c r="P1850" s="4">
        <v>648</v>
      </c>
      <c r="Q1850" s="4">
        <v>398</v>
      </c>
      <c r="R1850" s="4">
        <v>610</v>
      </c>
      <c r="S1850" s="6">
        <v>410</v>
      </c>
      <c r="T1850">
        <v>1.1000000000000001</v>
      </c>
      <c r="U1850" t="s">
        <v>61</v>
      </c>
      <c r="V1850" s="4">
        <f>Table3[[#This Row],[Driver wage/trip]]+Table3[[#This Row],[Driver Salary]]</f>
        <v>1258</v>
      </c>
      <c r="W1850" s="15">
        <f>Table3[[#This Row],[Buddy wage/trip]]*0.3</f>
        <v>119.39999999999999</v>
      </c>
    </row>
    <row r="1851" spans="1:23" x14ac:dyDescent="0.25">
      <c r="A1851">
        <v>16</v>
      </c>
      <c r="B1851" s="22">
        <v>45006</v>
      </c>
      <c r="C1851">
        <v>2023</v>
      </c>
      <c r="D1851" t="s">
        <v>24</v>
      </c>
      <c r="E1851" t="s">
        <v>37</v>
      </c>
      <c r="F1851" t="s">
        <v>39</v>
      </c>
      <c r="G1851" t="s">
        <v>40</v>
      </c>
      <c r="H1851" t="s">
        <v>43</v>
      </c>
      <c r="I1851">
        <v>30</v>
      </c>
      <c r="J1851" t="s">
        <v>45</v>
      </c>
      <c r="K1851">
        <v>42</v>
      </c>
      <c r="L1851" t="s">
        <v>83</v>
      </c>
      <c r="M1851" t="s">
        <v>55</v>
      </c>
      <c r="N1851" t="s">
        <v>66</v>
      </c>
      <c r="O1851" t="s">
        <v>59</v>
      </c>
      <c r="P1851" s="4">
        <v>302</v>
      </c>
      <c r="Q1851" s="4">
        <v>400</v>
      </c>
      <c r="R1851" s="4">
        <v>562</v>
      </c>
      <c r="S1851" s="6">
        <v>688</v>
      </c>
      <c r="T1851">
        <v>21.4</v>
      </c>
      <c r="U1851" t="s">
        <v>62</v>
      </c>
      <c r="V1851" s="4">
        <f>Table3[[#This Row],[Driver wage/trip]]+Table3[[#This Row],[Driver Salary]]</f>
        <v>864</v>
      </c>
      <c r="W1851" s="15">
        <f>Table3[[#This Row],[Buddy wage/trip]]*0.3</f>
        <v>120</v>
      </c>
    </row>
    <row r="1852" spans="1:23" x14ac:dyDescent="0.25">
      <c r="A1852">
        <v>8</v>
      </c>
      <c r="B1852" s="22">
        <v>45246</v>
      </c>
      <c r="C1852">
        <v>2023</v>
      </c>
      <c r="D1852" t="s">
        <v>30</v>
      </c>
      <c r="E1852" t="s">
        <v>35</v>
      </c>
      <c r="F1852" t="s">
        <v>39</v>
      </c>
      <c r="G1852" t="s">
        <v>41</v>
      </c>
      <c r="H1852" t="s">
        <v>70</v>
      </c>
      <c r="I1852">
        <v>89.2</v>
      </c>
      <c r="J1852" t="s">
        <v>46</v>
      </c>
      <c r="K1852">
        <v>48.6</v>
      </c>
      <c r="L1852" t="s">
        <v>83</v>
      </c>
      <c r="M1852" t="s">
        <v>51</v>
      </c>
      <c r="N1852" t="s">
        <v>52</v>
      </c>
      <c r="O1852" t="s">
        <v>59</v>
      </c>
      <c r="P1852" s="4">
        <v>416</v>
      </c>
      <c r="Q1852" s="4">
        <v>400</v>
      </c>
      <c r="R1852" s="4">
        <v>275</v>
      </c>
      <c r="S1852" s="6">
        <v>737</v>
      </c>
      <c r="T1852">
        <v>14.1</v>
      </c>
      <c r="U1852" t="s">
        <v>61</v>
      </c>
      <c r="V1852" s="4">
        <f>Table3[[#This Row],[Driver wage/trip]]+Table3[[#This Row],[Driver Salary]]</f>
        <v>691</v>
      </c>
      <c r="W1852" s="15">
        <f>Table3[[#This Row],[Buddy wage/trip]]*0.3</f>
        <v>120</v>
      </c>
    </row>
    <row r="1853" spans="1:23" x14ac:dyDescent="0.25">
      <c r="A1853">
        <v>25</v>
      </c>
      <c r="B1853" s="22">
        <v>44061</v>
      </c>
      <c r="C1853">
        <v>2020</v>
      </c>
      <c r="D1853" t="s">
        <v>26</v>
      </c>
      <c r="E1853" t="s">
        <v>37</v>
      </c>
      <c r="F1853" t="s">
        <v>38</v>
      </c>
      <c r="G1853" t="s">
        <v>40</v>
      </c>
      <c r="H1853" t="s">
        <v>42</v>
      </c>
      <c r="I1853">
        <v>72.900000000000006</v>
      </c>
      <c r="J1853" t="s">
        <v>44</v>
      </c>
      <c r="K1853">
        <v>75.5</v>
      </c>
      <c r="L1853" t="s">
        <v>84</v>
      </c>
      <c r="M1853" t="s">
        <v>48</v>
      </c>
      <c r="N1853" t="s">
        <v>55</v>
      </c>
      <c r="O1853" t="s">
        <v>59</v>
      </c>
      <c r="P1853" s="4">
        <v>311</v>
      </c>
      <c r="Q1853" s="4">
        <v>400</v>
      </c>
      <c r="R1853" s="4">
        <v>596</v>
      </c>
      <c r="S1853" s="6">
        <v>344</v>
      </c>
      <c r="T1853">
        <v>17.7</v>
      </c>
      <c r="U1853" t="s">
        <v>61</v>
      </c>
      <c r="V1853" s="4">
        <f>Table3[[#This Row],[Driver wage/trip]]+Table3[[#This Row],[Driver Salary]]</f>
        <v>907</v>
      </c>
      <c r="W1853" s="15">
        <f>Table3[[#This Row],[Buddy wage/trip]]*0.3</f>
        <v>120</v>
      </c>
    </row>
    <row r="1854" spans="1:23" x14ac:dyDescent="0.25">
      <c r="A1854">
        <v>4</v>
      </c>
      <c r="B1854" s="22">
        <v>44181</v>
      </c>
      <c r="C1854">
        <v>2020</v>
      </c>
      <c r="D1854" t="s">
        <v>23</v>
      </c>
      <c r="E1854" t="s">
        <v>33</v>
      </c>
      <c r="F1854" t="s">
        <v>39</v>
      </c>
      <c r="G1854" t="s">
        <v>41</v>
      </c>
      <c r="H1854" t="s">
        <v>43</v>
      </c>
      <c r="I1854">
        <v>84.6</v>
      </c>
      <c r="J1854" t="s">
        <v>44</v>
      </c>
      <c r="K1854">
        <v>61.4</v>
      </c>
      <c r="L1854" t="s">
        <v>84</v>
      </c>
      <c r="M1854" t="s">
        <v>53</v>
      </c>
      <c r="N1854" t="s">
        <v>65</v>
      </c>
      <c r="O1854" t="s">
        <v>60</v>
      </c>
      <c r="P1854" s="4">
        <v>466</v>
      </c>
      <c r="Q1854" s="4">
        <v>401</v>
      </c>
      <c r="R1854" s="4">
        <v>565</v>
      </c>
      <c r="S1854" s="6">
        <v>658</v>
      </c>
      <c r="T1854">
        <v>17.899999999999999</v>
      </c>
      <c r="U1854" t="s">
        <v>61</v>
      </c>
      <c r="V1854" s="4">
        <f>Table3[[#This Row],[Driver wage/trip]]+Table3[[#This Row],[Driver Salary]]</f>
        <v>1031</v>
      </c>
      <c r="W1854" s="15">
        <f>Table3[[#This Row],[Buddy wage/trip]]*0.3</f>
        <v>120.3</v>
      </c>
    </row>
    <row r="1855" spans="1:23" x14ac:dyDescent="0.25">
      <c r="A1855">
        <v>19</v>
      </c>
      <c r="B1855" s="22">
        <v>44591</v>
      </c>
      <c r="C1855">
        <v>2022</v>
      </c>
      <c r="D1855" t="s">
        <v>28</v>
      </c>
      <c r="E1855" t="s">
        <v>34</v>
      </c>
      <c r="F1855" t="s">
        <v>38</v>
      </c>
      <c r="G1855" t="s">
        <v>41</v>
      </c>
      <c r="H1855" t="s">
        <v>42</v>
      </c>
      <c r="I1855">
        <v>89.3</v>
      </c>
      <c r="J1855" t="s">
        <v>44</v>
      </c>
      <c r="K1855">
        <v>80.2</v>
      </c>
      <c r="L1855" t="s">
        <v>83</v>
      </c>
      <c r="M1855" t="s">
        <v>51</v>
      </c>
      <c r="N1855" t="s">
        <v>55</v>
      </c>
      <c r="O1855" t="s">
        <v>59</v>
      </c>
      <c r="P1855" s="4">
        <v>447</v>
      </c>
      <c r="Q1855" s="4">
        <v>400</v>
      </c>
      <c r="R1855" s="4">
        <v>519</v>
      </c>
      <c r="S1855" s="6">
        <v>521</v>
      </c>
      <c r="T1855">
        <v>26.5</v>
      </c>
      <c r="U1855" t="s">
        <v>61</v>
      </c>
      <c r="V1855" s="4">
        <f>Table3[[#This Row],[Driver wage/trip]]+Table3[[#This Row],[Driver Salary]]</f>
        <v>966</v>
      </c>
      <c r="W1855" s="15">
        <f>Table3[[#This Row],[Buddy wage/trip]]*0.3</f>
        <v>120</v>
      </c>
    </row>
    <row r="1856" spans="1:23" x14ac:dyDescent="0.25">
      <c r="A1856">
        <v>20</v>
      </c>
      <c r="B1856" s="22">
        <v>45025</v>
      </c>
      <c r="C1856">
        <v>2023</v>
      </c>
      <c r="D1856" t="s">
        <v>19</v>
      </c>
      <c r="E1856" t="s">
        <v>34</v>
      </c>
      <c r="F1856" t="s">
        <v>39</v>
      </c>
      <c r="G1856" t="s">
        <v>40</v>
      </c>
      <c r="H1856" t="s">
        <v>43</v>
      </c>
      <c r="I1856">
        <v>88.6</v>
      </c>
      <c r="J1856" t="s">
        <v>44</v>
      </c>
      <c r="K1856">
        <v>9.5</v>
      </c>
      <c r="L1856" t="s">
        <v>84</v>
      </c>
      <c r="M1856" t="s">
        <v>51</v>
      </c>
      <c r="N1856" t="s">
        <v>52</v>
      </c>
      <c r="O1856" t="s">
        <v>59</v>
      </c>
      <c r="P1856" s="4">
        <v>229</v>
      </c>
      <c r="Q1856" s="4">
        <v>399</v>
      </c>
      <c r="R1856" s="4">
        <v>441</v>
      </c>
      <c r="S1856" s="6">
        <v>435</v>
      </c>
      <c r="T1856">
        <v>1.9</v>
      </c>
      <c r="U1856" t="s">
        <v>61</v>
      </c>
      <c r="V1856" s="4">
        <f>Table3[[#This Row],[Driver wage/trip]]+Table3[[#This Row],[Driver Salary]]</f>
        <v>670</v>
      </c>
      <c r="W1856" s="15">
        <f>Table3[[#This Row],[Buddy wage/trip]]*0.3</f>
        <v>119.69999999999999</v>
      </c>
    </row>
    <row r="1857" spans="1:23" x14ac:dyDescent="0.25">
      <c r="A1857">
        <v>8</v>
      </c>
      <c r="B1857" s="22">
        <v>44693</v>
      </c>
      <c r="C1857">
        <v>2022</v>
      </c>
      <c r="D1857" t="s">
        <v>20</v>
      </c>
      <c r="E1857" t="s">
        <v>35</v>
      </c>
      <c r="F1857" t="s">
        <v>38</v>
      </c>
      <c r="G1857" t="s">
        <v>40</v>
      </c>
      <c r="H1857" t="s">
        <v>70</v>
      </c>
      <c r="I1857">
        <v>112.7</v>
      </c>
      <c r="J1857" t="s">
        <v>45</v>
      </c>
      <c r="K1857">
        <v>17.2</v>
      </c>
      <c r="L1857" t="s">
        <v>83</v>
      </c>
      <c r="M1857" t="s">
        <v>48</v>
      </c>
      <c r="N1857" t="s">
        <v>58</v>
      </c>
      <c r="O1857" t="s">
        <v>59</v>
      </c>
      <c r="P1857" s="4">
        <v>698</v>
      </c>
      <c r="Q1857" s="4">
        <v>398</v>
      </c>
      <c r="R1857" s="4">
        <v>773</v>
      </c>
      <c r="S1857" s="6">
        <v>672</v>
      </c>
      <c r="T1857">
        <v>28</v>
      </c>
      <c r="U1857" t="s">
        <v>61</v>
      </c>
      <c r="V1857" s="4">
        <f>Table3[[#This Row],[Driver wage/trip]]+Table3[[#This Row],[Driver Salary]]</f>
        <v>1471</v>
      </c>
      <c r="W1857" s="15">
        <f>Table3[[#This Row],[Buddy wage/trip]]*0.3</f>
        <v>119.39999999999999</v>
      </c>
    </row>
    <row r="1858" spans="1:23" x14ac:dyDescent="0.25">
      <c r="A1858">
        <v>22</v>
      </c>
      <c r="B1858" s="22">
        <v>44986</v>
      </c>
      <c r="C1858">
        <v>2023</v>
      </c>
      <c r="D1858" t="s">
        <v>24</v>
      </c>
      <c r="E1858" t="s">
        <v>33</v>
      </c>
      <c r="F1858" t="s">
        <v>39</v>
      </c>
      <c r="G1858" t="s">
        <v>41</v>
      </c>
      <c r="H1858" t="s">
        <v>42</v>
      </c>
      <c r="I1858">
        <v>32.299999999999997</v>
      </c>
      <c r="J1858" t="s">
        <v>46</v>
      </c>
      <c r="K1858">
        <v>117.3</v>
      </c>
      <c r="L1858" t="s">
        <v>84</v>
      </c>
      <c r="M1858" t="s">
        <v>51</v>
      </c>
      <c r="N1858" t="s">
        <v>52</v>
      </c>
      <c r="O1858" t="s">
        <v>60</v>
      </c>
      <c r="P1858" s="4">
        <v>713</v>
      </c>
      <c r="Q1858" s="4">
        <v>400</v>
      </c>
      <c r="R1858" s="4">
        <v>710</v>
      </c>
      <c r="S1858" s="6">
        <v>539</v>
      </c>
      <c r="T1858">
        <v>1.9</v>
      </c>
      <c r="U1858" t="s">
        <v>62</v>
      </c>
      <c r="V1858" s="4">
        <f>Table3[[#This Row],[Driver wage/trip]]+Table3[[#This Row],[Driver Salary]]</f>
        <v>1423</v>
      </c>
      <c r="W1858" s="15">
        <f>Table3[[#This Row],[Buddy wage/trip]]*0.3</f>
        <v>120</v>
      </c>
    </row>
    <row r="1859" spans="1:23" x14ac:dyDescent="0.25">
      <c r="A1859">
        <v>11</v>
      </c>
      <c r="B1859" s="22">
        <v>44187</v>
      </c>
      <c r="C1859">
        <v>2020</v>
      </c>
      <c r="D1859" t="s">
        <v>23</v>
      </c>
      <c r="E1859" t="s">
        <v>37</v>
      </c>
      <c r="F1859" t="s">
        <v>38</v>
      </c>
      <c r="G1859" t="s">
        <v>41</v>
      </c>
      <c r="H1859" t="s">
        <v>70</v>
      </c>
      <c r="I1859">
        <v>36.1</v>
      </c>
      <c r="J1859" t="s">
        <v>46</v>
      </c>
      <c r="K1859">
        <v>119.5</v>
      </c>
      <c r="L1859" t="s">
        <v>83</v>
      </c>
      <c r="M1859" t="s">
        <v>55</v>
      </c>
      <c r="N1859" t="s">
        <v>57</v>
      </c>
      <c r="O1859" t="s">
        <v>59</v>
      </c>
      <c r="P1859" s="4">
        <v>673</v>
      </c>
      <c r="Q1859" s="4">
        <v>401</v>
      </c>
      <c r="R1859" s="4">
        <v>551</v>
      </c>
      <c r="S1859" s="6">
        <v>581</v>
      </c>
      <c r="T1859">
        <v>8.1999999999999993</v>
      </c>
      <c r="U1859" t="s">
        <v>62</v>
      </c>
      <c r="V1859" s="4">
        <f>Table3[[#This Row],[Driver wage/trip]]+Table3[[#This Row],[Driver Salary]]</f>
        <v>1224</v>
      </c>
      <c r="W1859" s="15">
        <f>Table3[[#This Row],[Buddy wage/trip]]*0.3</f>
        <v>120.3</v>
      </c>
    </row>
    <row r="1860" spans="1:23" x14ac:dyDescent="0.25">
      <c r="A1860">
        <v>15</v>
      </c>
      <c r="B1860" s="22">
        <v>44896</v>
      </c>
      <c r="C1860">
        <v>2022</v>
      </c>
      <c r="D1860" t="s">
        <v>23</v>
      </c>
      <c r="E1860" t="s">
        <v>35</v>
      </c>
      <c r="F1860" t="s">
        <v>39</v>
      </c>
      <c r="G1860" t="s">
        <v>40</v>
      </c>
      <c r="H1860" t="s">
        <v>42</v>
      </c>
      <c r="I1860">
        <v>15.8</v>
      </c>
      <c r="J1860" t="s">
        <v>46</v>
      </c>
      <c r="K1860">
        <v>90.9</v>
      </c>
      <c r="L1860" t="s">
        <v>83</v>
      </c>
      <c r="M1860" t="s">
        <v>48</v>
      </c>
      <c r="N1860" t="s">
        <v>57</v>
      </c>
      <c r="O1860" t="s">
        <v>60</v>
      </c>
      <c r="P1860" s="4">
        <v>709</v>
      </c>
      <c r="Q1860" s="4">
        <v>400</v>
      </c>
      <c r="R1860" s="4">
        <v>204</v>
      </c>
      <c r="S1860" s="6">
        <v>237</v>
      </c>
      <c r="T1860">
        <v>24.7</v>
      </c>
      <c r="U1860" t="s">
        <v>61</v>
      </c>
      <c r="V1860" s="4">
        <f>Table3[[#This Row],[Driver wage/trip]]+Table3[[#This Row],[Driver Salary]]</f>
        <v>913</v>
      </c>
      <c r="W1860" s="15">
        <f>Table3[[#This Row],[Buddy wage/trip]]*0.3</f>
        <v>120</v>
      </c>
    </row>
    <row r="1861" spans="1:23" x14ac:dyDescent="0.25">
      <c r="A1861">
        <v>14</v>
      </c>
      <c r="B1861" s="22">
        <v>45159</v>
      </c>
      <c r="C1861">
        <v>2023</v>
      </c>
      <c r="D1861" t="s">
        <v>26</v>
      </c>
      <c r="E1861" t="s">
        <v>32</v>
      </c>
      <c r="F1861" t="s">
        <v>39</v>
      </c>
      <c r="G1861" t="s">
        <v>41</v>
      </c>
      <c r="H1861" t="s">
        <v>43</v>
      </c>
      <c r="I1861">
        <v>73.099999999999994</v>
      </c>
      <c r="J1861" t="s">
        <v>45</v>
      </c>
      <c r="K1861">
        <v>34.5</v>
      </c>
      <c r="L1861" t="s">
        <v>84</v>
      </c>
      <c r="M1861" t="s">
        <v>47</v>
      </c>
      <c r="N1861" t="s">
        <v>57</v>
      </c>
      <c r="O1861" t="s">
        <v>60</v>
      </c>
      <c r="P1861" s="4">
        <v>651</v>
      </c>
      <c r="Q1861" s="4">
        <v>400</v>
      </c>
      <c r="R1861" s="4">
        <v>459</v>
      </c>
      <c r="S1861" s="6">
        <v>552</v>
      </c>
      <c r="T1861">
        <v>4.4000000000000004</v>
      </c>
      <c r="U1861" t="s">
        <v>61</v>
      </c>
      <c r="V1861" s="4">
        <f>Table3[[#This Row],[Driver wage/trip]]+Table3[[#This Row],[Driver Salary]]</f>
        <v>1110</v>
      </c>
      <c r="W1861" s="15">
        <f>Table3[[#This Row],[Buddy wage/trip]]*0.3</f>
        <v>120</v>
      </c>
    </row>
    <row r="1862" spans="1:23" x14ac:dyDescent="0.25">
      <c r="A1862">
        <v>12</v>
      </c>
      <c r="B1862" s="22">
        <v>44860</v>
      </c>
      <c r="C1862">
        <v>2022</v>
      </c>
      <c r="D1862" t="s">
        <v>22</v>
      </c>
      <c r="E1862" t="s">
        <v>33</v>
      </c>
      <c r="F1862" t="s">
        <v>39</v>
      </c>
      <c r="G1862" t="s">
        <v>41</v>
      </c>
      <c r="H1862" t="s">
        <v>70</v>
      </c>
      <c r="I1862">
        <v>50.4</v>
      </c>
      <c r="J1862" t="s">
        <v>45</v>
      </c>
      <c r="K1862">
        <v>114.6</v>
      </c>
      <c r="L1862" t="s">
        <v>84</v>
      </c>
      <c r="M1862" t="s">
        <v>53</v>
      </c>
      <c r="N1862" t="s">
        <v>48</v>
      </c>
      <c r="O1862" t="s">
        <v>59</v>
      </c>
      <c r="P1862" s="4">
        <v>762</v>
      </c>
      <c r="Q1862" s="4">
        <v>400</v>
      </c>
      <c r="R1862" s="4">
        <v>620</v>
      </c>
      <c r="S1862" s="6">
        <v>380</v>
      </c>
      <c r="T1862">
        <v>39.6</v>
      </c>
      <c r="U1862" t="s">
        <v>62</v>
      </c>
      <c r="V1862" s="4">
        <f>Table3[[#This Row],[Driver wage/trip]]+Table3[[#This Row],[Driver Salary]]</f>
        <v>1382</v>
      </c>
      <c r="W1862" s="15">
        <f>Table3[[#This Row],[Buddy wage/trip]]*0.3</f>
        <v>120</v>
      </c>
    </row>
    <row r="1863" spans="1:23" x14ac:dyDescent="0.25">
      <c r="A1863">
        <v>18</v>
      </c>
      <c r="B1863" s="22">
        <v>44159</v>
      </c>
      <c r="C1863">
        <v>2020</v>
      </c>
      <c r="D1863" t="s">
        <v>30</v>
      </c>
      <c r="E1863" t="s">
        <v>37</v>
      </c>
      <c r="F1863" t="s">
        <v>38</v>
      </c>
      <c r="G1863" t="s">
        <v>40</v>
      </c>
      <c r="H1863" t="s">
        <v>70</v>
      </c>
      <c r="I1863">
        <v>62.1</v>
      </c>
      <c r="J1863" t="s">
        <v>46</v>
      </c>
      <c r="K1863">
        <v>29.6</v>
      </c>
      <c r="L1863" t="s">
        <v>84</v>
      </c>
      <c r="M1863" t="s">
        <v>54</v>
      </c>
      <c r="N1863" t="s">
        <v>58</v>
      </c>
      <c r="O1863" t="s">
        <v>60</v>
      </c>
      <c r="P1863" s="4">
        <v>546</v>
      </c>
      <c r="Q1863" s="4">
        <v>399</v>
      </c>
      <c r="R1863" s="4">
        <v>270</v>
      </c>
      <c r="S1863" s="6">
        <v>496</v>
      </c>
      <c r="T1863">
        <v>31.6</v>
      </c>
      <c r="U1863" t="s">
        <v>61</v>
      </c>
      <c r="V1863" s="4">
        <f>Table3[[#This Row],[Driver wage/trip]]+Table3[[#This Row],[Driver Salary]]</f>
        <v>816</v>
      </c>
      <c r="W1863" s="15">
        <f>Table3[[#This Row],[Buddy wage/trip]]*0.3</f>
        <v>119.69999999999999</v>
      </c>
    </row>
    <row r="1864" spans="1:23" x14ac:dyDescent="0.25">
      <c r="A1864">
        <v>18</v>
      </c>
      <c r="B1864" s="22">
        <v>45024</v>
      </c>
      <c r="C1864">
        <v>2023</v>
      </c>
      <c r="D1864" t="s">
        <v>19</v>
      </c>
      <c r="E1864" t="s">
        <v>36</v>
      </c>
      <c r="F1864" t="s">
        <v>39</v>
      </c>
      <c r="G1864" t="s">
        <v>41</v>
      </c>
      <c r="H1864" t="s">
        <v>42</v>
      </c>
      <c r="I1864">
        <v>24.5</v>
      </c>
      <c r="J1864" t="s">
        <v>46</v>
      </c>
      <c r="K1864">
        <v>89.1</v>
      </c>
      <c r="L1864" t="s">
        <v>84</v>
      </c>
      <c r="M1864" t="s">
        <v>54</v>
      </c>
      <c r="N1864" t="s">
        <v>48</v>
      </c>
      <c r="O1864" t="s">
        <v>60</v>
      </c>
      <c r="P1864" s="4">
        <v>550</v>
      </c>
      <c r="Q1864" s="4">
        <v>401</v>
      </c>
      <c r="R1864" s="4">
        <v>444</v>
      </c>
      <c r="S1864" s="6">
        <v>333</v>
      </c>
      <c r="T1864">
        <v>28.5</v>
      </c>
      <c r="U1864" t="s">
        <v>62</v>
      </c>
      <c r="V1864" s="4">
        <f>Table3[[#This Row],[Driver wage/trip]]+Table3[[#This Row],[Driver Salary]]</f>
        <v>994</v>
      </c>
      <c r="W1864" s="15">
        <f>Table3[[#This Row],[Buddy wage/trip]]*0.3</f>
        <v>120.3</v>
      </c>
    </row>
    <row r="1865" spans="1:23" x14ac:dyDescent="0.25">
      <c r="A1865">
        <v>0</v>
      </c>
      <c r="B1865" s="22">
        <v>44741</v>
      </c>
      <c r="C1865">
        <v>2022</v>
      </c>
      <c r="D1865" t="s">
        <v>29</v>
      </c>
      <c r="E1865" t="s">
        <v>33</v>
      </c>
      <c r="F1865" t="s">
        <v>38</v>
      </c>
      <c r="G1865" t="s">
        <v>41</v>
      </c>
      <c r="H1865" t="s">
        <v>43</v>
      </c>
      <c r="I1865">
        <v>79.599999999999994</v>
      </c>
      <c r="J1865" t="s">
        <v>45</v>
      </c>
      <c r="K1865">
        <v>18.3</v>
      </c>
      <c r="L1865" t="s">
        <v>84</v>
      </c>
      <c r="M1865" t="s">
        <v>47</v>
      </c>
      <c r="N1865" t="s">
        <v>52</v>
      </c>
      <c r="O1865" t="s">
        <v>59</v>
      </c>
      <c r="P1865" s="4">
        <v>716</v>
      </c>
      <c r="Q1865" s="4">
        <v>402</v>
      </c>
      <c r="R1865" s="4">
        <v>315</v>
      </c>
      <c r="S1865" s="6">
        <v>569</v>
      </c>
      <c r="T1865">
        <v>11.4</v>
      </c>
      <c r="U1865" t="s">
        <v>62</v>
      </c>
      <c r="V1865" s="4">
        <f>Table3[[#This Row],[Driver wage/trip]]+Table3[[#This Row],[Driver Salary]]</f>
        <v>1031</v>
      </c>
      <c r="W1865" s="15">
        <f>Table3[[#This Row],[Buddy wage/trip]]*0.3</f>
        <v>120.6</v>
      </c>
    </row>
    <row r="1866" spans="1:23" x14ac:dyDescent="0.25">
      <c r="A1866">
        <v>22</v>
      </c>
      <c r="B1866" s="22">
        <v>44168</v>
      </c>
      <c r="C1866">
        <v>2020</v>
      </c>
      <c r="D1866" t="s">
        <v>23</v>
      </c>
      <c r="E1866" t="s">
        <v>35</v>
      </c>
      <c r="F1866" t="s">
        <v>38</v>
      </c>
      <c r="G1866" t="s">
        <v>40</v>
      </c>
      <c r="H1866" t="s">
        <v>43</v>
      </c>
      <c r="I1866">
        <v>76.2</v>
      </c>
      <c r="J1866" t="s">
        <v>45</v>
      </c>
      <c r="K1866">
        <v>79.599999999999994</v>
      </c>
      <c r="L1866" t="s">
        <v>83</v>
      </c>
      <c r="M1866" t="s">
        <v>53</v>
      </c>
      <c r="N1866" t="s">
        <v>66</v>
      </c>
      <c r="O1866" t="s">
        <v>60</v>
      </c>
      <c r="P1866" s="4">
        <v>410</v>
      </c>
      <c r="Q1866" s="4">
        <v>400</v>
      </c>
      <c r="R1866" s="4">
        <v>403</v>
      </c>
      <c r="S1866" s="6">
        <v>288</v>
      </c>
      <c r="T1866">
        <v>2.9</v>
      </c>
      <c r="U1866" t="s">
        <v>62</v>
      </c>
      <c r="V1866" s="4">
        <f>Table3[[#This Row],[Driver wage/trip]]+Table3[[#This Row],[Driver Salary]]</f>
        <v>813</v>
      </c>
      <c r="W1866" s="15">
        <f>Table3[[#This Row],[Buddy wage/trip]]*0.3</f>
        <v>120</v>
      </c>
    </row>
    <row r="1867" spans="1:23" x14ac:dyDescent="0.25">
      <c r="A1867">
        <v>1</v>
      </c>
      <c r="B1867" s="22">
        <v>44923</v>
      </c>
      <c r="C1867">
        <v>2022</v>
      </c>
      <c r="D1867" t="s">
        <v>23</v>
      </c>
      <c r="E1867" t="s">
        <v>33</v>
      </c>
      <c r="F1867" t="s">
        <v>39</v>
      </c>
      <c r="G1867" t="s">
        <v>40</v>
      </c>
      <c r="H1867" t="s">
        <v>43</v>
      </c>
      <c r="I1867">
        <v>35.5</v>
      </c>
      <c r="J1867" t="s">
        <v>44</v>
      </c>
      <c r="K1867">
        <v>92.3</v>
      </c>
      <c r="L1867" t="s">
        <v>84</v>
      </c>
      <c r="M1867" t="s">
        <v>51</v>
      </c>
      <c r="N1867" t="s">
        <v>55</v>
      </c>
      <c r="O1867" t="s">
        <v>60</v>
      </c>
      <c r="P1867" s="4">
        <v>230</v>
      </c>
      <c r="Q1867" s="4">
        <v>399</v>
      </c>
      <c r="R1867" s="4">
        <v>216</v>
      </c>
      <c r="S1867" s="6">
        <v>274</v>
      </c>
      <c r="T1867">
        <v>39.200000000000003</v>
      </c>
      <c r="U1867" t="s">
        <v>61</v>
      </c>
      <c r="V1867" s="4">
        <f>Table3[[#This Row],[Driver wage/trip]]+Table3[[#This Row],[Driver Salary]]</f>
        <v>446</v>
      </c>
      <c r="W1867" s="15">
        <f>Table3[[#This Row],[Buddy wage/trip]]*0.3</f>
        <v>119.69999999999999</v>
      </c>
    </row>
    <row r="1868" spans="1:23" x14ac:dyDescent="0.25">
      <c r="A1868">
        <v>20</v>
      </c>
      <c r="B1868" s="22">
        <v>44712</v>
      </c>
      <c r="C1868">
        <v>2022</v>
      </c>
      <c r="D1868" t="s">
        <v>20</v>
      </c>
      <c r="E1868" t="s">
        <v>37</v>
      </c>
      <c r="F1868" t="s">
        <v>38</v>
      </c>
      <c r="G1868" t="s">
        <v>40</v>
      </c>
      <c r="H1868" t="s">
        <v>42</v>
      </c>
      <c r="I1868">
        <v>58.5</v>
      </c>
      <c r="J1868" t="s">
        <v>45</v>
      </c>
      <c r="K1868">
        <v>103.9</v>
      </c>
      <c r="L1868" t="s">
        <v>83</v>
      </c>
      <c r="M1868" t="s">
        <v>53</v>
      </c>
      <c r="N1868" t="s">
        <v>52</v>
      </c>
      <c r="O1868" t="s">
        <v>60</v>
      </c>
      <c r="P1868" s="4">
        <v>650</v>
      </c>
      <c r="Q1868" s="4">
        <v>400</v>
      </c>
      <c r="R1868" s="4">
        <v>276</v>
      </c>
      <c r="S1868" s="6">
        <v>313</v>
      </c>
      <c r="T1868">
        <v>6.8</v>
      </c>
      <c r="U1868" t="s">
        <v>61</v>
      </c>
      <c r="V1868" s="4">
        <f>Table3[[#This Row],[Driver wage/trip]]+Table3[[#This Row],[Driver Salary]]</f>
        <v>926</v>
      </c>
      <c r="W1868" s="15">
        <f>Table3[[#This Row],[Buddy wage/trip]]*0.3</f>
        <v>120</v>
      </c>
    </row>
    <row r="1869" spans="1:23" x14ac:dyDescent="0.25">
      <c r="A1869">
        <v>20</v>
      </c>
      <c r="B1869" s="22">
        <v>44369</v>
      </c>
      <c r="C1869">
        <v>2021</v>
      </c>
      <c r="D1869" t="s">
        <v>29</v>
      </c>
      <c r="E1869" t="s">
        <v>37</v>
      </c>
      <c r="F1869" t="s">
        <v>39</v>
      </c>
      <c r="G1869" t="s">
        <v>40</v>
      </c>
      <c r="H1869" t="s">
        <v>43</v>
      </c>
      <c r="I1869">
        <v>107.8</v>
      </c>
      <c r="J1869" t="s">
        <v>45</v>
      </c>
      <c r="K1869">
        <v>89.4</v>
      </c>
      <c r="L1869" t="s">
        <v>84</v>
      </c>
      <c r="M1869" t="s">
        <v>53</v>
      </c>
      <c r="N1869" t="s">
        <v>57</v>
      </c>
      <c r="O1869" t="s">
        <v>60</v>
      </c>
      <c r="P1869" s="4">
        <v>353</v>
      </c>
      <c r="Q1869" s="4">
        <v>398</v>
      </c>
      <c r="R1869" s="4">
        <v>473</v>
      </c>
      <c r="S1869" s="6">
        <v>690</v>
      </c>
      <c r="T1869">
        <v>33.4</v>
      </c>
      <c r="U1869" t="s">
        <v>62</v>
      </c>
      <c r="V1869" s="4">
        <f>Table3[[#This Row],[Driver wage/trip]]+Table3[[#This Row],[Driver Salary]]</f>
        <v>826</v>
      </c>
      <c r="W1869" s="15">
        <f>Table3[[#This Row],[Buddy wage/trip]]*0.3</f>
        <v>119.39999999999999</v>
      </c>
    </row>
    <row r="1870" spans="1:23" x14ac:dyDescent="0.25">
      <c r="A1870">
        <v>5</v>
      </c>
      <c r="B1870" s="22">
        <v>44567</v>
      </c>
      <c r="C1870">
        <v>2022</v>
      </c>
      <c r="D1870" t="s">
        <v>28</v>
      </c>
      <c r="E1870" t="s">
        <v>35</v>
      </c>
      <c r="F1870" t="s">
        <v>39</v>
      </c>
      <c r="G1870" t="s">
        <v>40</v>
      </c>
      <c r="H1870" t="s">
        <v>43</v>
      </c>
      <c r="I1870">
        <v>94</v>
      </c>
      <c r="J1870" t="s">
        <v>45</v>
      </c>
      <c r="K1870">
        <v>111.2</v>
      </c>
      <c r="L1870" t="s">
        <v>84</v>
      </c>
      <c r="M1870" t="s">
        <v>48</v>
      </c>
      <c r="N1870" t="s">
        <v>48</v>
      </c>
      <c r="O1870" t="s">
        <v>59</v>
      </c>
      <c r="P1870" s="4">
        <v>485</v>
      </c>
      <c r="Q1870" s="4">
        <v>400</v>
      </c>
      <c r="R1870" s="4">
        <v>739</v>
      </c>
      <c r="S1870" s="6">
        <v>220</v>
      </c>
      <c r="T1870">
        <v>8.6999999999999993</v>
      </c>
      <c r="U1870" t="s">
        <v>62</v>
      </c>
      <c r="V1870" s="4">
        <f>Table3[[#This Row],[Driver wage/trip]]+Table3[[#This Row],[Driver Salary]]</f>
        <v>1224</v>
      </c>
      <c r="W1870" s="15">
        <f>Table3[[#This Row],[Buddy wage/trip]]*0.3</f>
        <v>120</v>
      </c>
    </row>
    <row r="1871" spans="1:23" x14ac:dyDescent="0.25">
      <c r="A1871">
        <v>10</v>
      </c>
      <c r="B1871" s="22">
        <v>44273</v>
      </c>
      <c r="C1871">
        <v>2021</v>
      </c>
      <c r="D1871" t="s">
        <v>24</v>
      </c>
      <c r="E1871" t="s">
        <v>35</v>
      </c>
      <c r="F1871" t="s">
        <v>38</v>
      </c>
      <c r="G1871" t="s">
        <v>41</v>
      </c>
      <c r="H1871" t="s">
        <v>43</v>
      </c>
      <c r="I1871">
        <v>31.1</v>
      </c>
      <c r="J1871" t="s">
        <v>45</v>
      </c>
      <c r="K1871">
        <v>64.900000000000006</v>
      </c>
      <c r="L1871" t="s">
        <v>84</v>
      </c>
      <c r="M1871" t="s">
        <v>51</v>
      </c>
      <c r="N1871" t="s">
        <v>52</v>
      </c>
      <c r="O1871" t="s">
        <v>60</v>
      </c>
      <c r="P1871" s="4">
        <v>344</v>
      </c>
      <c r="Q1871" s="4">
        <v>400</v>
      </c>
      <c r="R1871" s="4">
        <v>494</v>
      </c>
      <c r="S1871" s="6">
        <v>638</v>
      </c>
      <c r="T1871">
        <v>15.6</v>
      </c>
      <c r="U1871" t="s">
        <v>62</v>
      </c>
      <c r="V1871" s="4">
        <f>Table3[[#This Row],[Driver wage/trip]]+Table3[[#This Row],[Driver Salary]]</f>
        <v>838</v>
      </c>
      <c r="W1871" s="15">
        <f>Table3[[#This Row],[Buddy wage/trip]]*0.3</f>
        <v>120</v>
      </c>
    </row>
    <row r="1872" spans="1:23" x14ac:dyDescent="0.25">
      <c r="A1872">
        <v>5</v>
      </c>
      <c r="B1872" s="22">
        <v>44754</v>
      </c>
      <c r="C1872">
        <v>2022</v>
      </c>
      <c r="D1872" t="s">
        <v>27</v>
      </c>
      <c r="E1872" t="s">
        <v>37</v>
      </c>
      <c r="F1872" t="s">
        <v>39</v>
      </c>
      <c r="G1872" t="s">
        <v>40</v>
      </c>
      <c r="H1872" t="s">
        <v>43</v>
      </c>
      <c r="I1872">
        <v>106.1</v>
      </c>
      <c r="J1872" t="s">
        <v>44</v>
      </c>
      <c r="K1872">
        <v>82.9</v>
      </c>
      <c r="L1872" t="s">
        <v>83</v>
      </c>
      <c r="M1872" t="s">
        <v>53</v>
      </c>
      <c r="N1872" t="s">
        <v>52</v>
      </c>
      <c r="O1872" t="s">
        <v>59</v>
      </c>
      <c r="P1872" s="4">
        <v>696</v>
      </c>
      <c r="Q1872" s="4">
        <v>402</v>
      </c>
      <c r="R1872" s="4">
        <v>472</v>
      </c>
      <c r="S1872" s="6">
        <v>234</v>
      </c>
      <c r="T1872">
        <v>28</v>
      </c>
      <c r="U1872" t="s">
        <v>61</v>
      </c>
      <c r="V1872" s="4">
        <f>Table3[[#This Row],[Driver wage/trip]]+Table3[[#This Row],[Driver Salary]]</f>
        <v>1168</v>
      </c>
      <c r="W1872" s="15">
        <f>Table3[[#This Row],[Buddy wage/trip]]*0.3</f>
        <v>120.6</v>
      </c>
    </row>
    <row r="1873" spans="1:23" x14ac:dyDescent="0.25">
      <c r="A1873">
        <v>11</v>
      </c>
      <c r="B1873" s="22">
        <v>44750</v>
      </c>
      <c r="C1873">
        <v>2022</v>
      </c>
      <c r="D1873" t="s">
        <v>27</v>
      </c>
      <c r="E1873" t="s">
        <v>31</v>
      </c>
      <c r="F1873" t="s">
        <v>38</v>
      </c>
      <c r="G1873" t="s">
        <v>41</v>
      </c>
      <c r="H1873" t="s">
        <v>42</v>
      </c>
      <c r="I1873">
        <v>12.7</v>
      </c>
      <c r="J1873" t="s">
        <v>45</v>
      </c>
      <c r="K1873">
        <v>47.5</v>
      </c>
      <c r="L1873" t="s">
        <v>83</v>
      </c>
      <c r="M1873" t="s">
        <v>55</v>
      </c>
      <c r="N1873" t="s">
        <v>57</v>
      </c>
      <c r="O1873" t="s">
        <v>59</v>
      </c>
      <c r="P1873" s="4">
        <v>775</v>
      </c>
      <c r="Q1873" s="4">
        <v>400</v>
      </c>
      <c r="R1873" s="4">
        <v>673</v>
      </c>
      <c r="S1873" s="6">
        <v>555</v>
      </c>
      <c r="T1873">
        <v>37.9</v>
      </c>
      <c r="U1873" t="s">
        <v>61</v>
      </c>
      <c r="V1873" s="4">
        <f>Table3[[#This Row],[Driver wage/trip]]+Table3[[#This Row],[Driver Salary]]</f>
        <v>1448</v>
      </c>
      <c r="W1873" s="15">
        <f>Table3[[#This Row],[Buddy wage/trip]]*0.3</f>
        <v>120</v>
      </c>
    </row>
    <row r="1874" spans="1:23" x14ac:dyDescent="0.25">
      <c r="A1874">
        <v>10</v>
      </c>
      <c r="B1874" s="22">
        <v>43881</v>
      </c>
      <c r="C1874">
        <v>2020</v>
      </c>
      <c r="D1874" t="s">
        <v>25</v>
      </c>
      <c r="E1874" t="s">
        <v>35</v>
      </c>
      <c r="F1874" t="s">
        <v>39</v>
      </c>
      <c r="G1874" t="s">
        <v>41</v>
      </c>
      <c r="H1874" t="s">
        <v>42</v>
      </c>
      <c r="I1874">
        <v>52.6</v>
      </c>
      <c r="J1874" t="s">
        <v>44</v>
      </c>
      <c r="K1874">
        <v>6.2</v>
      </c>
      <c r="L1874" t="s">
        <v>83</v>
      </c>
      <c r="M1874" t="s">
        <v>55</v>
      </c>
      <c r="N1874" t="s">
        <v>66</v>
      </c>
      <c r="O1874" t="s">
        <v>60</v>
      </c>
      <c r="P1874" s="4">
        <v>233</v>
      </c>
      <c r="Q1874" s="4">
        <v>400</v>
      </c>
      <c r="R1874" s="4">
        <v>361</v>
      </c>
      <c r="S1874" s="6">
        <v>664</v>
      </c>
      <c r="T1874">
        <v>1.8</v>
      </c>
      <c r="U1874" t="s">
        <v>62</v>
      </c>
      <c r="V1874" s="4">
        <f>Table3[[#This Row],[Driver wage/trip]]+Table3[[#This Row],[Driver Salary]]</f>
        <v>594</v>
      </c>
      <c r="W1874" s="15">
        <f>Table3[[#This Row],[Buddy wage/trip]]*0.3</f>
        <v>120</v>
      </c>
    </row>
    <row r="1875" spans="1:23" x14ac:dyDescent="0.25">
      <c r="A1875">
        <v>18</v>
      </c>
      <c r="B1875" s="22">
        <v>43979</v>
      </c>
      <c r="C1875">
        <v>2020</v>
      </c>
      <c r="D1875" t="s">
        <v>20</v>
      </c>
      <c r="E1875" t="s">
        <v>35</v>
      </c>
      <c r="F1875" t="s">
        <v>39</v>
      </c>
      <c r="G1875" t="s">
        <v>40</v>
      </c>
      <c r="H1875" t="s">
        <v>70</v>
      </c>
      <c r="I1875">
        <v>14.2</v>
      </c>
      <c r="J1875" t="s">
        <v>45</v>
      </c>
      <c r="K1875">
        <v>92</v>
      </c>
      <c r="L1875" t="s">
        <v>84</v>
      </c>
      <c r="M1875" t="s">
        <v>54</v>
      </c>
      <c r="N1875" t="s">
        <v>57</v>
      </c>
      <c r="O1875" t="s">
        <v>60</v>
      </c>
      <c r="P1875" s="4">
        <v>340</v>
      </c>
      <c r="Q1875" s="4">
        <v>399</v>
      </c>
      <c r="R1875" s="4">
        <v>257</v>
      </c>
      <c r="S1875" s="6">
        <v>339</v>
      </c>
      <c r="T1875">
        <v>11.2</v>
      </c>
      <c r="U1875" t="s">
        <v>62</v>
      </c>
      <c r="V1875" s="4">
        <f>Table3[[#This Row],[Driver wage/trip]]+Table3[[#This Row],[Driver Salary]]</f>
        <v>597</v>
      </c>
      <c r="W1875" s="15">
        <f>Table3[[#This Row],[Buddy wage/trip]]*0.3</f>
        <v>119.69999999999999</v>
      </c>
    </row>
    <row r="1876" spans="1:23" x14ac:dyDescent="0.25">
      <c r="A1876">
        <v>22</v>
      </c>
      <c r="B1876" s="22">
        <v>44946</v>
      </c>
      <c r="C1876">
        <v>2023</v>
      </c>
      <c r="D1876" t="s">
        <v>28</v>
      </c>
      <c r="E1876" t="s">
        <v>31</v>
      </c>
      <c r="F1876" t="s">
        <v>38</v>
      </c>
      <c r="G1876" t="s">
        <v>40</v>
      </c>
      <c r="H1876" t="s">
        <v>70</v>
      </c>
      <c r="I1876">
        <v>111.3</v>
      </c>
      <c r="J1876" t="s">
        <v>46</v>
      </c>
      <c r="K1876">
        <v>105</v>
      </c>
      <c r="L1876" t="s">
        <v>84</v>
      </c>
      <c r="M1876" t="s">
        <v>54</v>
      </c>
      <c r="N1876" t="s">
        <v>66</v>
      </c>
      <c r="O1876" t="s">
        <v>59</v>
      </c>
      <c r="P1876" s="4">
        <v>314</v>
      </c>
      <c r="Q1876" s="4">
        <v>400</v>
      </c>
      <c r="R1876" s="4">
        <v>326</v>
      </c>
      <c r="S1876" s="6">
        <v>318</v>
      </c>
      <c r="T1876">
        <v>30.8</v>
      </c>
      <c r="U1876" t="s">
        <v>62</v>
      </c>
      <c r="V1876" s="4">
        <f>Table3[[#This Row],[Driver wage/trip]]+Table3[[#This Row],[Driver Salary]]</f>
        <v>640</v>
      </c>
      <c r="W1876" s="15">
        <f>Table3[[#This Row],[Buddy wage/trip]]*0.3</f>
        <v>120</v>
      </c>
    </row>
    <row r="1877" spans="1:23" x14ac:dyDescent="0.25">
      <c r="A1877">
        <v>22</v>
      </c>
      <c r="B1877" s="22">
        <v>44198</v>
      </c>
      <c r="C1877">
        <v>2021</v>
      </c>
      <c r="D1877" t="s">
        <v>28</v>
      </c>
      <c r="E1877" t="s">
        <v>36</v>
      </c>
      <c r="F1877" t="s">
        <v>39</v>
      </c>
      <c r="G1877" t="s">
        <v>41</v>
      </c>
      <c r="H1877" t="s">
        <v>43</v>
      </c>
      <c r="I1877">
        <v>9.6999999999999993</v>
      </c>
      <c r="J1877" t="s">
        <v>44</v>
      </c>
      <c r="K1877">
        <v>25</v>
      </c>
      <c r="L1877" t="s">
        <v>83</v>
      </c>
      <c r="M1877" t="s">
        <v>52</v>
      </c>
      <c r="N1877" t="s">
        <v>57</v>
      </c>
      <c r="O1877" t="s">
        <v>59</v>
      </c>
      <c r="P1877" s="4">
        <v>604</v>
      </c>
      <c r="Q1877" s="4">
        <v>398</v>
      </c>
      <c r="R1877" s="4">
        <v>675</v>
      </c>
      <c r="S1877" s="6">
        <v>374</v>
      </c>
      <c r="T1877">
        <v>7.8</v>
      </c>
      <c r="U1877" t="s">
        <v>61</v>
      </c>
      <c r="V1877" s="4">
        <f>Table3[[#This Row],[Driver wage/trip]]+Table3[[#This Row],[Driver Salary]]</f>
        <v>1279</v>
      </c>
      <c r="W1877" s="15">
        <f>Table3[[#This Row],[Buddy wage/trip]]*0.3</f>
        <v>119.39999999999999</v>
      </c>
    </row>
    <row r="1878" spans="1:23" x14ac:dyDescent="0.25">
      <c r="A1878">
        <v>9</v>
      </c>
      <c r="B1878" s="22">
        <v>44410</v>
      </c>
      <c r="C1878">
        <v>2021</v>
      </c>
      <c r="D1878" t="s">
        <v>26</v>
      </c>
      <c r="E1878" t="s">
        <v>32</v>
      </c>
      <c r="F1878" t="s">
        <v>38</v>
      </c>
      <c r="G1878" t="s">
        <v>40</v>
      </c>
      <c r="H1878" t="s">
        <v>43</v>
      </c>
      <c r="I1878">
        <v>22.4</v>
      </c>
      <c r="J1878" t="s">
        <v>45</v>
      </c>
      <c r="K1878">
        <v>8.3000000000000007</v>
      </c>
      <c r="L1878" t="s">
        <v>83</v>
      </c>
      <c r="M1878" t="s">
        <v>48</v>
      </c>
      <c r="N1878" t="s">
        <v>57</v>
      </c>
      <c r="O1878" t="s">
        <v>60</v>
      </c>
      <c r="P1878" s="4">
        <v>457</v>
      </c>
      <c r="Q1878" s="4">
        <v>400</v>
      </c>
      <c r="R1878" s="4">
        <v>606</v>
      </c>
      <c r="S1878" s="6">
        <v>620</v>
      </c>
      <c r="T1878">
        <v>5.3</v>
      </c>
      <c r="U1878" t="s">
        <v>62</v>
      </c>
      <c r="V1878" s="4">
        <f>Table3[[#This Row],[Driver wage/trip]]+Table3[[#This Row],[Driver Salary]]</f>
        <v>1063</v>
      </c>
      <c r="W1878" s="15">
        <f>Table3[[#This Row],[Buddy wage/trip]]*0.3</f>
        <v>120</v>
      </c>
    </row>
    <row r="1879" spans="1:23" x14ac:dyDescent="0.25">
      <c r="A1879">
        <v>11</v>
      </c>
      <c r="B1879" s="22">
        <v>44486</v>
      </c>
      <c r="C1879">
        <v>2021</v>
      </c>
      <c r="D1879" t="s">
        <v>22</v>
      </c>
      <c r="E1879" t="s">
        <v>34</v>
      </c>
      <c r="F1879" t="s">
        <v>39</v>
      </c>
      <c r="G1879" t="s">
        <v>40</v>
      </c>
      <c r="H1879" t="s">
        <v>43</v>
      </c>
      <c r="I1879">
        <v>110.2</v>
      </c>
      <c r="J1879" t="s">
        <v>44</v>
      </c>
      <c r="K1879">
        <v>23.9</v>
      </c>
      <c r="L1879" t="s">
        <v>84</v>
      </c>
      <c r="M1879" t="s">
        <v>47</v>
      </c>
      <c r="N1879" t="s">
        <v>65</v>
      </c>
      <c r="O1879" t="s">
        <v>60</v>
      </c>
      <c r="P1879" s="4">
        <v>474</v>
      </c>
      <c r="Q1879" s="4">
        <v>400</v>
      </c>
      <c r="R1879" s="4">
        <v>255</v>
      </c>
      <c r="S1879" s="6">
        <v>353</v>
      </c>
      <c r="T1879">
        <v>2.8</v>
      </c>
      <c r="U1879" t="s">
        <v>61</v>
      </c>
      <c r="V1879" s="4">
        <f>Table3[[#This Row],[Driver wage/trip]]+Table3[[#This Row],[Driver Salary]]</f>
        <v>729</v>
      </c>
      <c r="W1879" s="15">
        <f>Table3[[#This Row],[Buddy wage/trip]]*0.3</f>
        <v>120</v>
      </c>
    </row>
    <row r="1880" spans="1:23" x14ac:dyDescent="0.25">
      <c r="A1880">
        <v>1</v>
      </c>
      <c r="B1880" s="22">
        <v>43906</v>
      </c>
      <c r="C1880">
        <v>2020</v>
      </c>
      <c r="D1880" t="s">
        <v>24</v>
      </c>
      <c r="E1880" t="s">
        <v>32</v>
      </c>
      <c r="F1880" t="s">
        <v>39</v>
      </c>
      <c r="G1880" t="s">
        <v>40</v>
      </c>
      <c r="H1880" t="s">
        <v>43</v>
      </c>
      <c r="I1880">
        <v>71.900000000000006</v>
      </c>
      <c r="J1880" t="s">
        <v>45</v>
      </c>
      <c r="K1880">
        <v>108</v>
      </c>
      <c r="L1880" t="s">
        <v>83</v>
      </c>
      <c r="M1880" t="s">
        <v>52</v>
      </c>
      <c r="N1880" t="s">
        <v>57</v>
      </c>
      <c r="O1880" t="s">
        <v>60</v>
      </c>
      <c r="P1880" s="4">
        <v>294</v>
      </c>
      <c r="Q1880" s="4">
        <v>400</v>
      </c>
      <c r="R1880" s="4">
        <v>600</v>
      </c>
      <c r="S1880" s="6">
        <v>501</v>
      </c>
      <c r="T1880">
        <v>20.6</v>
      </c>
      <c r="U1880" t="s">
        <v>62</v>
      </c>
      <c r="V1880" s="4">
        <f>Table3[[#This Row],[Driver wage/trip]]+Table3[[#This Row],[Driver Salary]]</f>
        <v>894</v>
      </c>
      <c r="W1880" s="15">
        <f>Table3[[#This Row],[Buddy wage/trip]]*0.3</f>
        <v>120</v>
      </c>
    </row>
    <row r="1881" spans="1:23" x14ac:dyDescent="0.25">
      <c r="A1881">
        <v>7</v>
      </c>
      <c r="B1881" s="22">
        <v>44940</v>
      </c>
      <c r="C1881">
        <v>2023</v>
      </c>
      <c r="D1881" t="s">
        <v>28</v>
      </c>
      <c r="E1881" t="s">
        <v>36</v>
      </c>
      <c r="F1881" t="s">
        <v>39</v>
      </c>
      <c r="G1881" t="s">
        <v>40</v>
      </c>
      <c r="H1881" t="s">
        <v>43</v>
      </c>
      <c r="I1881">
        <v>96.4</v>
      </c>
      <c r="J1881" t="s">
        <v>44</v>
      </c>
      <c r="K1881">
        <v>39</v>
      </c>
      <c r="L1881" t="s">
        <v>83</v>
      </c>
      <c r="M1881" t="s">
        <v>48</v>
      </c>
      <c r="N1881" t="s">
        <v>55</v>
      </c>
      <c r="O1881" t="s">
        <v>59</v>
      </c>
      <c r="P1881" s="4">
        <v>449</v>
      </c>
      <c r="Q1881" s="4">
        <v>399</v>
      </c>
      <c r="R1881" s="4">
        <v>759</v>
      </c>
      <c r="S1881" s="6">
        <v>281</v>
      </c>
      <c r="T1881">
        <v>30.9</v>
      </c>
      <c r="U1881" t="s">
        <v>62</v>
      </c>
      <c r="V1881" s="4">
        <f>Table3[[#This Row],[Driver wage/trip]]+Table3[[#This Row],[Driver Salary]]</f>
        <v>1208</v>
      </c>
      <c r="W1881" s="15">
        <f>Table3[[#This Row],[Buddy wage/trip]]*0.3</f>
        <v>119.69999999999999</v>
      </c>
    </row>
    <row r="1882" spans="1:23" x14ac:dyDescent="0.25">
      <c r="A1882">
        <v>19</v>
      </c>
      <c r="B1882" s="22">
        <v>44057</v>
      </c>
      <c r="C1882">
        <v>2020</v>
      </c>
      <c r="D1882" t="s">
        <v>26</v>
      </c>
      <c r="E1882" t="s">
        <v>31</v>
      </c>
      <c r="F1882" t="s">
        <v>39</v>
      </c>
      <c r="G1882" t="s">
        <v>41</v>
      </c>
      <c r="H1882" t="s">
        <v>70</v>
      </c>
      <c r="I1882">
        <v>6.9</v>
      </c>
      <c r="J1882" t="s">
        <v>44</v>
      </c>
      <c r="K1882">
        <v>31.9</v>
      </c>
      <c r="L1882" t="s">
        <v>83</v>
      </c>
      <c r="M1882" t="s">
        <v>50</v>
      </c>
      <c r="N1882" t="s">
        <v>56</v>
      </c>
      <c r="O1882" t="s">
        <v>60</v>
      </c>
      <c r="P1882" s="4">
        <v>382</v>
      </c>
      <c r="Q1882" s="4">
        <v>400</v>
      </c>
      <c r="R1882" s="4">
        <v>227</v>
      </c>
      <c r="S1882" s="6">
        <v>477</v>
      </c>
      <c r="T1882">
        <v>38.5</v>
      </c>
      <c r="U1882" t="s">
        <v>62</v>
      </c>
      <c r="V1882" s="4">
        <f>Table3[[#This Row],[Driver wage/trip]]+Table3[[#This Row],[Driver Salary]]</f>
        <v>609</v>
      </c>
      <c r="W1882" s="15">
        <f>Table3[[#This Row],[Buddy wage/trip]]*0.3</f>
        <v>120</v>
      </c>
    </row>
    <row r="1883" spans="1:23" x14ac:dyDescent="0.25">
      <c r="A1883">
        <v>24</v>
      </c>
      <c r="B1883" s="22">
        <v>45217</v>
      </c>
      <c r="C1883">
        <v>2023</v>
      </c>
      <c r="D1883" t="s">
        <v>22</v>
      </c>
      <c r="E1883" t="s">
        <v>33</v>
      </c>
      <c r="F1883" t="s">
        <v>39</v>
      </c>
      <c r="G1883" t="s">
        <v>40</v>
      </c>
      <c r="H1883" t="s">
        <v>42</v>
      </c>
      <c r="I1883">
        <v>53.2</v>
      </c>
      <c r="J1883" t="s">
        <v>46</v>
      </c>
      <c r="K1883">
        <v>6.7</v>
      </c>
      <c r="L1883" t="s">
        <v>84</v>
      </c>
      <c r="M1883" t="s">
        <v>49</v>
      </c>
      <c r="N1883" t="s">
        <v>57</v>
      </c>
      <c r="O1883" t="s">
        <v>59</v>
      </c>
      <c r="P1883" s="4">
        <v>567</v>
      </c>
      <c r="Q1883" s="4">
        <v>400</v>
      </c>
      <c r="R1883" s="4">
        <v>570</v>
      </c>
      <c r="S1883" s="6">
        <v>575</v>
      </c>
      <c r="T1883">
        <v>11.4</v>
      </c>
      <c r="U1883" t="s">
        <v>62</v>
      </c>
      <c r="V1883" s="4">
        <f>Table3[[#This Row],[Driver wage/trip]]+Table3[[#This Row],[Driver Salary]]</f>
        <v>1137</v>
      </c>
      <c r="W1883" s="15">
        <f>Table3[[#This Row],[Buddy wage/trip]]*0.3</f>
        <v>120</v>
      </c>
    </row>
    <row r="1884" spans="1:23" x14ac:dyDescent="0.25">
      <c r="A1884">
        <v>4</v>
      </c>
      <c r="B1884" s="22">
        <v>44789</v>
      </c>
      <c r="C1884">
        <v>2022</v>
      </c>
      <c r="D1884" t="s">
        <v>26</v>
      </c>
      <c r="E1884" t="s">
        <v>37</v>
      </c>
      <c r="F1884" t="s">
        <v>39</v>
      </c>
      <c r="G1884" t="s">
        <v>40</v>
      </c>
      <c r="H1884" t="s">
        <v>42</v>
      </c>
      <c r="I1884">
        <v>118.2</v>
      </c>
      <c r="J1884" t="s">
        <v>46</v>
      </c>
      <c r="K1884">
        <v>39.200000000000003</v>
      </c>
      <c r="L1884" t="s">
        <v>84</v>
      </c>
      <c r="M1884" t="s">
        <v>53</v>
      </c>
      <c r="N1884" t="s">
        <v>65</v>
      </c>
      <c r="O1884" t="s">
        <v>59</v>
      </c>
      <c r="P1884" s="4">
        <v>330</v>
      </c>
      <c r="Q1884" s="4">
        <v>400</v>
      </c>
      <c r="R1884" s="4">
        <v>427</v>
      </c>
      <c r="S1884" s="6">
        <v>243</v>
      </c>
      <c r="T1884">
        <v>5.7</v>
      </c>
      <c r="U1884" t="s">
        <v>61</v>
      </c>
      <c r="V1884" s="4">
        <f>Table3[[#This Row],[Driver wage/trip]]+Table3[[#This Row],[Driver Salary]]</f>
        <v>757</v>
      </c>
      <c r="W1884" s="15">
        <f>Table3[[#This Row],[Buddy wage/trip]]*0.3</f>
        <v>120</v>
      </c>
    </row>
    <row r="1885" spans="1:23" x14ac:dyDescent="0.25">
      <c r="A1885">
        <v>8</v>
      </c>
      <c r="B1885" s="22">
        <v>44422</v>
      </c>
      <c r="C1885">
        <v>2021</v>
      </c>
      <c r="D1885" t="s">
        <v>26</v>
      </c>
      <c r="E1885" t="s">
        <v>36</v>
      </c>
      <c r="F1885" t="s">
        <v>38</v>
      </c>
      <c r="G1885" t="s">
        <v>41</v>
      </c>
      <c r="H1885" t="s">
        <v>43</v>
      </c>
      <c r="I1885">
        <v>71.7</v>
      </c>
      <c r="J1885" t="s">
        <v>44</v>
      </c>
      <c r="K1885">
        <v>87.3</v>
      </c>
      <c r="L1885" t="s">
        <v>84</v>
      </c>
      <c r="M1885" t="s">
        <v>52</v>
      </c>
      <c r="N1885" t="s">
        <v>52</v>
      </c>
      <c r="O1885" t="s">
        <v>60</v>
      </c>
      <c r="P1885" s="4">
        <v>569</v>
      </c>
      <c r="Q1885" s="4">
        <v>400</v>
      </c>
      <c r="R1885" s="4">
        <v>501</v>
      </c>
      <c r="S1885" s="6">
        <v>689</v>
      </c>
      <c r="T1885">
        <v>16.7</v>
      </c>
      <c r="U1885" t="s">
        <v>62</v>
      </c>
      <c r="V1885" s="4">
        <f>Table3[[#This Row],[Driver wage/trip]]+Table3[[#This Row],[Driver Salary]]</f>
        <v>1070</v>
      </c>
      <c r="W1885" s="15">
        <f>Table3[[#This Row],[Buddy wage/trip]]*0.3</f>
        <v>120</v>
      </c>
    </row>
    <row r="1886" spans="1:23" x14ac:dyDescent="0.25">
      <c r="A1886">
        <v>12</v>
      </c>
      <c r="B1886" s="22">
        <v>43854</v>
      </c>
      <c r="C1886">
        <v>2020</v>
      </c>
      <c r="D1886" t="s">
        <v>28</v>
      </c>
      <c r="E1886" t="s">
        <v>31</v>
      </c>
      <c r="F1886" t="s">
        <v>38</v>
      </c>
      <c r="G1886" t="s">
        <v>41</v>
      </c>
      <c r="H1886" t="s">
        <v>70</v>
      </c>
      <c r="I1886">
        <v>102.7</v>
      </c>
      <c r="J1886" t="s">
        <v>45</v>
      </c>
      <c r="K1886">
        <v>115.3</v>
      </c>
      <c r="L1886" t="s">
        <v>83</v>
      </c>
      <c r="M1886" t="s">
        <v>55</v>
      </c>
      <c r="N1886" t="s">
        <v>52</v>
      </c>
      <c r="O1886" t="s">
        <v>60</v>
      </c>
      <c r="P1886" s="4">
        <v>427</v>
      </c>
      <c r="Q1886" s="4">
        <v>400</v>
      </c>
      <c r="R1886" s="4">
        <v>517</v>
      </c>
      <c r="S1886" s="6">
        <v>762</v>
      </c>
      <c r="T1886">
        <v>3.2</v>
      </c>
      <c r="U1886" t="s">
        <v>62</v>
      </c>
      <c r="V1886" s="4">
        <f>Table3[[#This Row],[Driver wage/trip]]+Table3[[#This Row],[Driver Salary]]</f>
        <v>944</v>
      </c>
      <c r="W1886" s="15">
        <f>Table3[[#This Row],[Buddy wage/trip]]*0.3</f>
        <v>120</v>
      </c>
    </row>
    <row r="1887" spans="1:23" x14ac:dyDescent="0.25">
      <c r="A1887">
        <v>14</v>
      </c>
      <c r="B1887" s="22">
        <v>43858</v>
      </c>
      <c r="C1887">
        <v>2020</v>
      </c>
      <c r="D1887" t="s">
        <v>28</v>
      </c>
      <c r="E1887" t="s">
        <v>37</v>
      </c>
      <c r="F1887" t="s">
        <v>38</v>
      </c>
      <c r="G1887" t="s">
        <v>41</v>
      </c>
      <c r="H1887" t="s">
        <v>43</v>
      </c>
      <c r="I1887">
        <v>115.8</v>
      </c>
      <c r="J1887" t="s">
        <v>46</v>
      </c>
      <c r="K1887">
        <v>41</v>
      </c>
      <c r="L1887" t="s">
        <v>83</v>
      </c>
      <c r="M1887" t="s">
        <v>52</v>
      </c>
      <c r="N1887" t="s">
        <v>58</v>
      </c>
      <c r="O1887" t="s">
        <v>60</v>
      </c>
      <c r="P1887" s="4">
        <v>408</v>
      </c>
      <c r="Q1887" s="4">
        <v>401</v>
      </c>
      <c r="R1887" s="4">
        <v>663</v>
      </c>
      <c r="S1887" s="6">
        <v>316</v>
      </c>
      <c r="T1887">
        <v>13.9</v>
      </c>
      <c r="U1887" t="s">
        <v>61</v>
      </c>
      <c r="V1887" s="4">
        <f>Table3[[#This Row],[Driver wage/trip]]+Table3[[#This Row],[Driver Salary]]</f>
        <v>1071</v>
      </c>
      <c r="W1887" s="15">
        <f>Table3[[#This Row],[Buddy wage/trip]]*0.3</f>
        <v>120.3</v>
      </c>
    </row>
    <row r="1888" spans="1:23" x14ac:dyDescent="0.25">
      <c r="A1888">
        <v>7</v>
      </c>
      <c r="B1888" s="22">
        <v>43951</v>
      </c>
      <c r="C1888">
        <v>2020</v>
      </c>
      <c r="D1888" t="s">
        <v>19</v>
      </c>
      <c r="E1888" t="s">
        <v>35</v>
      </c>
      <c r="F1888" t="s">
        <v>38</v>
      </c>
      <c r="G1888" t="s">
        <v>40</v>
      </c>
      <c r="H1888" t="s">
        <v>43</v>
      </c>
      <c r="I1888">
        <v>83.8</v>
      </c>
      <c r="J1888" t="s">
        <v>45</v>
      </c>
      <c r="K1888">
        <v>32.700000000000003</v>
      </c>
      <c r="L1888" t="s">
        <v>84</v>
      </c>
      <c r="M1888" t="s">
        <v>51</v>
      </c>
      <c r="N1888" t="s">
        <v>52</v>
      </c>
      <c r="O1888" t="s">
        <v>59</v>
      </c>
      <c r="P1888" s="4">
        <v>383</v>
      </c>
      <c r="Q1888" s="4">
        <v>400</v>
      </c>
      <c r="R1888" s="4">
        <v>534</v>
      </c>
      <c r="S1888" s="6">
        <v>656</v>
      </c>
      <c r="T1888">
        <v>26.1</v>
      </c>
      <c r="U1888" t="s">
        <v>62</v>
      </c>
      <c r="V1888" s="4">
        <f>Table3[[#This Row],[Driver wage/trip]]+Table3[[#This Row],[Driver Salary]]</f>
        <v>917</v>
      </c>
      <c r="W1888" s="15">
        <f>Table3[[#This Row],[Buddy wage/trip]]*0.3</f>
        <v>120</v>
      </c>
    </row>
    <row r="1889" spans="1:23" x14ac:dyDescent="0.25">
      <c r="A1889">
        <v>15</v>
      </c>
      <c r="B1889" s="22">
        <v>44683</v>
      </c>
      <c r="C1889">
        <v>2022</v>
      </c>
      <c r="D1889" t="s">
        <v>20</v>
      </c>
      <c r="E1889" t="s">
        <v>32</v>
      </c>
      <c r="F1889" t="s">
        <v>38</v>
      </c>
      <c r="G1889" t="s">
        <v>41</v>
      </c>
      <c r="H1889" t="s">
        <v>43</v>
      </c>
      <c r="I1889">
        <v>42.7</v>
      </c>
      <c r="J1889" t="s">
        <v>46</v>
      </c>
      <c r="K1889">
        <v>107.1</v>
      </c>
      <c r="L1889" t="s">
        <v>83</v>
      </c>
      <c r="M1889" t="s">
        <v>51</v>
      </c>
      <c r="N1889" t="s">
        <v>57</v>
      </c>
      <c r="O1889" t="s">
        <v>60</v>
      </c>
      <c r="P1889" s="4">
        <v>604</v>
      </c>
      <c r="Q1889" s="4">
        <v>400</v>
      </c>
      <c r="R1889" s="4">
        <v>556</v>
      </c>
      <c r="S1889" s="6">
        <v>388</v>
      </c>
      <c r="T1889">
        <v>7.6</v>
      </c>
      <c r="U1889" t="s">
        <v>62</v>
      </c>
      <c r="V1889" s="4">
        <f>Table3[[#This Row],[Driver wage/trip]]+Table3[[#This Row],[Driver Salary]]</f>
        <v>1160</v>
      </c>
      <c r="W1889" s="15">
        <f>Table3[[#This Row],[Buddy wage/trip]]*0.3</f>
        <v>120</v>
      </c>
    </row>
    <row r="1890" spans="1:23" x14ac:dyDescent="0.25">
      <c r="A1890">
        <v>9</v>
      </c>
      <c r="B1890" s="22">
        <v>44454</v>
      </c>
      <c r="C1890">
        <v>2021</v>
      </c>
      <c r="D1890" t="s">
        <v>21</v>
      </c>
      <c r="E1890" t="s">
        <v>33</v>
      </c>
      <c r="F1890" t="s">
        <v>39</v>
      </c>
      <c r="G1890" t="s">
        <v>40</v>
      </c>
      <c r="H1890" t="s">
        <v>43</v>
      </c>
      <c r="I1890">
        <v>40.5</v>
      </c>
      <c r="J1890" t="s">
        <v>46</v>
      </c>
      <c r="K1890">
        <v>103</v>
      </c>
      <c r="L1890" t="s">
        <v>83</v>
      </c>
      <c r="M1890" t="s">
        <v>52</v>
      </c>
      <c r="N1890" t="s">
        <v>52</v>
      </c>
      <c r="O1890" t="s">
        <v>60</v>
      </c>
      <c r="P1890" s="4">
        <v>537</v>
      </c>
      <c r="Q1890" s="4">
        <v>400</v>
      </c>
      <c r="R1890" s="4">
        <v>400</v>
      </c>
      <c r="S1890" s="6">
        <v>606</v>
      </c>
      <c r="T1890">
        <v>25.6</v>
      </c>
      <c r="U1890" t="s">
        <v>62</v>
      </c>
      <c r="V1890" s="4">
        <f>Table3[[#This Row],[Driver wage/trip]]+Table3[[#This Row],[Driver Salary]]</f>
        <v>937</v>
      </c>
      <c r="W1890" s="15">
        <f>Table3[[#This Row],[Buddy wage/trip]]*0.3</f>
        <v>120</v>
      </c>
    </row>
    <row r="1891" spans="1:23" x14ac:dyDescent="0.25">
      <c r="A1891">
        <v>12</v>
      </c>
      <c r="B1891" s="22">
        <v>44720</v>
      </c>
      <c r="C1891">
        <v>2022</v>
      </c>
      <c r="D1891" t="s">
        <v>29</v>
      </c>
      <c r="E1891" t="s">
        <v>33</v>
      </c>
      <c r="F1891" t="s">
        <v>39</v>
      </c>
      <c r="G1891" t="s">
        <v>41</v>
      </c>
      <c r="H1891" t="s">
        <v>43</v>
      </c>
      <c r="I1891">
        <v>13.2</v>
      </c>
      <c r="J1891" t="s">
        <v>45</v>
      </c>
      <c r="K1891">
        <v>42.7</v>
      </c>
      <c r="L1891" t="s">
        <v>83</v>
      </c>
      <c r="M1891" t="s">
        <v>50</v>
      </c>
      <c r="N1891" t="s">
        <v>55</v>
      </c>
      <c r="O1891" t="s">
        <v>60</v>
      </c>
      <c r="P1891" s="4">
        <v>711</v>
      </c>
      <c r="Q1891" s="4">
        <v>399</v>
      </c>
      <c r="R1891" s="4">
        <v>276</v>
      </c>
      <c r="S1891" s="6">
        <v>384</v>
      </c>
      <c r="T1891">
        <v>38.9</v>
      </c>
      <c r="U1891" t="s">
        <v>61</v>
      </c>
      <c r="V1891" s="4">
        <f>Table3[[#This Row],[Driver wage/trip]]+Table3[[#This Row],[Driver Salary]]</f>
        <v>987</v>
      </c>
      <c r="W1891" s="15">
        <f>Table3[[#This Row],[Buddy wage/trip]]*0.3</f>
        <v>119.69999999999999</v>
      </c>
    </row>
    <row r="1892" spans="1:23" x14ac:dyDescent="0.25">
      <c r="A1892">
        <v>16</v>
      </c>
      <c r="B1892" s="22">
        <v>45199</v>
      </c>
      <c r="C1892">
        <v>2023</v>
      </c>
      <c r="D1892" t="s">
        <v>21</v>
      </c>
      <c r="E1892" t="s">
        <v>36</v>
      </c>
      <c r="F1892" t="s">
        <v>39</v>
      </c>
      <c r="G1892" t="s">
        <v>41</v>
      </c>
      <c r="H1892" t="s">
        <v>70</v>
      </c>
      <c r="I1892">
        <v>54.2</v>
      </c>
      <c r="J1892" t="s">
        <v>46</v>
      </c>
      <c r="K1892">
        <v>12.9</v>
      </c>
      <c r="L1892" t="s">
        <v>83</v>
      </c>
      <c r="M1892" t="s">
        <v>47</v>
      </c>
      <c r="N1892" t="s">
        <v>57</v>
      </c>
      <c r="O1892" t="s">
        <v>59</v>
      </c>
      <c r="P1892" s="4">
        <v>345</v>
      </c>
      <c r="Q1892" s="4">
        <v>400</v>
      </c>
      <c r="R1892" s="4">
        <v>610</v>
      </c>
      <c r="S1892" s="6">
        <v>717</v>
      </c>
      <c r="T1892">
        <v>34.700000000000003</v>
      </c>
      <c r="U1892" t="s">
        <v>62</v>
      </c>
      <c r="V1892" s="4">
        <f>Table3[[#This Row],[Driver wage/trip]]+Table3[[#This Row],[Driver Salary]]</f>
        <v>955</v>
      </c>
      <c r="W1892" s="15">
        <f>Table3[[#This Row],[Buddy wage/trip]]*0.3</f>
        <v>120</v>
      </c>
    </row>
    <row r="1893" spans="1:23" x14ac:dyDescent="0.25">
      <c r="A1893">
        <v>13</v>
      </c>
      <c r="B1893" s="22">
        <v>43861</v>
      </c>
      <c r="C1893">
        <v>2020</v>
      </c>
      <c r="D1893" t="s">
        <v>28</v>
      </c>
      <c r="E1893" t="s">
        <v>31</v>
      </c>
      <c r="F1893" t="s">
        <v>38</v>
      </c>
      <c r="G1893" t="s">
        <v>41</v>
      </c>
      <c r="H1893" t="s">
        <v>70</v>
      </c>
      <c r="I1893">
        <v>110.3</v>
      </c>
      <c r="J1893" t="s">
        <v>45</v>
      </c>
      <c r="K1893">
        <v>119.1</v>
      </c>
      <c r="L1893" t="s">
        <v>83</v>
      </c>
      <c r="M1893" t="s">
        <v>55</v>
      </c>
      <c r="N1893" t="s">
        <v>57</v>
      </c>
      <c r="O1893" t="s">
        <v>59</v>
      </c>
      <c r="P1893" s="4">
        <v>224</v>
      </c>
      <c r="Q1893" s="4">
        <v>402</v>
      </c>
      <c r="R1893" s="4">
        <v>200</v>
      </c>
      <c r="S1893" s="6">
        <v>408</v>
      </c>
      <c r="T1893">
        <v>14.9</v>
      </c>
      <c r="U1893" t="s">
        <v>61</v>
      </c>
      <c r="V1893" s="4">
        <f>Table3[[#This Row],[Driver wage/trip]]+Table3[[#This Row],[Driver Salary]]</f>
        <v>424</v>
      </c>
      <c r="W1893" s="15">
        <f>Table3[[#This Row],[Buddy wage/trip]]*0.3</f>
        <v>120.6</v>
      </c>
    </row>
    <row r="1894" spans="1:23" x14ac:dyDescent="0.25">
      <c r="A1894">
        <v>9</v>
      </c>
      <c r="B1894" s="22">
        <v>45081</v>
      </c>
      <c r="C1894">
        <v>2023</v>
      </c>
      <c r="D1894" t="s">
        <v>29</v>
      </c>
      <c r="E1894" t="s">
        <v>34</v>
      </c>
      <c r="F1894" t="s">
        <v>38</v>
      </c>
      <c r="G1894" t="s">
        <v>40</v>
      </c>
      <c r="H1894" t="s">
        <v>43</v>
      </c>
      <c r="I1894">
        <v>60</v>
      </c>
      <c r="J1894" t="s">
        <v>44</v>
      </c>
      <c r="K1894">
        <v>83.3</v>
      </c>
      <c r="L1894" t="s">
        <v>83</v>
      </c>
      <c r="M1894" t="s">
        <v>51</v>
      </c>
      <c r="N1894" t="s">
        <v>48</v>
      </c>
      <c r="O1894" t="s">
        <v>60</v>
      </c>
      <c r="P1894" s="4">
        <v>309</v>
      </c>
      <c r="Q1894" s="4">
        <v>399</v>
      </c>
      <c r="R1894" s="4">
        <v>397</v>
      </c>
      <c r="S1894" s="6">
        <v>709</v>
      </c>
      <c r="T1894">
        <v>17.399999999999999</v>
      </c>
      <c r="U1894" t="s">
        <v>61</v>
      </c>
      <c r="V1894" s="4">
        <f>Table3[[#This Row],[Driver wage/trip]]+Table3[[#This Row],[Driver Salary]]</f>
        <v>706</v>
      </c>
      <c r="W1894" s="15">
        <f>Table3[[#This Row],[Buddy wage/trip]]*0.3</f>
        <v>119.69999999999999</v>
      </c>
    </row>
    <row r="1895" spans="1:23" x14ac:dyDescent="0.25">
      <c r="A1895">
        <v>12</v>
      </c>
      <c r="B1895" s="22">
        <v>44700</v>
      </c>
      <c r="C1895">
        <v>2022</v>
      </c>
      <c r="D1895" t="s">
        <v>20</v>
      </c>
      <c r="E1895" t="s">
        <v>35</v>
      </c>
      <c r="F1895" t="s">
        <v>39</v>
      </c>
      <c r="G1895" t="s">
        <v>40</v>
      </c>
      <c r="H1895" t="s">
        <v>43</v>
      </c>
      <c r="I1895">
        <v>109.8</v>
      </c>
      <c r="J1895" t="s">
        <v>46</v>
      </c>
      <c r="K1895">
        <v>111.6</v>
      </c>
      <c r="L1895" t="s">
        <v>83</v>
      </c>
      <c r="M1895" t="s">
        <v>51</v>
      </c>
      <c r="N1895" t="s">
        <v>52</v>
      </c>
      <c r="O1895" t="s">
        <v>60</v>
      </c>
      <c r="P1895" s="4">
        <v>406</v>
      </c>
      <c r="Q1895" s="4">
        <v>400</v>
      </c>
      <c r="R1895" s="4">
        <v>331</v>
      </c>
      <c r="S1895" s="6">
        <v>660</v>
      </c>
      <c r="T1895">
        <v>17.399999999999999</v>
      </c>
      <c r="U1895" t="s">
        <v>62</v>
      </c>
      <c r="V1895" s="4">
        <f>Table3[[#This Row],[Driver wage/trip]]+Table3[[#This Row],[Driver Salary]]</f>
        <v>737</v>
      </c>
      <c r="W1895" s="15">
        <f>Table3[[#This Row],[Buddy wage/trip]]*0.3</f>
        <v>120</v>
      </c>
    </row>
    <row r="1896" spans="1:23" x14ac:dyDescent="0.25">
      <c r="A1896">
        <v>12</v>
      </c>
      <c r="B1896" s="22">
        <v>45104</v>
      </c>
      <c r="C1896">
        <v>2023</v>
      </c>
      <c r="D1896" t="s">
        <v>29</v>
      </c>
      <c r="E1896" t="s">
        <v>37</v>
      </c>
      <c r="F1896" t="s">
        <v>38</v>
      </c>
      <c r="G1896" t="s">
        <v>41</v>
      </c>
      <c r="H1896" t="s">
        <v>43</v>
      </c>
      <c r="I1896">
        <v>99</v>
      </c>
      <c r="J1896" t="s">
        <v>46</v>
      </c>
      <c r="K1896">
        <v>44.3</v>
      </c>
      <c r="L1896" t="s">
        <v>83</v>
      </c>
      <c r="M1896" t="s">
        <v>52</v>
      </c>
      <c r="N1896" t="s">
        <v>52</v>
      </c>
      <c r="O1896" t="s">
        <v>60</v>
      </c>
      <c r="P1896" s="4">
        <v>308</v>
      </c>
      <c r="Q1896" s="4">
        <v>400</v>
      </c>
      <c r="R1896" s="4">
        <v>433</v>
      </c>
      <c r="S1896" s="6">
        <v>318</v>
      </c>
      <c r="T1896">
        <v>34.5</v>
      </c>
      <c r="U1896" t="s">
        <v>62</v>
      </c>
      <c r="V1896" s="4">
        <f>Table3[[#This Row],[Driver wage/trip]]+Table3[[#This Row],[Driver Salary]]</f>
        <v>741</v>
      </c>
      <c r="W1896" s="15">
        <f>Table3[[#This Row],[Buddy wage/trip]]*0.3</f>
        <v>120</v>
      </c>
    </row>
    <row r="1897" spans="1:23" x14ac:dyDescent="0.25">
      <c r="A1897">
        <v>10</v>
      </c>
      <c r="B1897" s="22">
        <v>43880</v>
      </c>
      <c r="C1897">
        <v>2020</v>
      </c>
      <c r="D1897" t="s">
        <v>25</v>
      </c>
      <c r="E1897" t="s">
        <v>33</v>
      </c>
      <c r="F1897" t="s">
        <v>39</v>
      </c>
      <c r="G1897" t="s">
        <v>41</v>
      </c>
      <c r="H1897" t="s">
        <v>70</v>
      </c>
      <c r="I1897">
        <v>118.2</v>
      </c>
      <c r="J1897" t="s">
        <v>45</v>
      </c>
      <c r="K1897">
        <v>79.5</v>
      </c>
      <c r="L1897" t="s">
        <v>83</v>
      </c>
      <c r="M1897" t="s">
        <v>51</v>
      </c>
      <c r="N1897" t="s">
        <v>48</v>
      </c>
      <c r="O1897" t="s">
        <v>59</v>
      </c>
      <c r="P1897" s="4">
        <v>250</v>
      </c>
      <c r="Q1897" s="4">
        <v>400</v>
      </c>
      <c r="R1897" s="4">
        <v>387</v>
      </c>
      <c r="S1897" s="6">
        <v>294</v>
      </c>
      <c r="T1897">
        <v>39.799999999999997</v>
      </c>
      <c r="U1897" t="s">
        <v>62</v>
      </c>
      <c r="V1897" s="4">
        <f>Table3[[#This Row],[Driver wage/trip]]+Table3[[#This Row],[Driver Salary]]</f>
        <v>637</v>
      </c>
      <c r="W1897" s="15">
        <f>Table3[[#This Row],[Buddy wage/trip]]*0.3</f>
        <v>120</v>
      </c>
    </row>
    <row r="1898" spans="1:23" x14ac:dyDescent="0.25">
      <c r="A1898">
        <v>11</v>
      </c>
      <c r="B1898" s="22">
        <v>44556</v>
      </c>
      <c r="C1898">
        <v>2021</v>
      </c>
      <c r="D1898" t="s">
        <v>23</v>
      </c>
      <c r="E1898" t="s">
        <v>34</v>
      </c>
      <c r="F1898" t="s">
        <v>38</v>
      </c>
      <c r="G1898" t="s">
        <v>40</v>
      </c>
      <c r="H1898" t="s">
        <v>70</v>
      </c>
      <c r="I1898">
        <v>114</v>
      </c>
      <c r="J1898" t="s">
        <v>44</v>
      </c>
      <c r="K1898">
        <v>82.6</v>
      </c>
      <c r="L1898" t="s">
        <v>84</v>
      </c>
      <c r="M1898" t="s">
        <v>53</v>
      </c>
      <c r="N1898" t="s">
        <v>57</v>
      </c>
      <c r="O1898" t="s">
        <v>59</v>
      </c>
      <c r="P1898" s="4">
        <v>467</v>
      </c>
      <c r="Q1898" s="4">
        <v>400</v>
      </c>
      <c r="R1898" s="4">
        <v>623</v>
      </c>
      <c r="S1898" s="6">
        <v>668</v>
      </c>
      <c r="T1898">
        <v>33.200000000000003</v>
      </c>
      <c r="U1898" t="s">
        <v>61</v>
      </c>
      <c r="V1898" s="4">
        <f>Table3[[#This Row],[Driver wage/trip]]+Table3[[#This Row],[Driver Salary]]</f>
        <v>1090</v>
      </c>
      <c r="W1898" s="15">
        <f>Table3[[#This Row],[Buddy wage/trip]]*0.3</f>
        <v>120</v>
      </c>
    </row>
    <row r="1899" spans="1:23" x14ac:dyDescent="0.25">
      <c r="A1899">
        <v>24</v>
      </c>
      <c r="B1899" s="22">
        <v>44219</v>
      </c>
      <c r="C1899">
        <v>2021</v>
      </c>
      <c r="D1899" t="s">
        <v>28</v>
      </c>
      <c r="E1899" t="s">
        <v>36</v>
      </c>
      <c r="F1899" t="s">
        <v>39</v>
      </c>
      <c r="G1899" t="s">
        <v>41</v>
      </c>
      <c r="H1899" t="s">
        <v>70</v>
      </c>
      <c r="I1899">
        <v>86.2</v>
      </c>
      <c r="J1899" t="s">
        <v>46</v>
      </c>
      <c r="K1899">
        <v>105.4</v>
      </c>
      <c r="L1899" t="s">
        <v>84</v>
      </c>
      <c r="M1899" t="s">
        <v>47</v>
      </c>
      <c r="N1899" t="s">
        <v>65</v>
      </c>
      <c r="O1899" t="s">
        <v>60</v>
      </c>
      <c r="P1899" s="4">
        <v>606</v>
      </c>
      <c r="Q1899" s="4">
        <v>400</v>
      </c>
      <c r="R1899" s="4">
        <v>356</v>
      </c>
      <c r="S1899" s="6">
        <v>434</v>
      </c>
      <c r="T1899">
        <v>22.8</v>
      </c>
      <c r="U1899" t="s">
        <v>62</v>
      </c>
      <c r="V1899" s="4">
        <f>Table3[[#This Row],[Driver wage/trip]]+Table3[[#This Row],[Driver Salary]]</f>
        <v>962</v>
      </c>
      <c r="W1899" s="15">
        <f>Table3[[#This Row],[Buddy wage/trip]]*0.3</f>
        <v>120</v>
      </c>
    </row>
    <row r="1900" spans="1:23" x14ac:dyDescent="0.25">
      <c r="A1900">
        <v>16</v>
      </c>
      <c r="B1900" s="22">
        <v>44774</v>
      </c>
      <c r="C1900">
        <v>2022</v>
      </c>
      <c r="D1900" t="s">
        <v>26</v>
      </c>
      <c r="E1900" t="s">
        <v>32</v>
      </c>
      <c r="F1900" t="s">
        <v>39</v>
      </c>
      <c r="G1900" t="s">
        <v>41</v>
      </c>
      <c r="H1900" t="s">
        <v>70</v>
      </c>
      <c r="I1900">
        <v>105.2</v>
      </c>
      <c r="J1900" t="s">
        <v>45</v>
      </c>
      <c r="K1900">
        <v>119.2</v>
      </c>
      <c r="L1900" t="s">
        <v>84</v>
      </c>
      <c r="M1900" t="s">
        <v>55</v>
      </c>
      <c r="N1900" t="s">
        <v>52</v>
      </c>
      <c r="O1900" t="s">
        <v>59</v>
      </c>
      <c r="P1900" s="4">
        <v>651</v>
      </c>
      <c r="Q1900" s="4">
        <v>398</v>
      </c>
      <c r="R1900" s="4">
        <v>536</v>
      </c>
      <c r="S1900" s="6">
        <v>770</v>
      </c>
      <c r="T1900">
        <v>4.8</v>
      </c>
      <c r="U1900" t="s">
        <v>62</v>
      </c>
      <c r="V1900" s="4">
        <f>Table3[[#This Row],[Driver wage/trip]]+Table3[[#This Row],[Driver Salary]]</f>
        <v>1187</v>
      </c>
      <c r="W1900" s="15">
        <f>Table3[[#This Row],[Buddy wage/trip]]*0.3</f>
        <v>119.39999999999999</v>
      </c>
    </row>
    <row r="1901" spans="1:23" x14ac:dyDescent="0.25">
      <c r="A1901">
        <v>10</v>
      </c>
      <c r="B1901" s="22">
        <v>45142</v>
      </c>
      <c r="C1901">
        <v>2023</v>
      </c>
      <c r="D1901" t="s">
        <v>26</v>
      </c>
      <c r="E1901" t="s">
        <v>31</v>
      </c>
      <c r="F1901" t="s">
        <v>39</v>
      </c>
      <c r="G1901" t="s">
        <v>41</v>
      </c>
      <c r="H1901" t="s">
        <v>70</v>
      </c>
      <c r="I1901">
        <v>91</v>
      </c>
      <c r="J1901" t="s">
        <v>45</v>
      </c>
      <c r="K1901">
        <v>17.5</v>
      </c>
      <c r="L1901" t="s">
        <v>83</v>
      </c>
      <c r="M1901" t="s">
        <v>51</v>
      </c>
      <c r="N1901" t="s">
        <v>52</v>
      </c>
      <c r="O1901" t="s">
        <v>59</v>
      </c>
      <c r="P1901" s="4">
        <v>439</v>
      </c>
      <c r="Q1901" s="4">
        <v>401</v>
      </c>
      <c r="R1901" s="4">
        <v>473</v>
      </c>
      <c r="S1901" s="6">
        <v>766</v>
      </c>
      <c r="T1901">
        <v>38.200000000000003</v>
      </c>
      <c r="U1901" t="s">
        <v>62</v>
      </c>
      <c r="V1901" s="4">
        <f>Table3[[#This Row],[Driver wage/trip]]+Table3[[#This Row],[Driver Salary]]</f>
        <v>912</v>
      </c>
      <c r="W1901" s="15">
        <f>Table3[[#This Row],[Buddy wage/trip]]*0.3</f>
        <v>120.3</v>
      </c>
    </row>
    <row r="1902" spans="1:23" x14ac:dyDescent="0.25">
      <c r="A1902">
        <v>17</v>
      </c>
      <c r="B1902" s="22">
        <v>44845</v>
      </c>
      <c r="C1902">
        <v>2022</v>
      </c>
      <c r="D1902" t="s">
        <v>22</v>
      </c>
      <c r="E1902" t="s">
        <v>37</v>
      </c>
      <c r="F1902" t="s">
        <v>38</v>
      </c>
      <c r="G1902" t="s">
        <v>41</v>
      </c>
      <c r="H1902" t="s">
        <v>43</v>
      </c>
      <c r="I1902">
        <v>85.9</v>
      </c>
      <c r="J1902" t="s">
        <v>45</v>
      </c>
      <c r="K1902">
        <v>77.599999999999994</v>
      </c>
      <c r="L1902" t="s">
        <v>83</v>
      </c>
      <c r="M1902" t="s">
        <v>48</v>
      </c>
      <c r="N1902" t="s">
        <v>57</v>
      </c>
      <c r="O1902" t="s">
        <v>60</v>
      </c>
      <c r="P1902" s="4">
        <v>487</v>
      </c>
      <c r="Q1902" s="4">
        <v>401</v>
      </c>
      <c r="R1902" s="4">
        <v>681</v>
      </c>
      <c r="S1902" s="6">
        <v>616</v>
      </c>
      <c r="T1902">
        <v>34.5</v>
      </c>
      <c r="U1902" t="s">
        <v>62</v>
      </c>
      <c r="V1902" s="4">
        <f>Table3[[#This Row],[Driver wage/trip]]+Table3[[#This Row],[Driver Salary]]</f>
        <v>1168</v>
      </c>
      <c r="W1902" s="15">
        <f>Table3[[#This Row],[Buddy wage/trip]]*0.3</f>
        <v>120.3</v>
      </c>
    </row>
    <row r="1903" spans="1:23" x14ac:dyDescent="0.25">
      <c r="A1903">
        <v>10</v>
      </c>
      <c r="B1903" s="22">
        <v>44305</v>
      </c>
      <c r="C1903">
        <v>2021</v>
      </c>
      <c r="D1903" t="s">
        <v>19</v>
      </c>
      <c r="E1903" t="s">
        <v>32</v>
      </c>
      <c r="F1903" t="s">
        <v>38</v>
      </c>
      <c r="G1903" t="s">
        <v>41</v>
      </c>
      <c r="H1903" t="s">
        <v>43</v>
      </c>
      <c r="I1903">
        <v>87.3</v>
      </c>
      <c r="J1903" t="s">
        <v>45</v>
      </c>
      <c r="K1903">
        <v>43.7</v>
      </c>
      <c r="L1903" t="s">
        <v>83</v>
      </c>
      <c r="M1903" t="s">
        <v>53</v>
      </c>
      <c r="N1903" t="s">
        <v>48</v>
      </c>
      <c r="O1903" t="s">
        <v>60</v>
      </c>
      <c r="P1903" s="4">
        <v>653</v>
      </c>
      <c r="Q1903" s="4">
        <v>399</v>
      </c>
      <c r="R1903" s="4">
        <v>457</v>
      </c>
      <c r="S1903" s="6">
        <v>500</v>
      </c>
      <c r="T1903">
        <v>33.799999999999997</v>
      </c>
      <c r="U1903" t="s">
        <v>61</v>
      </c>
      <c r="V1903" s="4">
        <f>Table3[[#This Row],[Driver wage/trip]]+Table3[[#This Row],[Driver Salary]]</f>
        <v>1110</v>
      </c>
      <c r="W1903" s="15">
        <f>Table3[[#This Row],[Buddy wage/trip]]*0.3</f>
        <v>119.69999999999999</v>
      </c>
    </row>
    <row r="1904" spans="1:23" x14ac:dyDescent="0.25">
      <c r="A1904">
        <v>21</v>
      </c>
      <c r="B1904" s="22">
        <v>44586</v>
      </c>
      <c r="C1904">
        <v>2022</v>
      </c>
      <c r="D1904" t="s">
        <v>28</v>
      </c>
      <c r="E1904" t="s">
        <v>37</v>
      </c>
      <c r="F1904" t="s">
        <v>39</v>
      </c>
      <c r="G1904" t="s">
        <v>41</v>
      </c>
      <c r="H1904" t="s">
        <v>43</v>
      </c>
      <c r="I1904">
        <v>87.9</v>
      </c>
      <c r="J1904" t="s">
        <v>46</v>
      </c>
      <c r="K1904">
        <v>98.3</v>
      </c>
      <c r="L1904" t="s">
        <v>84</v>
      </c>
      <c r="M1904" t="s">
        <v>52</v>
      </c>
      <c r="N1904" t="s">
        <v>48</v>
      </c>
      <c r="O1904" t="s">
        <v>60</v>
      </c>
      <c r="P1904" s="4">
        <v>412</v>
      </c>
      <c r="Q1904" s="4">
        <v>398</v>
      </c>
      <c r="R1904" s="4">
        <v>718</v>
      </c>
      <c r="S1904" s="6">
        <v>317</v>
      </c>
      <c r="T1904">
        <v>16.3</v>
      </c>
      <c r="U1904" t="s">
        <v>62</v>
      </c>
      <c r="V1904" s="4">
        <f>Table3[[#This Row],[Driver wage/trip]]+Table3[[#This Row],[Driver Salary]]</f>
        <v>1130</v>
      </c>
      <c r="W1904" s="15">
        <f>Table3[[#This Row],[Buddy wage/trip]]*0.3</f>
        <v>119.39999999999999</v>
      </c>
    </row>
    <row r="1905" spans="1:23" x14ac:dyDescent="0.25">
      <c r="A1905">
        <v>15</v>
      </c>
      <c r="B1905" s="22">
        <v>44433</v>
      </c>
      <c r="C1905">
        <v>2021</v>
      </c>
      <c r="D1905" t="s">
        <v>26</v>
      </c>
      <c r="E1905" t="s">
        <v>33</v>
      </c>
      <c r="F1905" t="s">
        <v>39</v>
      </c>
      <c r="G1905" t="s">
        <v>41</v>
      </c>
      <c r="H1905" t="s">
        <v>43</v>
      </c>
      <c r="I1905">
        <v>48.6</v>
      </c>
      <c r="J1905" t="s">
        <v>45</v>
      </c>
      <c r="K1905">
        <v>91.7</v>
      </c>
      <c r="L1905" t="s">
        <v>84</v>
      </c>
      <c r="M1905" t="s">
        <v>52</v>
      </c>
      <c r="N1905" t="s">
        <v>48</v>
      </c>
      <c r="O1905" t="s">
        <v>60</v>
      </c>
      <c r="P1905" s="4">
        <v>671</v>
      </c>
      <c r="Q1905" s="4">
        <v>399</v>
      </c>
      <c r="R1905" s="4">
        <v>200</v>
      </c>
      <c r="S1905" s="6">
        <v>729</v>
      </c>
      <c r="T1905">
        <v>18.399999999999999</v>
      </c>
      <c r="U1905" t="s">
        <v>61</v>
      </c>
      <c r="V1905" s="4">
        <f>Table3[[#This Row],[Driver wage/trip]]+Table3[[#This Row],[Driver Salary]]</f>
        <v>871</v>
      </c>
      <c r="W1905" s="15">
        <f>Table3[[#This Row],[Buddy wage/trip]]*0.3</f>
        <v>119.69999999999999</v>
      </c>
    </row>
    <row r="1906" spans="1:23" x14ac:dyDescent="0.25">
      <c r="A1906">
        <v>12</v>
      </c>
      <c r="B1906" s="22">
        <v>44756</v>
      </c>
      <c r="C1906">
        <v>2022</v>
      </c>
      <c r="D1906" t="s">
        <v>27</v>
      </c>
      <c r="E1906" t="s">
        <v>35</v>
      </c>
      <c r="F1906" t="s">
        <v>38</v>
      </c>
      <c r="G1906" t="s">
        <v>41</v>
      </c>
      <c r="H1906" t="s">
        <v>43</v>
      </c>
      <c r="I1906">
        <v>53.7</v>
      </c>
      <c r="J1906" t="s">
        <v>46</v>
      </c>
      <c r="K1906">
        <v>107.6</v>
      </c>
      <c r="L1906" t="s">
        <v>84</v>
      </c>
      <c r="M1906" t="s">
        <v>55</v>
      </c>
      <c r="N1906" t="s">
        <v>52</v>
      </c>
      <c r="O1906" t="s">
        <v>60</v>
      </c>
      <c r="P1906" s="4">
        <v>780</v>
      </c>
      <c r="Q1906" s="4">
        <v>400</v>
      </c>
      <c r="R1906" s="4">
        <v>563</v>
      </c>
      <c r="S1906" s="6">
        <v>249</v>
      </c>
      <c r="T1906">
        <v>5.7</v>
      </c>
      <c r="U1906" t="s">
        <v>62</v>
      </c>
      <c r="V1906" s="4">
        <f>Table3[[#This Row],[Driver wage/trip]]+Table3[[#This Row],[Driver Salary]]</f>
        <v>1343</v>
      </c>
      <c r="W1906" s="15">
        <f>Table3[[#This Row],[Buddy wage/trip]]*0.3</f>
        <v>120</v>
      </c>
    </row>
    <row r="1907" spans="1:23" x14ac:dyDescent="0.25">
      <c r="A1907">
        <v>16</v>
      </c>
      <c r="B1907" s="22">
        <v>44860</v>
      </c>
      <c r="C1907">
        <v>2022</v>
      </c>
      <c r="D1907" t="s">
        <v>22</v>
      </c>
      <c r="E1907" t="s">
        <v>33</v>
      </c>
      <c r="F1907" t="s">
        <v>38</v>
      </c>
      <c r="G1907" t="s">
        <v>41</v>
      </c>
      <c r="H1907" t="s">
        <v>70</v>
      </c>
      <c r="I1907">
        <v>38.799999999999997</v>
      </c>
      <c r="J1907" t="s">
        <v>45</v>
      </c>
      <c r="K1907">
        <v>44.5</v>
      </c>
      <c r="L1907" t="s">
        <v>84</v>
      </c>
      <c r="M1907" t="s">
        <v>48</v>
      </c>
      <c r="N1907" t="s">
        <v>65</v>
      </c>
      <c r="O1907" t="s">
        <v>59</v>
      </c>
      <c r="P1907" s="4">
        <v>728</v>
      </c>
      <c r="Q1907" s="4">
        <v>403</v>
      </c>
      <c r="R1907" s="4">
        <v>206</v>
      </c>
      <c r="S1907" s="6">
        <v>422</v>
      </c>
      <c r="T1907">
        <v>37.6</v>
      </c>
      <c r="U1907" t="s">
        <v>61</v>
      </c>
      <c r="V1907" s="4">
        <f>Table3[[#This Row],[Driver wage/trip]]+Table3[[#This Row],[Driver Salary]]</f>
        <v>934</v>
      </c>
      <c r="W1907" s="15">
        <f>Table3[[#This Row],[Buddy wage/trip]]*0.3</f>
        <v>120.89999999999999</v>
      </c>
    </row>
    <row r="1908" spans="1:23" x14ac:dyDescent="0.25">
      <c r="A1908">
        <v>1</v>
      </c>
      <c r="B1908" s="22">
        <v>44623</v>
      </c>
      <c r="C1908">
        <v>2022</v>
      </c>
      <c r="D1908" t="s">
        <v>24</v>
      </c>
      <c r="E1908" t="s">
        <v>35</v>
      </c>
      <c r="F1908" t="s">
        <v>39</v>
      </c>
      <c r="G1908" t="s">
        <v>40</v>
      </c>
      <c r="H1908" t="s">
        <v>70</v>
      </c>
      <c r="I1908">
        <v>22</v>
      </c>
      <c r="J1908" t="s">
        <v>46</v>
      </c>
      <c r="K1908">
        <v>26.2</v>
      </c>
      <c r="L1908" t="s">
        <v>83</v>
      </c>
      <c r="M1908" t="s">
        <v>53</v>
      </c>
      <c r="N1908" t="s">
        <v>48</v>
      </c>
      <c r="O1908" t="s">
        <v>59</v>
      </c>
      <c r="P1908" s="4">
        <v>472</v>
      </c>
      <c r="Q1908" s="4">
        <v>401</v>
      </c>
      <c r="R1908" s="4">
        <v>628</v>
      </c>
      <c r="S1908" s="6">
        <v>392</v>
      </c>
      <c r="T1908">
        <v>37.799999999999997</v>
      </c>
      <c r="U1908" t="s">
        <v>61</v>
      </c>
      <c r="V1908" s="4">
        <f>Table3[[#This Row],[Driver wage/trip]]+Table3[[#This Row],[Driver Salary]]</f>
        <v>1100</v>
      </c>
      <c r="W1908" s="15">
        <f>Table3[[#This Row],[Buddy wage/trip]]*0.3</f>
        <v>120.3</v>
      </c>
    </row>
    <row r="1909" spans="1:23" x14ac:dyDescent="0.25">
      <c r="A1909">
        <v>5</v>
      </c>
      <c r="B1909" s="22">
        <v>44242</v>
      </c>
      <c r="C1909">
        <v>2021</v>
      </c>
      <c r="D1909" t="s">
        <v>25</v>
      </c>
      <c r="E1909" t="s">
        <v>32</v>
      </c>
      <c r="F1909" t="s">
        <v>39</v>
      </c>
      <c r="G1909" t="s">
        <v>41</v>
      </c>
      <c r="H1909" t="s">
        <v>70</v>
      </c>
      <c r="I1909">
        <v>57.7</v>
      </c>
      <c r="J1909" t="s">
        <v>46</v>
      </c>
      <c r="K1909">
        <v>7.5</v>
      </c>
      <c r="L1909" t="s">
        <v>83</v>
      </c>
      <c r="M1909" t="s">
        <v>48</v>
      </c>
      <c r="N1909" t="s">
        <v>55</v>
      </c>
      <c r="O1909" t="s">
        <v>59</v>
      </c>
      <c r="P1909" s="4">
        <v>548</v>
      </c>
      <c r="Q1909" s="4">
        <v>398</v>
      </c>
      <c r="R1909" s="4">
        <v>341</v>
      </c>
      <c r="S1909" s="6">
        <v>775</v>
      </c>
      <c r="T1909">
        <v>10.9</v>
      </c>
      <c r="U1909" t="s">
        <v>61</v>
      </c>
      <c r="V1909" s="4">
        <f>Table3[[#This Row],[Driver wage/trip]]+Table3[[#This Row],[Driver Salary]]</f>
        <v>889</v>
      </c>
      <c r="W1909" s="15">
        <f>Table3[[#This Row],[Buddy wage/trip]]*0.3</f>
        <v>119.39999999999999</v>
      </c>
    </row>
    <row r="1910" spans="1:23" x14ac:dyDescent="0.25">
      <c r="A1910">
        <v>4</v>
      </c>
      <c r="B1910" s="22">
        <v>44492</v>
      </c>
      <c r="C1910">
        <v>2021</v>
      </c>
      <c r="D1910" t="s">
        <v>22</v>
      </c>
      <c r="E1910" t="s">
        <v>36</v>
      </c>
      <c r="F1910" t="s">
        <v>39</v>
      </c>
      <c r="G1910" t="s">
        <v>41</v>
      </c>
      <c r="H1910" t="s">
        <v>70</v>
      </c>
      <c r="I1910">
        <v>108.5</v>
      </c>
      <c r="J1910" t="s">
        <v>45</v>
      </c>
      <c r="K1910">
        <v>34.4</v>
      </c>
      <c r="L1910" t="s">
        <v>84</v>
      </c>
      <c r="M1910" t="s">
        <v>55</v>
      </c>
      <c r="N1910" t="s">
        <v>48</v>
      </c>
      <c r="O1910" t="s">
        <v>60</v>
      </c>
      <c r="P1910" s="4">
        <v>630</v>
      </c>
      <c r="Q1910" s="4">
        <v>399</v>
      </c>
      <c r="R1910" s="4">
        <v>428</v>
      </c>
      <c r="S1910" s="6">
        <v>271</v>
      </c>
      <c r="T1910">
        <v>28.1</v>
      </c>
      <c r="U1910" t="s">
        <v>62</v>
      </c>
      <c r="V1910" s="4">
        <f>Table3[[#This Row],[Driver wage/trip]]+Table3[[#This Row],[Driver Salary]]</f>
        <v>1058</v>
      </c>
      <c r="W1910" s="15">
        <f>Table3[[#This Row],[Buddy wage/trip]]*0.3</f>
        <v>119.69999999999999</v>
      </c>
    </row>
    <row r="1911" spans="1:23" x14ac:dyDescent="0.25">
      <c r="A1911">
        <v>14</v>
      </c>
      <c r="B1911" s="22">
        <v>45178</v>
      </c>
      <c r="C1911">
        <v>2023</v>
      </c>
      <c r="D1911" t="s">
        <v>21</v>
      </c>
      <c r="E1911" t="s">
        <v>36</v>
      </c>
      <c r="F1911" t="s">
        <v>38</v>
      </c>
      <c r="G1911" t="s">
        <v>41</v>
      </c>
      <c r="H1911" t="s">
        <v>70</v>
      </c>
      <c r="I1911">
        <v>79.900000000000006</v>
      </c>
      <c r="J1911" t="s">
        <v>44</v>
      </c>
      <c r="K1911">
        <v>47.2</v>
      </c>
      <c r="L1911" t="s">
        <v>83</v>
      </c>
      <c r="M1911" t="s">
        <v>55</v>
      </c>
      <c r="N1911" t="s">
        <v>65</v>
      </c>
      <c r="O1911" t="s">
        <v>59</v>
      </c>
      <c r="P1911" s="4">
        <v>410</v>
      </c>
      <c r="Q1911" s="4">
        <v>400</v>
      </c>
      <c r="R1911" s="4">
        <v>428</v>
      </c>
      <c r="S1911" s="6">
        <v>734</v>
      </c>
      <c r="T1911">
        <v>8.9</v>
      </c>
      <c r="U1911" t="s">
        <v>61</v>
      </c>
      <c r="V1911" s="4">
        <f>Table3[[#This Row],[Driver wage/trip]]+Table3[[#This Row],[Driver Salary]]</f>
        <v>838</v>
      </c>
      <c r="W1911" s="15">
        <f>Table3[[#This Row],[Buddy wage/trip]]*0.3</f>
        <v>120</v>
      </c>
    </row>
    <row r="1912" spans="1:23" x14ac:dyDescent="0.25">
      <c r="A1912">
        <v>25</v>
      </c>
      <c r="B1912" s="22">
        <v>45253</v>
      </c>
      <c r="C1912">
        <v>2023</v>
      </c>
      <c r="D1912" t="s">
        <v>30</v>
      </c>
      <c r="E1912" t="s">
        <v>35</v>
      </c>
      <c r="F1912" t="s">
        <v>38</v>
      </c>
      <c r="G1912" t="s">
        <v>40</v>
      </c>
      <c r="H1912" t="s">
        <v>43</v>
      </c>
      <c r="I1912">
        <v>11.5</v>
      </c>
      <c r="J1912" t="s">
        <v>46</v>
      </c>
      <c r="K1912">
        <v>113.8</v>
      </c>
      <c r="L1912" t="s">
        <v>83</v>
      </c>
      <c r="M1912" t="s">
        <v>55</v>
      </c>
      <c r="N1912" t="s">
        <v>48</v>
      </c>
      <c r="O1912" t="s">
        <v>60</v>
      </c>
      <c r="P1912" s="4">
        <v>680</v>
      </c>
      <c r="Q1912" s="4">
        <v>400</v>
      </c>
      <c r="R1912" s="4">
        <v>708</v>
      </c>
      <c r="S1912" s="6">
        <v>474</v>
      </c>
      <c r="T1912">
        <v>16.3</v>
      </c>
      <c r="U1912" t="s">
        <v>61</v>
      </c>
      <c r="V1912" s="4">
        <f>Table3[[#This Row],[Driver wage/trip]]+Table3[[#This Row],[Driver Salary]]</f>
        <v>1388</v>
      </c>
      <c r="W1912" s="15">
        <f>Table3[[#This Row],[Buddy wage/trip]]*0.3</f>
        <v>120</v>
      </c>
    </row>
    <row r="1913" spans="1:23" x14ac:dyDescent="0.25">
      <c r="A1913">
        <v>28</v>
      </c>
      <c r="B1913" s="22">
        <v>45136</v>
      </c>
      <c r="C1913">
        <v>2023</v>
      </c>
      <c r="D1913" t="s">
        <v>27</v>
      </c>
      <c r="E1913" t="s">
        <v>36</v>
      </c>
      <c r="F1913" t="s">
        <v>39</v>
      </c>
      <c r="G1913" t="s">
        <v>40</v>
      </c>
      <c r="H1913" t="s">
        <v>42</v>
      </c>
      <c r="I1913">
        <v>98.3</v>
      </c>
      <c r="J1913" t="s">
        <v>45</v>
      </c>
      <c r="K1913">
        <v>61.5</v>
      </c>
      <c r="L1913" t="s">
        <v>83</v>
      </c>
      <c r="M1913" t="s">
        <v>53</v>
      </c>
      <c r="N1913" t="s">
        <v>56</v>
      </c>
      <c r="O1913" t="s">
        <v>60</v>
      </c>
      <c r="P1913" s="4">
        <v>462</v>
      </c>
      <c r="Q1913" s="4">
        <v>399</v>
      </c>
      <c r="R1913" s="4">
        <v>261</v>
      </c>
      <c r="S1913" s="6">
        <v>228</v>
      </c>
      <c r="T1913">
        <v>12.8</v>
      </c>
      <c r="U1913" t="s">
        <v>61</v>
      </c>
      <c r="V1913" s="4">
        <f>Table3[[#This Row],[Driver wage/trip]]+Table3[[#This Row],[Driver Salary]]</f>
        <v>723</v>
      </c>
      <c r="W1913" s="15">
        <f>Table3[[#This Row],[Buddy wage/trip]]*0.3</f>
        <v>119.69999999999999</v>
      </c>
    </row>
    <row r="1914" spans="1:23" x14ac:dyDescent="0.25">
      <c r="A1914">
        <v>17</v>
      </c>
      <c r="B1914" s="22">
        <v>44021</v>
      </c>
      <c r="C1914">
        <v>2020</v>
      </c>
      <c r="D1914" t="s">
        <v>27</v>
      </c>
      <c r="E1914" t="s">
        <v>35</v>
      </c>
      <c r="F1914" t="s">
        <v>38</v>
      </c>
      <c r="G1914" t="s">
        <v>41</v>
      </c>
      <c r="H1914" t="s">
        <v>70</v>
      </c>
      <c r="I1914">
        <v>112.6</v>
      </c>
      <c r="J1914" t="s">
        <v>44</v>
      </c>
      <c r="K1914">
        <v>69</v>
      </c>
      <c r="L1914" t="s">
        <v>84</v>
      </c>
      <c r="M1914" t="s">
        <v>55</v>
      </c>
      <c r="N1914" t="s">
        <v>57</v>
      </c>
      <c r="O1914" t="s">
        <v>59</v>
      </c>
      <c r="P1914" s="4">
        <v>708</v>
      </c>
      <c r="Q1914" s="4">
        <v>400</v>
      </c>
      <c r="R1914" s="4">
        <v>600</v>
      </c>
      <c r="S1914" s="6">
        <v>637</v>
      </c>
      <c r="T1914">
        <v>16.2</v>
      </c>
      <c r="U1914" t="s">
        <v>61</v>
      </c>
      <c r="V1914" s="4">
        <f>Table3[[#This Row],[Driver wage/trip]]+Table3[[#This Row],[Driver Salary]]</f>
        <v>1308</v>
      </c>
      <c r="W1914" s="15">
        <f>Table3[[#This Row],[Buddy wage/trip]]*0.3</f>
        <v>120</v>
      </c>
    </row>
    <row r="1915" spans="1:23" x14ac:dyDescent="0.25">
      <c r="A1915">
        <v>16</v>
      </c>
      <c r="B1915" s="22">
        <v>44616</v>
      </c>
      <c r="C1915">
        <v>2022</v>
      </c>
      <c r="D1915" t="s">
        <v>25</v>
      </c>
      <c r="E1915" t="s">
        <v>35</v>
      </c>
      <c r="F1915" t="s">
        <v>38</v>
      </c>
      <c r="G1915" t="s">
        <v>40</v>
      </c>
      <c r="H1915" t="s">
        <v>43</v>
      </c>
      <c r="I1915">
        <v>100.4</v>
      </c>
      <c r="J1915" t="s">
        <v>46</v>
      </c>
      <c r="K1915">
        <v>106.2</v>
      </c>
      <c r="L1915" t="s">
        <v>83</v>
      </c>
      <c r="M1915" t="s">
        <v>54</v>
      </c>
      <c r="N1915" t="s">
        <v>48</v>
      </c>
      <c r="O1915" t="s">
        <v>60</v>
      </c>
      <c r="P1915" s="4">
        <v>353</v>
      </c>
      <c r="Q1915" s="4">
        <v>399</v>
      </c>
      <c r="R1915" s="4">
        <v>789</v>
      </c>
      <c r="S1915" s="6">
        <v>261</v>
      </c>
      <c r="T1915">
        <v>13</v>
      </c>
      <c r="U1915" t="s">
        <v>61</v>
      </c>
      <c r="V1915" s="4">
        <f>Table3[[#This Row],[Driver wage/trip]]+Table3[[#This Row],[Driver Salary]]</f>
        <v>1142</v>
      </c>
      <c r="W1915" s="15">
        <f>Table3[[#This Row],[Buddy wage/trip]]*0.3</f>
        <v>119.69999999999999</v>
      </c>
    </row>
    <row r="1916" spans="1:23" x14ac:dyDescent="0.25">
      <c r="A1916">
        <v>0</v>
      </c>
      <c r="B1916" s="22">
        <v>44415</v>
      </c>
      <c r="C1916">
        <v>2021</v>
      </c>
      <c r="D1916" t="s">
        <v>26</v>
      </c>
      <c r="E1916" t="s">
        <v>36</v>
      </c>
      <c r="F1916" t="s">
        <v>38</v>
      </c>
      <c r="G1916" t="s">
        <v>40</v>
      </c>
      <c r="H1916" t="s">
        <v>70</v>
      </c>
      <c r="I1916">
        <v>88.7</v>
      </c>
      <c r="J1916" t="s">
        <v>46</v>
      </c>
      <c r="K1916">
        <v>106.8</v>
      </c>
      <c r="L1916" t="s">
        <v>83</v>
      </c>
      <c r="M1916" t="s">
        <v>55</v>
      </c>
      <c r="N1916" t="s">
        <v>48</v>
      </c>
      <c r="O1916" t="s">
        <v>60</v>
      </c>
      <c r="P1916" s="4">
        <v>207</v>
      </c>
      <c r="Q1916" s="4">
        <v>399</v>
      </c>
      <c r="R1916" s="4">
        <v>213</v>
      </c>
      <c r="S1916" s="6">
        <v>342</v>
      </c>
      <c r="T1916">
        <v>14.5</v>
      </c>
      <c r="U1916" t="s">
        <v>62</v>
      </c>
      <c r="V1916" s="4">
        <f>Table3[[#This Row],[Driver wage/trip]]+Table3[[#This Row],[Driver Salary]]</f>
        <v>420</v>
      </c>
      <c r="W1916" s="15">
        <f>Table3[[#This Row],[Buddy wage/trip]]*0.3</f>
        <v>119.69999999999999</v>
      </c>
    </row>
    <row r="1917" spans="1:23" x14ac:dyDescent="0.25">
      <c r="A1917">
        <v>9</v>
      </c>
      <c r="B1917" s="22">
        <v>44789</v>
      </c>
      <c r="C1917">
        <v>2022</v>
      </c>
      <c r="D1917" t="s">
        <v>26</v>
      </c>
      <c r="E1917" t="s">
        <v>37</v>
      </c>
      <c r="F1917" t="s">
        <v>38</v>
      </c>
      <c r="G1917" t="s">
        <v>41</v>
      </c>
      <c r="H1917" t="s">
        <v>43</v>
      </c>
      <c r="I1917">
        <v>22.3</v>
      </c>
      <c r="J1917" t="s">
        <v>46</v>
      </c>
      <c r="K1917">
        <v>65.7</v>
      </c>
      <c r="L1917" t="s">
        <v>83</v>
      </c>
      <c r="M1917" t="s">
        <v>48</v>
      </c>
      <c r="N1917" t="s">
        <v>56</v>
      </c>
      <c r="O1917" t="s">
        <v>59</v>
      </c>
      <c r="P1917" s="4">
        <v>580</v>
      </c>
      <c r="Q1917" s="4">
        <v>400</v>
      </c>
      <c r="R1917" s="4">
        <v>780</v>
      </c>
      <c r="S1917" s="6">
        <v>680</v>
      </c>
      <c r="T1917">
        <v>31.9</v>
      </c>
      <c r="U1917" t="s">
        <v>61</v>
      </c>
      <c r="V1917" s="4">
        <f>Table3[[#This Row],[Driver wage/trip]]+Table3[[#This Row],[Driver Salary]]</f>
        <v>1360</v>
      </c>
      <c r="W1917" s="15">
        <f>Table3[[#This Row],[Buddy wage/trip]]*0.3</f>
        <v>120</v>
      </c>
    </row>
    <row r="1918" spans="1:23" x14ac:dyDescent="0.25">
      <c r="A1918">
        <v>7</v>
      </c>
      <c r="B1918" s="22">
        <v>44330</v>
      </c>
      <c r="C1918">
        <v>2021</v>
      </c>
      <c r="D1918" t="s">
        <v>20</v>
      </c>
      <c r="E1918" t="s">
        <v>31</v>
      </c>
      <c r="F1918" t="s">
        <v>39</v>
      </c>
      <c r="G1918" t="s">
        <v>41</v>
      </c>
      <c r="H1918" t="s">
        <v>43</v>
      </c>
      <c r="I1918">
        <v>45.1</v>
      </c>
      <c r="J1918" t="s">
        <v>44</v>
      </c>
      <c r="K1918">
        <v>18.100000000000001</v>
      </c>
      <c r="L1918" t="s">
        <v>83</v>
      </c>
      <c r="M1918" t="s">
        <v>48</v>
      </c>
      <c r="N1918" t="s">
        <v>58</v>
      </c>
      <c r="O1918" t="s">
        <v>59</v>
      </c>
      <c r="P1918" s="4">
        <v>471</v>
      </c>
      <c r="Q1918" s="4">
        <v>401</v>
      </c>
      <c r="R1918" s="4">
        <v>211</v>
      </c>
      <c r="S1918" s="6">
        <v>293</v>
      </c>
      <c r="T1918">
        <v>12.7</v>
      </c>
      <c r="U1918" t="s">
        <v>61</v>
      </c>
      <c r="V1918" s="4">
        <f>Table3[[#This Row],[Driver wage/trip]]+Table3[[#This Row],[Driver Salary]]</f>
        <v>682</v>
      </c>
      <c r="W1918" s="15">
        <f>Table3[[#This Row],[Buddy wage/trip]]*0.3</f>
        <v>120.3</v>
      </c>
    </row>
    <row r="1919" spans="1:23" x14ac:dyDescent="0.25">
      <c r="A1919">
        <v>8</v>
      </c>
      <c r="B1919" s="22">
        <v>44410</v>
      </c>
      <c r="C1919">
        <v>2021</v>
      </c>
      <c r="D1919" t="s">
        <v>26</v>
      </c>
      <c r="E1919" t="s">
        <v>32</v>
      </c>
      <c r="F1919" t="s">
        <v>38</v>
      </c>
      <c r="G1919" t="s">
        <v>40</v>
      </c>
      <c r="H1919" t="s">
        <v>70</v>
      </c>
      <c r="I1919">
        <v>70</v>
      </c>
      <c r="J1919" t="s">
        <v>46</v>
      </c>
      <c r="K1919">
        <v>36.1</v>
      </c>
      <c r="L1919" t="s">
        <v>84</v>
      </c>
      <c r="M1919" t="s">
        <v>50</v>
      </c>
      <c r="N1919" t="s">
        <v>52</v>
      </c>
      <c r="O1919" t="s">
        <v>59</v>
      </c>
      <c r="P1919" s="4">
        <v>236</v>
      </c>
      <c r="Q1919" s="4">
        <v>401</v>
      </c>
      <c r="R1919" s="4">
        <v>705</v>
      </c>
      <c r="S1919" s="6">
        <v>395</v>
      </c>
      <c r="T1919">
        <v>32.799999999999997</v>
      </c>
      <c r="U1919" t="s">
        <v>61</v>
      </c>
      <c r="V1919" s="4">
        <f>Table3[[#This Row],[Driver wage/trip]]+Table3[[#This Row],[Driver Salary]]</f>
        <v>941</v>
      </c>
      <c r="W1919" s="15">
        <f>Table3[[#This Row],[Buddy wage/trip]]*0.3</f>
        <v>120.3</v>
      </c>
    </row>
    <row r="1920" spans="1:23" x14ac:dyDescent="0.25">
      <c r="A1920">
        <v>11</v>
      </c>
      <c r="B1920" s="22">
        <v>44646</v>
      </c>
      <c r="C1920">
        <v>2022</v>
      </c>
      <c r="D1920" t="s">
        <v>24</v>
      </c>
      <c r="E1920" t="s">
        <v>36</v>
      </c>
      <c r="F1920" t="s">
        <v>38</v>
      </c>
      <c r="G1920" t="s">
        <v>40</v>
      </c>
      <c r="H1920" t="s">
        <v>43</v>
      </c>
      <c r="I1920">
        <v>13.8</v>
      </c>
      <c r="J1920" t="s">
        <v>45</v>
      </c>
      <c r="K1920">
        <v>57.5</v>
      </c>
      <c r="L1920" t="s">
        <v>83</v>
      </c>
      <c r="M1920" t="s">
        <v>53</v>
      </c>
      <c r="N1920" t="s">
        <v>66</v>
      </c>
      <c r="O1920" t="s">
        <v>59</v>
      </c>
      <c r="P1920" s="4">
        <v>493</v>
      </c>
      <c r="Q1920" s="4">
        <v>401</v>
      </c>
      <c r="R1920" s="4">
        <v>777</v>
      </c>
      <c r="S1920" s="6">
        <v>417</v>
      </c>
      <c r="T1920">
        <v>23.1</v>
      </c>
      <c r="U1920" t="s">
        <v>62</v>
      </c>
      <c r="V1920" s="4">
        <f>Table3[[#This Row],[Driver wage/trip]]+Table3[[#This Row],[Driver Salary]]</f>
        <v>1270</v>
      </c>
      <c r="W1920" s="15">
        <f>Table3[[#This Row],[Buddy wage/trip]]*0.3</f>
        <v>120.3</v>
      </c>
    </row>
    <row r="1921" spans="1:23" x14ac:dyDescent="0.25">
      <c r="A1921">
        <v>9</v>
      </c>
      <c r="B1921" s="22">
        <v>45288</v>
      </c>
      <c r="C1921">
        <v>2023</v>
      </c>
      <c r="D1921" t="s">
        <v>23</v>
      </c>
      <c r="E1921" t="s">
        <v>35</v>
      </c>
      <c r="F1921" t="s">
        <v>38</v>
      </c>
      <c r="G1921" t="s">
        <v>41</v>
      </c>
      <c r="H1921" t="s">
        <v>70</v>
      </c>
      <c r="I1921">
        <v>17.2</v>
      </c>
      <c r="J1921" t="s">
        <v>45</v>
      </c>
      <c r="K1921">
        <v>91.4</v>
      </c>
      <c r="L1921" t="s">
        <v>84</v>
      </c>
      <c r="M1921" t="s">
        <v>55</v>
      </c>
      <c r="N1921" t="s">
        <v>57</v>
      </c>
      <c r="O1921" t="s">
        <v>59</v>
      </c>
      <c r="P1921" s="4">
        <v>301</v>
      </c>
      <c r="Q1921" s="4">
        <v>400</v>
      </c>
      <c r="R1921" s="4">
        <v>796</v>
      </c>
      <c r="S1921" s="6">
        <v>553</v>
      </c>
      <c r="T1921">
        <v>31.4</v>
      </c>
      <c r="U1921" t="s">
        <v>62</v>
      </c>
      <c r="V1921" s="4">
        <f>Table3[[#This Row],[Driver wage/trip]]+Table3[[#This Row],[Driver Salary]]</f>
        <v>1097</v>
      </c>
      <c r="W1921" s="15">
        <f>Table3[[#This Row],[Buddy wage/trip]]*0.3</f>
        <v>120</v>
      </c>
    </row>
    <row r="1922" spans="1:23" x14ac:dyDescent="0.25">
      <c r="A1922">
        <v>1</v>
      </c>
      <c r="B1922" s="22">
        <v>44917</v>
      </c>
      <c r="C1922">
        <v>2022</v>
      </c>
      <c r="D1922" t="s">
        <v>23</v>
      </c>
      <c r="E1922" t="s">
        <v>35</v>
      </c>
      <c r="F1922" t="s">
        <v>38</v>
      </c>
      <c r="G1922" t="s">
        <v>40</v>
      </c>
      <c r="H1922" t="s">
        <v>43</v>
      </c>
      <c r="I1922">
        <v>112.4</v>
      </c>
      <c r="J1922" t="s">
        <v>45</v>
      </c>
      <c r="K1922">
        <v>86.8</v>
      </c>
      <c r="L1922" t="s">
        <v>83</v>
      </c>
      <c r="M1922" t="s">
        <v>55</v>
      </c>
      <c r="N1922" t="s">
        <v>57</v>
      </c>
      <c r="O1922" t="s">
        <v>59</v>
      </c>
      <c r="P1922" s="4">
        <v>578</v>
      </c>
      <c r="Q1922" s="4">
        <v>401</v>
      </c>
      <c r="R1922" s="4">
        <v>475</v>
      </c>
      <c r="S1922" s="6">
        <v>674</v>
      </c>
      <c r="T1922">
        <v>36.799999999999997</v>
      </c>
      <c r="U1922" t="s">
        <v>62</v>
      </c>
      <c r="V1922" s="4">
        <f>Table3[[#This Row],[Driver wage/trip]]+Table3[[#This Row],[Driver Salary]]</f>
        <v>1053</v>
      </c>
      <c r="W1922" s="15">
        <f>Table3[[#This Row],[Buddy wage/trip]]*0.3</f>
        <v>120.3</v>
      </c>
    </row>
    <row r="1923" spans="1:23" x14ac:dyDescent="0.25">
      <c r="A1923">
        <v>18</v>
      </c>
      <c r="B1923" s="22">
        <v>45161</v>
      </c>
      <c r="C1923">
        <v>2023</v>
      </c>
      <c r="D1923" t="s">
        <v>26</v>
      </c>
      <c r="E1923" t="s">
        <v>33</v>
      </c>
      <c r="F1923" t="s">
        <v>38</v>
      </c>
      <c r="G1923" t="s">
        <v>40</v>
      </c>
      <c r="H1923" t="s">
        <v>43</v>
      </c>
      <c r="I1923">
        <v>85.8</v>
      </c>
      <c r="J1923" t="s">
        <v>46</v>
      </c>
      <c r="K1923">
        <v>78.900000000000006</v>
      </c>
      <c r="L1923" t="s">
        <v>83</v>
      </c>
      <c r="M1923" t="s">
        <v>47</v>
      </c>
      <c r="N1923" t="s">
        <v>48</v>
      </c>
      <c r="O1923" t="s">
        <v>60</v>
      </c>
      <c r="P1923" s="4">
        <v>467</v>
      </c>
      <c r="Q1923" s="4">
        <v>400</v>
      </c>
      <c r="R1923" s="4">
        <v>720</v>
      </c>
      <c r="S1923" s="6">
        <v>338</v>
      </c>
      <c r="T1923">
        <v>6.4</v>
      </c>
      <c r="U1923" t="s">
        <v>61</v>
      </c>
      <c r="V1923" s="4">
        <f>Table3[[#This Row],[Driver wage/trip]]+Table3[[#This Row],[Driver Salary]]</f>
        <v>1187</v>
      </c>
      <c r="W1923" s="15">
        <f>Table3[[#This Row],[Buddy wage/trip]]*0.3</f>
        <v>120</v>
      </c>
    </row>
    <row r="1924" spans="1:23" x14ac:dyDescent="0.25">
      <c r="A1924">
        <v>5</v>
      </c>
      <c r="B1924" s="22">
        <v>44610</v>
      </c>
      <c r="C1924">
        <v>2022</v>
      </c>
      <c r="D1924" t="s">
        <v>25</v>
      </c>
      <c r="E1924" t="s">
        <v>31</v>
      </c>
      <c r="F1924" t="s">
        <v>39</v>
      </c>
      <c r="G1924" t="s">
        <v>40</v>
      </c>
      <c r="H1924" t="s">
        <v>70</v>
      </c>
      <c r="I1924">
        <v>36.6</v>
      </c>
      <c r="J1924" t="s">
        <v>46</v>
      </c>
      <c r="K1924">
        <v>106.2</v>
      </c>
      <c r="L1924" t="s">
        <v>84</v>
      </c>
      <c r="M1924" t="s">
        <v>55</v>
      </c>
      <c r="N1924" t="s">
        <v>57</v>
      </c>
      <c r="O1924" t="s">
        <v>60</v>
      </c>
      <c r="P1924" s="4">
        <v>303</v>
      </c>
      <c r="Q1924" s="4">
        <v>400</v>
      </c>
      <c r="R1924" s="4">
        <v>273</v>
      </c>
      <c r="S1924" s="6">
        <v>323</v>
      </c>
      <c r="T1924">
        <v>14.4</v>
      </c>
      <c r="U1924" t="s">
        <v>61</v>
      </c>
      <c r="V1924" s="4">
        <f>Table3[[#This Row],[Driver wage/trip]]+Table3[[#This Row],[Driver Salary]]</f>
        <v>576</v>
      </c>
      <c r="W1924" s="15">
        <f>Table3[[#This Row],[Buddy wage/trip]]*0.3</f>
        <v>120</v>
      </c>
    </row>
    <row r="1925" spans="1:23" x14ac:dyDescent="0.25">
      <c r="A1925">
        <v>14</v>
      </c>
      <c r="B1925" s="22">
        <v>44773</v>
      </c>
      <c r="C1925">
        <v>2022</v>
      </c>
      <c r="D1925" t="s">
        <v>27</v>
      </c>
      <c r="E1925" t="s">
        <v>34</v>
      </c>
      <c r="F1925" t="s">
        <v>38</v>
      </c>
      <c r="G1925" t="s">
        <v>41</v>
      </c>
      <c r="H1925" t="s">
        <v>43</v>
      </c>
      <c r="I1925">
        <v>42.6</v>
      </c>
      <c r="J1925" t="s">
        <v>44</v>
      </c>
      <c r="K1925">
        <v>97.3</v>
      </c>
      <c r="L1925" t="s">
        <v>84</v>
      </c>
      <c r="M1925" t="s">
        <v>52</v>
      </c>
      <c r="N1925" t="s">
        <v>48</v>
      </c>
      <c r="O1925" t="s">
        <v>59</v>
      </c>
      <c r="P1925" s="4">
        <v>447</v>
      </c>
      <c r="Q1925" s="4">
        <v>399</v>
      </c>
      <c r="R1925" s="4">
        <v>455</v>
      </c>
      <c r="S1925" s="6">
        <v>333</v>
      </c>
      <c r="T1925">
        <v>3.2</v>
      </c>
      <c r="U1925" t="s">
        <v>62</v>
      </c>
      <c r="V1925" s="4">
        <f>Table3[[#This Row],[Driver wage/trip]]+Table3[[#This Row],[Driver Salary]]</f>
        <v>902</v>
      </c>
      <c r="W1925" s="15">
        <f>Table3[[#This Row],[Buddy wage/trip]]*0.3</f>
        <v>119.69999999999999</v>
      </c>
    </row>
    <row r="1926" spans="1:23" x14ac:dyDescent="0.25">
      <c r="A1926">
        <v>27</v>
      </c>
      <c r="B1926" s="22">
        <v>44980</v>
      </c>
      <c r="C1926">
        <v>2023</v>
      </c>
      <c r="D1926" t="s">
        <v>25</v>
      </c>
      <c r="E1926" t="s">
        <v>35</v>
      </c>
      <c r="F1926" t="s">
        <v>38</v>
      </c>
      <c r="G1926" t="s">
        <v>41</v>
      </c>
      <c r="H1926" t="s">
        <v>43</v>
      </c>
      <c r="I1926">
        <v>49.2</v>
      </c>
      <c r="J1926" t="s">
        <v>44</v>
      </c>
      <c r="K1926">
        <v>117.9</v>
      </c>
      <c r="L1926" t="s">
        <v>84</v>
      </c>
      <c r="M1926" t="s">
        <v>53</v>
      </c>
      <c r="N1926" t="s">
        <v>48</v>
      </c>
      <c r="O1926" t="s">
        <v>60</v>
      </c>
      <c r="P1926" s="4">
        <v>340</v>
      </c>
      <c r="Q1926" s="4">
        <v>400</v>
      </c>
      <c r="R1926" s="4">
        <v>385</v>
      </c>
      <c r="S1926" s="6">
        <v>429</v>
      </c>
      <c r="T1926">
        <v>16.899999999999999</v>
      </c>
      <c r="U1926" t="s">
        <v>62</v>
      </c>
      <c r="V1926" s="4">
        <f>Table3[[#This Row],[Driver wage/trip]]+Table3[[#This Row],[Driver Salary]]</f>
        <v>725</v>
      </c>
      <c r="W1926" s="15">
        <f>Table3[[#This Row],[Buddy wage/trip]]*0.3</f>
        <v>120</v>
      </c>
    </row>
    <row r="1927" spans="1:23" x14ac:dyDescent="0.25">
      <c r="A1927">
        <v>6</v>
      </c>
      <c r="B1927" s="22">
        <v>44095</v>
      </c>
      <c r="C1927">
        <v>2020</v>
      </c>
      <c r="D1927" t="s">
        <v>21</v>
      </c>
      <c r="E1927" t="s">
        <v>32</v>
      </c>
      <c r="F1927" t="s">
        <v>38</v>
      </c>
      <c r="G1927" t="s">
        <v>40</v>
      </c>
      <c r="H1927" t="s">
        <v>43</v>
      </c>
      <c r="I1927">
        <v>13.6</v>
      </c>
      <c r="J1927" t="s">
        <v>44</v>
      </c>
      <c r="K1927">
        <v>107.3</v>
      </c>
      <c r="L1927" t="s">
        <v>83</v>
      </c>
      <c r="M1927" t="s">
        <v>53</v>
      </c>
      <c r="N1927" t="s">
        <v>55</v>
      </c>
      <c r="O1927" t="s">
        <v>60</v>
      </c>
      <c r="P1927" s="4">
        <v>592</v>
      </c>
      <c r="Q1927" s="4">
        <v>400</v>
      </c>
      <c r="R1927" s="4">
        <v>437</v>
      </c>
      <c r="S1927" s="6">
        <v>521</v>
      </c>
      <c r="T1927">
        <v>10.3</v>
      </c>
      <c r="U1927" t="s">
        <v>62</v>
      </c>
      <c r="V1927" s="4">
        <f>Table3[[#This Row],[Driver wage/trip]]+Table3[[#This Row],[Driver Salary]]</f>
        <v>1029</v>
      </c>
      <c r="W1927" s="15">
        <f>Table3[[#This Row],[Buddy wage/trip]]*0.3</f>
        <v>120</v>
      </c>
    </row>
    <row r="1928" spans="1:23" x14ac:dyDescent="0.25">
      <c r="A1928">
        <v>5</v>
      </c>
      <c r="B1928" s="22">
        <v>43837</v>
      </c>
      <c r="C1928">
        <v>2020</v>
      </c>
      <c r="D1928" t="s">
        <v>28</v>
      </c>
      <c r="E1928" t="s">
        <v>37</v>
      </c>
      <c r="F1928" t="s">
        <v>38</v>
      </c>
      <c r="G1928" t="s">
        <v>41</v>
      </c>
      <c r="H1928" t="s">
        <v>43</v>
      </c>
      <c r="I1928">
        <v>90</v>
      </c>
      <c r="J1928" t="s">
        <v>46</v>
      </c>
      <c r="K1928">
        <v>27.5</v>
      </c>
      <c r="L1928" t="s">
        <v>84</v>
      </c>
      <c r="M1928" t="s">
        <v>55</v>
      </c>
      <c r="N1928" t="s">
        <v>56</v>
      </c>
      <c r="O1928" t="s">
        <v>59</v>
      </c>
      <c r="P1928" s="4">
        <v>377</v>
      </c>
      <c r="Q1928" s="4">
        <v>402</v>
      </c>
      <c r="R1928" s="4">
        <v>621</v>
      </c>
      <c r="S1928" s="6">
        <v>208</v>
      </c>
      <c r="T1928">
        <v>23.3</v>
      </c>
      <c r="U1928" t="s">
        <v>62</v>
      </c>
      <c r="V1928" s="4">
        <f>Table3[[#This Row],[Driver wage/trip]]+Table3[[#This Row],[Driver Salary]]</f>
        <v>998</v>
      </c>
      <c r="W1928" s="15">
        <f>Table3[[#This Row],[Buddy wage/trip]]*0.3</f>
        <v>120.6</v>
      </c>
    </row>
    <row r="1929" spans="1:23" x14ac:dyDescent="0.25">
      <c r="A1929">
        <v>10</v>
      </c>
      <c r="B1929" s="22">
        <v>45267</v>
      </c>
      <c r="C1929">
        <v>2023</v>
      </c>
      <c r="D1929" t="s">
        <v>23</v>
      </c>
      <c r="E1929" t="s">
        <v>35</v>
      </c>
      <c r="F1929" t="s">
        <v>38</v>
      </c>
      <c r="G1929" t="s">
        <v>41</v>
      </c>
      <c r="H1929" t="s">
        <v>70</v>
      </c>
      <c r="I1929">
        <v>25.3</v>
      </c>
      <c r="J1929" t="s">
        <v>44</v>
      </c>
      <c r="K1929">
        <v>11.6</v>
      </c>
      <c r="L1929" t="s">
        <v>84</v>
      </c>
      <c r="M1929" t="s">
        <v>48</v>
      </c>
      <c r="N1929" t="s">
        <v>56</v>
      </c>
      <c r="O1929" t="s">
        <v>60</v>
      </c>
      <c r="P1929" s="4">
        <v>693</v>
      </c>
      <c r="Q1929" s="4">
        <v>400</v>
      </c>
      <c r="R1929" s="4">
        <v>252</v>
      </c>
      <c r="S1929" s="6">
        <v>668</v>
      </c>
      <c r="T1929">
        <v>31.6</v>
      </c>
      <c r="U1929" t="s">
        <v>62</v>
      </c>
      <c r="V1929" s="4">
        <f>Table3[[#This Row],[Driver wage/trip]]+Table3[[#This Row],[Driver Salary]]</f>
        <v>945</v>
      </c>
      <c r="W1929" s="15">
        <f>Table3[[#This Row],[Buddy wage/trip]]*0.3</f>
        <v>120</v>
      </c>
    </row>
    <row r="1930" spans="1:23" x14ac:dyDescent="0.25">
      <c r="A1930">
        <v>20</v>
      </c>
      <c r="B1930" s="22">
        <v>45060</v>
      </c>
      <c r="C1930">
        <v>2023</v>
      </c>
      <c r="D1930" t="s">
        <v>20</v>
      </c>
      <c r="E1930" t="s">
        <v>34</v>
      </c>
      <c r="F1930" t="s">
        <v>39</v>
      </c>
      <c r="G1930" t="s">
        <v>41</v>
      </c>
      <c r="H1930" t="s">
        <v>70</v>
      </c>
      <c r="I1930">
        <v>97.6</v>
      </c>
      <c r="J1930" t="s">
        <v>46</v>
      </c>
      <c r="K1930">
        <v>52.7</v>
      </c>
      <c r="L1930" t="s">
        <v>83</v>
      </c>
      <c r="M1930" t="s">
        <v>53</v>
      </c>
      <c r="N1930" t="s">
        <v>48</v>
      </c>
      <c r="O1930" t="s">
        <v>59</v>
      </c>
      <c r="P1930" s="4">
        <v>208</v>
      </c>
      <c r="Q1930" s="4">
        <v>399</v>
      </c>
      <c r="R1930" s="4">
        <v>799</v>
      </c>
      <c r="S1930" s="6">
        <v>756</v>
      </c>
      <c r="T1930">
        <v>20</v>
      </c>
      <c r="U1930" t="s">
        <v>62</v>
      </c>
      <c r="V1930" s="4">
        <f>Table3[[#This Row],[Driver wage/trip]]+Table3[[#This Row],[Driver Salary]]</f>
        <v>1007</v>
      </c>
      <c r="W1930" s="15">
        <f>Table3[[#This Row],[Buddy wage/trip]]*0.3</f>
        <v>119.69999999999999</v>
      </c>
    </row>
    <row r="1931" spans="1:23" x14ac:dyDescent="0.25">
      <c r="A1931">
        <v>26</v>
      </c>
      <c r="B1931" s="22">
        <v>45033</v>
      </c>
      <c r="C1931">
        <v>2023</v>
      </c>
      <c r="D1931" t="s">
        <v>19</v>
      </c>
      <c r="E1931" t="s">
        <v>32</v>
      </c>
      <c r="F1931" t="s">
        <v>38</v>
      </c>
      <c r="G1931" t="s">
        <v>41</v>
      </c>
      <c r="H1931" t="s">
        <v>43</v>
      </c>
      <c r="I1931">
        <v>102.3</v>
      </c>
      <c r="J1931" t="s">
        <v>45</v>
      </c>
      <c r="K1931">
        <v>76</v>
      </c>
      <c r="L1931" t="s">
        <v>83</v>
      </c>
      <c r="M1931" t="s">
        <v>51</v>
      </c>
      <c r="N1931" t="s">
        <v>52</v>
      </c>
      <c r="O1931" t="s">
        <v>60</v>
      </c>
      <c r="P1931" s="4">
        <v>442</v>
      </c>
      <c r="Q1931" s="4">
        <v>399</v>
      </c>
      <c r="R1931" s="4">
        <v>581</v>
      </c>
      <c r="S1931" s="6">
        <v>706</v>
      </c>
      <c r="T1931">
        <v>14</v>
      </c>
      <c r="U1931" t="s">
        <v>61</v>
      </c>
      <c r="V1931" s="4">
        <f>Table3[[#This Row],[Driver wage/trip]]+Table3[[#This Row],[Driver Salary]]</f>
        <v>1023</v>
      </c>
      <c r="W1931" s="15">
        <f>Table3[[#This Row],[Buddy wage/trip]]*0.3</f>
        <v>119.69999999999999</v>
      </c>
    </row>
    <row r="1932" spans="1:23" x14ac:dyDescent="0.25">
      <c r="A1932">
        <v>4</v>
      </c>
      <c r="B1932" s="22">
        <v>44525</v>
      </c>
      <c r="C1932">
        <v>2021</v>
      </c>
      <c r="D1932" t="s">
        <v>30</v>
      </c>
      <c r="E1932" t="s">
        <v>35</v>
      </c>
      <c r="F1932" t="s">
        <v>39</v>
      </c>
      <c r="G1932" t="s">
        <v>41</v>
      </c>
      <c r="H1932" t="s">
        <v>43</v>
      </c>
      <c r="I1932">
        <v>78.400000000000006</v>
      </c>
      <c r="J1932" t="s">
        <v>45</v>
      </c>
      <c r="K1932">
        <v>79</v>
      </c>
      <c r="L1932" t="s">
        <v>84</v>
      </c>
      <c r="M1932" t="s">
        <v>48</v>
      </c>
      <c r="N1932" t="s">
        <v>57</v>
      </c>
      <c r="O1932" t="s">
        <v>59</v>
      </c>
      <c r="P1932" s="4">
        <v>570</v>
      </c>
      <c r="Q1932" s="4">
        <v>400</v>
      </c>
      <c r="R1932" s="4">
        <v>724</v>
      </c>
      <c r="S1932" s="6">
        <v>222</v>
      </c>
      <c r="T1932">
        <v>6.9</v>
      </c>
      <c r="U1932" t="s">
        <v>62</v>
      </c>
      <c r="V1932" s="4">
        <f>Table3[[#This Row],[Driver wage/trip]]+Table3[[#This Row],[Driver Salary]]</f>
        <v>1294</v>
      </c>
      <c r="W1932" s="15">
        <f>Table3[[#This Row],[Buddy wage/trip]]*0.3</f>
        <v>120</v>
      </c>
    </row>
    <row r="1933" spans="1:23" x14ac:dyDescent="0.25">
      <c r="A1933">
        <v>16</v>
      </c>
      <c r="B1933" s="22">
        <v>44822</v>
      </c>
      <c r="C1933">
        <v>2022</v>
      </c>
      <c r="D1933" t="s">
        <v>21</v>
      </c>
      <c r="E1933" t="s">
        <v>34</v>
      </c>
      <c r="F1933" t="s">
        <v>39</v>
      </c>
      <c r="G1933" t="s">
        <v>40</v>
      </c>
      <c r="H1933" t="s">
        <v>70</v>
      </c>
      <c r="I1933">
        <v>93.5</v>
      </c>
      <c r="J1933" t="s">
        <v>44</v>
      </c>
      <c r="K1933">
        <v>35.799999999999997</v>
      </c>
      <c r="L1933" t="s">
        <v>83</v>
      </c>
      <c r="M1933" t="s">
        <v>54</v>
      </c>
      <c r="N1933" t="s">
        <v>48</v>
      </c>
      <c r="O1933" t="s">
        <v>60</v>
      </c>
      <c r="P1933" s="4">
        <v>214</v>
      </c>
      <c r="Q1933" s="4">
        <v>402</v>
      </c>
      <c r="R1933" s="4">
        <v>698</v>
      </c>
      <c r="S1933" s="6">
        <v>515</v>
      </c>
      <c r="T1933">
        <v>2</v>
      </c>
      <c r="U1933" t="s">
        <v>61</v>
      </c>
      <c r="V1933" s="4">
        <f>Table3[[#This Row],[Driver wage/trip]]+Table3[[#This Row],[Driver Salary]]</f>
        <v>912</v>
      </c>
      <c r="W1933" s="15">
        <f>Table3[[#This Row],[Buddy wage/trip]]*0.3</f>
        <v>120.6</v>
      </c>
    </row>
    <row r="1934" spans="1:23" x14ac:dyDescent="0.25">
      <c r="A1934">
        <v>9</v>
      </c>
      <c r="B1934" s="22">
        <v>44748</v>
      </c>
      <c r="C1934">
        <v>2022</v>
      </c>
      <c r="D1934" t="s">
        <v>27</v>
      </c>
      <c r="E1934" t="s">
        <v>33</v>
      </c>
      <c r="F1934" t="s">
        <v>39</v>
      </c>
      <c r="G1934" t="s">
        <v>40</v>
      </c>
      <c r="H1934" t="s">
        <v>43</v>
      </c>
      <c r="I1934">
        <v>24.8</v>
      </c>
      <c r="J1934" t="s">
        <v>44</v>
      </c>
      <c r="K1934">
        <v>103.9</v>
      </c>
      <c r="L1934" t="s">
        <v>83</v>
      </c>
      <c r="M1934" t="s">
        <v>49</v>
      </c>
      <c r="N1934" t="s">
        <v>48</v>
      </c>
      <c r="O1934" t="s">
        <v>59</v>
      </c>
      <c r="P1934" s="4">
        <v>330</v>
      </c>
      <c r="Q1934" s="4">
        <v>400</v>
      </c>
      <c r="R1934" s="4">
        <v>660</v>
      </c>
      <c r="S1934" s="6">
        <v>688</v>
      </c>
      <c r="T1934">
        <v>27.4</v>
      </c>
      <c r="U1934" t="s">
        <v>62</v>
      </c>
      <c r="V1934" s="4">
        <f>Table3[[#This Row],[Driver wage/trip]]+Table3[[#This Row],[Driver Salary]]</f>
        <v>990</v>
      </c>
      <c r="W1934" s="15">
        <f>Table3[[#This Row],[Buddy wage/trip]]*0.3</f>
        <v>120</v>
      </c>
    </row>
    <row r="1935" spans="1:23" x14ac:dyDescent="0.25">
      <c r="A1935">
        <v>12</v>
      </c>
      <c r="B1935" s="22">
        <v>45082</v>
      </c>
      <c r="C1935">
        <v>2023</v>
      </c>
      <c r="D1935" t="s">
        <v>29</v>
      </c>
      <c r="E1935" t="s">
        <v>32</v>
      </c>
      <c r="F1935" t="s">
        <v>38</v>
      </c>
      <c r="G1935" t="s">
        <v>41</v>
      </c>
      <c r="H1935" t="s">
        <v>43</v>
      </c>
      <c r="I1935">
        <v>71.2</v>
      </c>
      <c r="J1935" t="s">
        <v>45</v>
      </c>
      <c r="K1935">
        <v>42.9</v>
      </c>
      <c r="L1935" t="s">
        <v>83</v>
      </c>
      <c r="M1935" t="s">
        <v>53</v>
      </c>
      <c r="N1935" t="s">
        <v>52</v>
      </c>
      <c r="O1935" t="s">
        <v>60</v>
      </c>
      <c r="P1935" s="4">
        <v>396</v>
      </c>
      <c r="Q1935" s="4">
        <v>401</v>
      </c>
      <c r="R1935" s="4">
        <v>224</v>
      </c>
      <c r="S1935" s="6">
        <v>406</v>
      </c>
      <c r="T1935">
        <v>2.2000000000000002</v>
      </c>
      <c r="U1935" t="s">
        <v>61</v>
      </c>
      <c r="V1935" s="4">
        <f>Table3[[#This Row],[Driver wage/trip]]+Table3[[#This Row],[Driver Salary]]</f>
        <v>620</v>
      </c>
      <c r="W1935" s="15">
        <f>Table3[[#This Row],[Buddy wage/trip]]*0.3</f>
        <v>120.3</v>
      </c>
    </row>
    <row r="1936" spans="1:23" x14ac:dyDescent="0.25">
      <c r="A1936">
        <v>31</v>
      </c>
      <c r="B1936" s="22">
        <v>44578</v>
      </c>
      <c r="C1936">
        <v>2022</v>
      </c>
      <c r="D1936" t="s">
        <v>28</v>
      </c>
      <c r="E1936" t="s">
        <v>32</v>
      </c>
      <c r="F1936" t="s">
        <v>38</v>
      </c>
      <c r="G1936" t="s">
        <v>41</v>
      </c>
      <c r="H1936" t="s">
        <v>42</v>
      </c>
      <c r="I1936">
        <v>82.8</v>
      </c>
      <c r="J1936" t="s">
        <v>46</v>
      </c>
      <c r="K1936">
        <v>110.7</v>
      </c>
      <c r="L1936" t="s">
        <v>84</v>
      </c>
      <c r="M1936" t="s">
        <v>48</v>
      </c>
      <c r="N1936" t="s">
        <v>57</v>
      </c>
      <c r="O1936" t="s">
        <v>60</v>
      </c>
      <c r="P1936" s="4">
        <v>213</v>
      </c>
      <c r="Q1936" s="4">
        <v>400</v>
      </c>
      <c r="R1936" s="4">
        <v>510</v>
      </c>
      <c r="S1936" s="6">
        <v>738</v>
      </c>
      <c r="T1936">
        <v>36.9</v>
      </c>
      <c r="U1936" t="s">
        <v>61</v>
      </c>
      <c r="V1936" s="4">
        <f>Table3[[#This Row],[Driver wage/trip]]+Table3[[#This Row],[Driver Salary]]</f>
        <v>723</v>
      </c>
      <c r="W1936" s="15">
        <f>Table3[[#This Row],[Buddy wage/trip]]*0.3</f>
        <v>120</v>
      </c>
    </row>
    <row r="1937" spans="1:23" x14ac:dyDescent="0.25">
      <c r="A1937">
        <v>2</v>
      </c>
      <c r="B1937" s="22">
        <v>43976</v>
      </c>
      <c r="C1937">
        <v>2020</v>
      </c>
      <c r="D1937" t="s">
        <v>20</v>
      </c>
      <c r="E1937" t="s">
        <v>32</v>
      </c>
      <c r="F1937" t="s">
        <v>39</v>
      </c>
      <c r="G1937" t="s">
        <v>41</v>
      </c>
      <c r="H1937" t="s">
        <v>43</v>
      </c>
      <c r="I1937">
        <v>81.099999999999994</v>
      </c>
      <c r="J1937" t="s">
        <v>45</v>
      </c>
      <c r="K1937">
        <v>59.2</v>
      </c>
      <c r="L1937" t="s">
        <v>84</v>
      </c>
      <c r="M1937" t="s">
        <v>50</v>
      </c>
      <c r="N1937" t="s">
        <v>57</v>
      </c>
      <c r="O1937" t="s">
        <v>59</v>
      </c>
      <c r="P1937" s="4">
        <v>528</v>
      </c>
      <c r="Q1937" s="4">
        <v>400</v>
      </c>
      <c r="R1937" s="4">
        <v>397</v>
      </c>
      <c r="S1937" s="6">
        <v>732</v>
      </c>
      <c r="T1937">
        <v>24.2</v>
      </c>
      <c r="U1937" t="s">
        <v>62</v>
      </c>
      <c r="V1937" s="4">
        <f>Table3[[#This Row],[Driver wage/trip]]+Table3[[#This Row],[Driver Salary]]</f>
        <v>925</v>
      </c>
      <c r="W1937" s="15">
        <f>Table3[[#This Row],[Buddy wage/trip]]*0.3</f>
        <v>120</v>
      </c>
    </row>
    <row r="1938" spans="1:23" x14ac:dyDescent="0.25">
      <c r="A1938">
        <v>14</v>
      </c>
      <c r="B1938" s="22">
        <v>45150</v>
      </c>
      <c r="C1938">
        <v>2023</v>
      </c>
      <c r="D1938" t="s">
        <v>26</v>
      </c>
      <c r="E1938" t="s">
        <v>36</v>
      </c>
      <c r="F1938" t="s">
        <v>38</v>
      </c>
      <c r="G1938" t="s">
        <v>41</v>
      </c>
      <c r="H1938" t="s">
        <v>70</v>
      </c>
      <c r="I1938">
        <v>18.5</v>
      </c>
      <c r="J1938" t="s">
        <v>46</v>
      </c>
      <c r="K1938">
        <v>6.2</v>
      </c>
      <c r="L1938" t="s">
        <v>83</v>
      </c>
      <c r="M1938" t="s">
        <v>48</v>
      </c>
      <c r="N1938" t="s">
        <v>55</v>
      </c>
      <c r="O1938" t="s">
        <v>60</v>
      </c>
      <c r="P1938" s="4">
        <v>579</v>
      </c>
      <c r="Q1938" s="4">
        <v>401</v>
      </c>
      <c r="R1938" s="4">
        <v>268</v>
      </c>
      <c r="S1938" s="6">
        <v>285</v>
      </c>
      <c r="T1938">
        <v>14.8</v>
      </c>
      <c r="U1938" t="s">
        <v>61</v>
      </c>
      <c r="V1938" s="4">
        <f>Table3[[#This Row],[Driver wage/trip]]+Table3[[#This Row],[Driver Salary]]</f>
        <v>847</v>
      </c>
      <c r="W1938" s="15">
        <f>Table3[[#This Row],[Buddy wage/trip]]*0.3</f>
        <v>120.3</v>
      </c>
    </row>
    <row r="1939" spans="1:23" x14ac:dyDescent="0.25">
      <c r="A1939">
        <v>16</v>
      </c>
      <c r="B1939" s="22">
        <v>44071</v>
      </c>
      <c r="C1939">
        <v>2020</v>
      </c>
      <c r="D1939" t="s">
        <v>26</v>
      </c>
      <c r="E1939" t="s">
        <v>31</v>
      </c>
      <c r="F1939" t="s">
        <v>39</v>
      </c>
      <c r="G1939" t="s">
        <v>40</v>
      </c>
      <c r="H1939" t="s">
        <v>42</v>
      </c>
      <c r="I1939">
        <v>44.6</v>
      </c>
      <c r="J1939" t="s">
        <v>46</v>
      </c>
      <c r="K1939">
        <v>23.6</v>
      </c>
      <c r="L1939" t="s">
        <v>83</v>
      </c>
      <c r="M1939" t="s">
        <v>51</v>
      </c>
      <c r="N1939" t="s">
        <v>48</v>
      </c>
      <c r="O1939" t="s">
        <v>59</v>
      </c>
      <c r="P1939" s="4">
        <v>337</v>
      </c>
      <c r="Q1939" s="4">
        <v>399</v>
      </c>
      <c r="R1939" s="4">
        <v>406</v>
      </c>
      <c r="S1939" s="6">
        <v>496</v>
      </c>
      <c r="T1939">
        <v>2.6</v>
      </c>
      <c r="U1939" t="s">
        <v>62</v>
      </c>
      <c r="V1939" s="4">
        <f>Table3[[#This Row],[Driver wage/trip]]+Table3[[#This Row],[Driver Salary]]</f>
        <v>743</v>
      </c>
      <c r="W1939" s="15">
        <f>Table3[[#This Row],[Buddy wage/trip]]*0.3</f>
        <v>119.69999999999999</v>
      </c>
    </row>
    <row r="1940" spans="1:23" x14ac:dyDescent="0.25">
      <c r="A1940">
        <v>20</v>
      </c>
      <c r="B1940" s="22">
        <v>44687</v>
      </c>
      <c r="C1940">
        <v>2022</v>
      </c>
      <c r="D1940" t="s">
        <v>20</v>
      </c>
      <c r="E1940" t="s">
        <v>31</v>
      </c>
      <c r="F1940" t="s">
        <v>38</v>
      </c>
      <c r="G1940" t="s">
        <v>40</v>
      </c>
      <c r="H1940" t="s">
        <v>43</v>
      </c>
      <c r="I1940">
        <v>42.4</v>
      </c>
      <c r="J1940" t="s">
        <v>44</v>
      </c>
      <c r="K1940">
        <v>16.8</v>
      </c>
      <c r="L1940" t="s">
        <v>84</v>
      </c>
      <c r="M1940" t="s">
        <v>53</v>
      </c>
      <c r="N1940" t="s">
        <v>48</v>
      </c>
      <c r="O1940" t="s">
        <v>59</v>
      </c>
      <c r="P1940" s="4">
        <v>526</v>
      </c>
      <c r="Q1940" s="4">
        <v>399</v>
      </c>
      <c r="R1940" s="4">
        <v>587</v>
      </c>
      <c r="S1940" s="6">
        <v>215</v>
      </c>
      <c r="T1940">
        <v>17.100000000000001</v>
      </c>
      <c r="U1940" t="s">
        <v>62</v>
      </c>
      <c r="V1940" s="4">
        <f>Table3[[#This Row],[Driver wage/trip]]+Table3[[#This Row],[Driver Salary]]</f>
        <v>1113</v>
      </c>
      <c r="W1940" s="15">
        <f>Table3[[#This Row],[Buddy wage/trip]]*0.3</f>
        <v>119.69999999999999</v>
      </c>
    </row>
    <row r="1941" spans="1:23" x14ac:dyDescent="0.25">
      <c r="A1941">
        <v>13</v>
      </c>
      <c r="B1941" s="22">
        <v>44117</v>
      </c>
      <c r="C1941">
        <v>2020</v>
      </c>
      <c r="D1941" t="s">
        <v>22</v>
      </c>
      <c r="E1941" t="s">
        <v>37</v>
      </c>
      <c r="F1941" t="s">
        <v>39</v>
      </c>
      <c r="G1941" t="s">
        <v>40</v>
      </c>
      <c r="H1941" t="s">
        <v>43</v>
      </c>
      <c r="I1941">
        <v>70.8</v>
      </c>
      <c r="J1941" t="s">
        <v>45</v>
      </c>
      <c r="K1941">
        <v>10.1</v>
      </c>
      <c r="L1941" t="s">
        <v>83</v>
      </c>
      <c r="M1941" t="s">
        <v>54</v>
      </c>
      <c r="N1941" t="s">
        <v>57</v>
      </c>
      <c r="O1941" t="s">
        <v>59</v>
      </c>
      <c r="P1941" s="4">
        <v>799</v>
      </c>
      <c r="Q1941" s="4">
        <v>402</v>
      </c>
      <c r="R1941" s="4">
        <v>338</v>
      </c>
      <c r="S1941" s="6">
        <v>369</v>
      </c>
      <c r="T1941">
        <v>34.799999999999997</v>
      </c>
      <c r="U1941" t="s">
        <v>61</v>
      </c>
      <c r="V1941" s="4">
        <f>Table3[[#This Row],[Driver wage/trip]]+Table3[[#This Row],[Driver Salary]]</f>
        <v>1137</v>
      </c>
      <c r="W1941" s="15">
        <f>Table3[[#This Row],[Buddy wage/trip]]*0.3</f>
        <v>120.6</v>
      </c>
    </row>
    <row r="1942" spans="1:23" x14ac:dyDescent="0.25">
      <c r="A1942">
        <v>15</v>
      </c>
      <c r="B1942" s="22">
        <v>44782</v>
      </c>
      <c r="C1942">
        <v>2022</v>
      </c>
      <c r="D1942" t="s">
        <v>26</v>
      </c>
      <c r="E1942" t="s">
        <v>37</v>
      </c>
      <c r="F1942" t="s">
        <v>39</v>
      </c>
      <c r="G1942" t="s">
        <v>41</v>
      </c>
      <c r="H1942" t="s">
        <v>43</v>
      </c>
      <c r="I1942">
        <v>93</v>
      </c>
      <c r="J1942" t="s">
        <v>44</v>
      </c>
      <c r="K1942">
        <v>87.1</v>
      </c>
      <c r="L1942" t="s">
        <v>84</v>
      </c>
      <c r="M1942" t="s">
        <v>47</v>
      </c>
      <c r="N1942" t="s">
        <v>58</v>
      </c>
      <c r="O1942" t="s">
        <v>59</v>
      </c>
      <c r="P1942" s="4">
        <v>732</v>
      </c>
      <c r="Q1942" s="4">
        <v>401</v>
      </c>
      <c r="R1942" s="4">
        <v>467</v>
      </c>
      <c r="S1942" s="6">
        <v>687</v>
      </c>
      <c r="T1942">
        <v>38.799999999999997</v>
      </c>
      <c r="U1942" t="s">
        <v>62</v>
      </c>
      <c r="V1942" s="4">
        <f>Table3[[#This Row],[Driver wage/trip]]+Table3[[#This Row],[Driver Salary]]</f>
        <v>1199</v>
      </c>
      <c r="W1942" s="15">
        <f>Table3[[#This Row],[Buddy wage/trip]]*0.3</f>
        <v>120.3</v>
      </c>
    </row>
    <row r="1943" spans="1:23" x14ac:dyDescent="0.25">
      <c r="A1943">
        <v>10</v>
      </c>
      <c r="B1943" s="22">
        <v>43856</v>
      </c>
      <c r="C1943">
        <v>2020</v>
      </c>
      <c r="D1943" t="s">
        <v>28</v>
      </c>
      <c r="E1943" t="s">
        <v>34</v>
      </c>
      <c r="F1943" t="s">
        <v>39</v>
      </c>
      <c r="G1943" t="s">
        <v>41</v>
      </c>
      <c r="H1943" t="s">
        <v>42</v>
      </c>
      <c r="I1943">
        <v>70.599999999999994</v>
      </c>
      <c r="J1943" t="s">
        <v>46</v>
      </c>
      <c r="K1943">
        <v>27.1</v>
      </c>
      <c r="L1943" t="s">
        <v>83</v>
      </c>
      <c r="M1943" t="s">
        <v>47</v>
      </c>
      <c r="N1943" t="s">
        <v>57</v>
      </c>
      <c r="O1943" t="s">
        <v>59</v>
      </c>
      <c r="P1943" s="4">
        <v>235</v>
      </c>
      <c r="Q1943" s="4">
        <v>401</v>
      </c>
      <c r="R1943" s="4">
        <v>443</v>
      </c>
      <c r="S1943" s="6">
        <v>785</v>
      </c>
      <c r="T1943">
        <v>4.3</v>
      </c>
      <c r="U1943" t="s">
        <v>61</v>
      </c>
      <c r="V1943" s="4">
        <f>Table3[[#This Row],[Driver wage/trip]]+Table3[[#This Row],[Driver Salary]]</f>
        <v>678</v>
      </c>
      <c r="W1943" s="15">
        <f>Table3[[#This Row],[Buddy wage/trip]]*0.3</f>
        <v>120.3</v>
      </c>
    </row>
    <row r="1944" spans="1:23" x14ac:dyDescent="0.25">
      <c r="A1944">
        <v>14</v>
      </c>
      <c r="B1944" s="22">
        <v>44282</v>
      </c>
      <c r="C1944">
        <v>2021</v>
      </c>
      <c r="D1944" t="s">
        <v>24</v>
      </c>
      <c r="E1944" t="s">
        <v>36</v>
      </c>
      <c r="F1944" t="s">
        <v>38</v>
      </c>
      <c r="G1944" t="s">
        <v>40</v>
      </c>
      <c r="H1944" t="s">
        <v>70</v>
      </c>
      <c r="I1944">
        <v>91.8</v>
      </c>
      <c r="J1944" t="s">
        <v>46</v>
      </c>
      <c r="K1944">
        <v>101.4</v>
      </c>
      <c r="L1944" t="s">
        <v>83</v>
      </c>
      <c r="M1944" t="s">
        <v>53</v>
      </c>
      <c r="N1944" t="s">
        <v>55</v>
      </c>
      <c r="O1944" t="s">
        <v>60</v>
      </c>
      <c r="P1944" s="4">
        <v>277</v>
      </c>
      <c r="Q1944" s="4">
        <v>401</v>
      </c>
      <c r="R1944" s="4">
        <v>231</v>
      </c>
      <c r="S1944" s="6">
        <v>748</v>
      </c>
      <c r="T1944">
        <v>31.3</v>
      </c>
      <c r="U1944" t="s">
        <v>61</v>
      </c>
      <c r="V1944" s="4">
        <f>Table3[[#This Row],[Driver wage/trip]]+Table3[[#This Row],[Driver Salary]]</f>
        <v>508</v>
      </c>
      <c r="W1944" s="15">
        <f>Table3[[#This Row],[Buddy wage/trip]]*0.3</f>
        <v>120.3</v>
      </c>
    </row>
    <row r="1945" spans="1:23" x14ac:dyDescent="0.25">
      <c r="A1945">
        <v>10</v>
      </c>
      <c r="B1945" s="22">
        <v>43936</v>
      </c>
      <c r="C1945">
        <v>2020</v>
      </c>
      <c r="D1945" t="s">
        <v>19</v>
      </c>
      <c r="E1945" t="s">
        <v>33</v>
      </c>
      <c r="F1945" t="s">
        <v>39</v>
      </c>
      <c r="G1945" t="s">
        <v>41</v>
      </c>
      <c r="H1945" t="s">
        <v>42</v>
      </c>
      <c r="I1945">
        <v>16.399999999999999</v>
      </c>
      <c r="J1945" t="s">
        <v>45</v>
      </c>
      <c r="K1945">
        <v>35.4</v>
      </c>
      <c r="L1945" t="s">
        <v>83</v>
      </c>
      <c r="M1945" t="s">
        <v>55</v>
      </c>
      <c r="N1945" t="s">
        <v>55</v>
      </c>
      <c r="O1945" t="s">
        <v>60</v>
      </c>
      <c r="P1945" s="4">
        <v>497</v>
      </c>
      <c r="Q1945" s="4">
        <v>400</v>
      </c>
      <c r="R1945" s="4">
        <v>577</v>
      </c>
      <c r="S1945" s="6">
        <v>226</v>
      </c>
      <c r="T1945">
        <v>11.1</v>
      </c>
      <c r="U1945" t="s">
        <v>61</v>
      </c>
      <c r="V1945" s="4">
        <f>Table3[[#This Row],[Driver wage/trip]]+Table3[[#This Row],[Driver Salary]]</f>
        <v>1074</v>
      </c>
      <c r="W1945" s="15">
        <f>Table3[[#This Row],[Buddy wage/trip]]*0.3</f>
        <v>120</v>
      </c>
    </row>
    <row r="1946" spans="1:23" x14ac:dyDescent="0.25">
      <c r="A1946">
        <v>17</v>
      </c>
      <c r="B1946" s="22">
        <v>44070</v>
      </c>
      <c r="C1946">
        <v>2020</v>
      </c>
      <c r="D1946" t="s">
        <v>26</v>
      </c>
      <c r="E1946" t="s">
        <v>35</v>
      </c>
      <c r="F1946" t="s">
        <v>39</v>
      </c>
      <c r="G1946" t="s">
        <v>41</v>
      </c>
      <c r="H1946" t="s">
        <v>70</v>
      </c>
      <c r="I1946">
        <v>106</v>
      </c>
      <c r="J1946" t="s">
        <v>46</v>
      </c>
      <c r="K1946">
        <v>8.6999999999999993</v>
      </c>
      <c r="L1946" t="s">
        <v>83</v>
      </c>
      <c r="M1946" t="s">
        <v>52</v>
      </c>
      <c r="N1946" t="s">
        <v>55</v>
      </c>
      <c r="O1946" t="s">
        <v>59</v>
      </c>
      <c r="P1946" s="4">
        <v>347</v>
      </c>
      <c r="Q1946" s="4">
        <v>402</v>
      </c>
      <c r="R1946" s="4">
        <v>571</v>
      </c>
      <c r="S1946" s="6">
        <v>756</v>
      </c>
      <c r="T1946">
        <v>15.8</v>
      </c>
      <c r="U1946" t="s">
        <v>61</v>
      </c>
      <c r="V1946" s="4">
        <f>Table3[[#This Row],[Driver wage/trip]]+Table3[[#This Row],[Driver Salary]]</f>
        <v>918</v>
      </c>
      <c r="W1946" s="15">
        <f>Table3[[#This Row],[Buddy wage/trip]]*0.3</f>
        <v>120.6</v>
      </c>
    </row>
    <row r="1947" spans="1:23" x14ac:dyDescent="0.25">
      <c r="A1947">
        <v>10</v>
      </c>
      <c r="B1947" s="22">
        <v>45272</v>
      </c>
      <c r="C1947">
        <v>2023</v>
      </c>
      <c r="D1947" t="s">
        <v>23</v>
      </c>
      <c r="E1947" t="s">
        <v>37</v>
      </c>
      <c r="F1947" t="s">
        <v>38</v>
      </c>
      <c r="G1947" t="s">
        <v>40</v>
      </c>
      <c r="H1947" t="s">
        <v>70</v>
      </c>
      <c r="I1947">
        <v>66.7</v>
      </c>
      <c r="J1947" t="s">
        <v>46</v>
      </c>
      <c r="K1947">
        <v>99.4</v>
      </c>
      <c r="L1947" t="s">
        <v>83</v>
      </c>
      <c r="M1947" t="s">
        <v>48</v>
      </c>
      <c r="N1947" t="s">
        <v>57</v>
      </c>
      <c r="O1947" t="s">
        <v>59</v>
      </c>
      <c r="P1947" s="4">
        <v>249</v>
      </c>
      <c r="Q1947" s="4">
        <v>400</v>
      </c>
      <c r="R1947" s="4">
        <v>780</v>
      </c>
      <c r="S1947" s="6">
        <v>694</v>
      </c>
      <c r="T1947">
        <v>22.4</v>
      </c>
      <c r="U1947" t="s">
        <v>61</v>
      </c>
      <c r="V1947" s="4">
        <f>Table3[[#This Row],[Driver wage/trip]]+Table3[[#This Row],[Driver Salary]]</f>
        <v>1029</v>
      </c>
      <c r="W1947" s="15">
        <f>Table3[[#This Row],[Buddy wage/trip]]*0.3</f>
        <v>120</v>
      </c>
    </row>
    <row r="1948" spans="1:23" x14ac:dyDescent="0.25">
      <c r="A1948">
        <v>15</v>
      </c>
      <c r="B1948" s="22">
        <v>44162</v>
      </c>
      <c r="C1948">
        <v>2020</v>
      </c>
      <c r="D1948" t="s">
        <v>30</v>
      </c>
      <c r="E1948" t="s">
        <v>31</v>
      </c>
      <c r="F1948" t="s">
        <v>39</v>
      </c>
      <c r="G1948" t="s">
        <v>40</v>
      </c>
      <c r="H1948" t="s">
        <v>43</v>
      </c>
      <c r="I1948">
        <v>9.3000000000000007</v>
      </c>
      <c r="J1948" t="s">
        <v>46</v>
      </c>
      <c r="K1948">
        <v>58.6</v>
      </c>
      <c r="L1948" t="s">
        <v>84</v>
      </c>
      <c r="M1948" t="s">
        <v>48</v>
      </c>
      <c r="N1948" t="s">
        <v>57</v>
      </c>
      <c r="O1948" t="s">
        <v>59</v>
      </c>
      <c r="P1948" s="4">
        <v>353</v>
      </c>
      <c r="Q1948" s="4">
        <v>401</v>
      </c>
      <c r="R1948" s="4">
        <v>379</v>
      </c>
      <c r="S1948" s="6">
        <v>721</v>
      </c>
      <c r="T1948">
        <v>39.799999999999997</v>
      </c>
      <c r="U1948" t="s">
        <v>61</v>
      </c>
      <c r="V1948" s="4">
        <f>Table3[[#This Row],[Driver wage/trip]]+Table3[[#This Row],[Driver Salary]]</f>
        <v>732</v>
      </c>
      <c r="W1948" s="15">
        <f>Table3[[#This Row],[Buddy wage/trip]]*0.3</f>
        <v>120.3</v>
      </c>
    </row>
    <row r="1949" spans="1:23" x14ac:dyDescent="0.25">
      <c r="A1949">
        <v>12</v>
      </c>
      <c r="B1949" s="22">
        <v>44742</v>
      </c>
      <c r="C1949">
        <v>2022</v>
      </c>
      <c r="D1949" t="s">
        <v>29</v>
      </c>
      <c r="E1949" t="s">
        <v>35</v>
      </c>
      <c r="F1949" t="s">
        <v>39</v>
      </c>
      <c r="G1949" t="s">
        <v>41</v>
      </c>
      <c r="H1949" t="s">
        <v>70</v>
      </c>
      <c r="I1949">
        <v>79</v>
      </c>
      <c r="J1949" t="s">
        <v>44</v>
      </c>
      <c r="K1949">
        <v>73.900000000000006</v>
      </c>
      <c r="L1949" t="s">
        <v>83</v>
      </c>
      <c r="M1949" t="s">
        <v>51</v>
      </c>
      <c r="N1949" t="s">
        <v>48</v>
      </c>
      <c r="O1949" t="s">
        <v>60</v>
      </c>
      <c r="P1949" s="4">
        <v>237</v>
      </c>
      <c r="Q1949" s="4">
        <v>399</v>
      </c>
      <c r="R1949" s="4">
        <v>451</v>
      </c>
      <c r="S1949" s="6">
        <v>749</v>
      </c>
      <c r="T1949">
        <v>9.1</v>
      </c>
      <c r="U1949" t="s">
        <v>61</v>
      </c>
      <c r="V1949" s="4">
        <f>Table3[[#This Row],[Driver wage/trip]]+Table3[[#This Row],[Driver Salary]]</f>
        <v>688</v>
      </c>
      <c r="W1949" s="15">
        <f>Table3[[#This Row],[Buddy wage/trip]]*0.3</f>
        <v>119.69999999999999</v>
      </c>
    </row>
    <row r="1950" spans="1:23" x14ac:dyDescent="0.25">
      <c r="A1950">
        <v>20</v>
      </c>
      <c r="B1950" s="22">
        <v>44896</v>
      </c>
      <c r="C1950">
        <v>2022</v>
      </c>
      <c r="D1950" t="s">
        <v>23</v>
      </c>
      <c r="E1950" t="s">
        <v>35</v>
      </c>
      <c r="F1950" t="s">
        <v>38</v>
      </c>
      <c r="G1950" t="s">
        <v>41</v>
      </c>
      <c r="H1950" t="s">
        <v>70</v>
      </c>
      <c r="I1950">
        <v>64.5</v>
      </c>
      <c r="J1950" t="s">
        <v>46</v>
      </c>
      <c r="K1950">
        <v>43.7</v>
      </c>
      <c r="L1950" t="s">
        <v>83</v>
      </c>
      <c r="M1950" t="s">
        <v>52</v>
      </c>
      <c r="N1950" t="s">
        <v>52</v>
      </c>
      <c r="O1950" t="s">
        <v>59</v>
      </c>
      <c r="P1950" s="4">
        <v>518</v>
      </c>
      <c r="Q1950" s="4">
        <v>399</v>
      </c>
      <c r="R1950" s="4">
        <v>442</v>
      </c>
      <c r="S1950" s="6">
        <v>493</v>
      </c>
      <c r="T1950">
        <v>6.1</v>
      </c>
      <c r="U1950" t="s">
        <v>62</v>
      </c>
      <c r="V1950" s="4">
        <f>Table3[[#This Row],[Driver wage/trip]]+Table3[[#This Row],[Driver Salary]]</f>
        <v>960</v>
      </c>
      <c r="W1950" s="15">
        <f>Table3[[#This Row],[Buddy wage/trip]]*0.3</f>
        <v>119.69999999999999</v>
      </c>
    </row>
    <row r="1951" spans="1:23" x14ac:dyDescent="0.25">
      <c r="A1951">
        <v>12</v>
      </c>
      <c r="B1951" s="22">
        <v>44475</v>
      </c>
      <c r="C1951">
        <v>2021</v>
      </c>
      <c r="D1951" t="s">
        <v>22</v>
      </c>
      <c r="E1951" t="s">
        <v>33</v>
      </c>
      <c r="F1951" t="s">
        <v>38</v>
      </c>
      <c r="G1951" t="s">
        <v>40</v>
      </c>
      <c r="H1951" t="s">
        <v>70</v>
      </c>
      <c r="I1951">
        <v>30.3</v>
      </c>
      <c r="J1951" t="s">
        <v>44</v>
      </c>
      <c r="K1951">
        <v>10.3</v>
      </c>
      <c r="L1951" t="s">
        <v>83</v>
      </c>
      <c r="M1951" t="s">
        <v>51</v>
      </c>
      <c r="N1951" t="s">
        <v>48</v>
      </c>
      <c r="O1951" t="s">
        <v>59</v>
      </c>
      <c r="P1951" s="4">
        <v>494</v>
      </c>
      <c r="Q1951" s="4">
        <v>399</v>
      </c>
      <c r="R1951" s="4">
        <v>752</v>
      </c>
      <c r="S1951" s="6">
        <v>327</v>
      </c>
      <c r="T1951">
        <v>24.2</v>
      </c>
      <c r="U1951" t="s">
        <v>61</v>
      </c>
      <c r="V1951" s="4">
        <f>Table3[[#This Row],[Driver wage/trip]]+Table3[[#This Row],[Driver Salary]]</f>
        <v>1246</v>
      </c>
      <c r="W1951" s="15">
        <f>Table3[[#This Row],[Buddy wage/trip]]*0.3</f>
        <v>119.69999999999999</v>
      </c>
    </row>
    <row r="1952" spans="1:23" x14ac:dyDescent="0.25">
      <c r="A1952">
        <v>0</v>
      </c>
      <c r="B1952" s="22">
        <v>43865</v>
      </c>
      <c r="C1952">
        <v>2020</v>
      </c>
      <c r="D1952" t="s">
        <v>25</v>
      </c>
      <c r="E1952" t="s">
        <v>37</v>
      </c>
      <c r="F1952" t="s">
        <v>39</v>
      </c>
      <c r="G1952" t="s">
        <v>41</v>
      </c>
      <c r="H1952" t="s">
        <v>43</v>
      </c>
      <c r="I1952">
        <v>92.9</v>
      </c>
      <c r="J1952" t="s">
        <v>44</v>
      </c>
      <c r="K1952">
        <v>47.6</v>
      </c>
      <c r="L1952" t="s">
        <v>84</v>
      </c>
      <c r="M1952" t="s">
        <v>52</v>
      </c>
      <c r="N1952" t="s">
        <v>66</v>
      </c>
      <c r="O1952" t="s">
        <v>60</v>
      </c>
      <c r="P1952" s="4">
        <v>204</v>
      </c>
      <c r="Q1952" s="4">
        <v>401</v>
      </c>
      <c r="R1952" s="4">
        <v>445</v>
      </c>
      <c r="S1952" s="6">
        <v>213</v>
      </c>
      <c r="T1952">
        <v>34.299999999999997</v>
      </c>
      <c r="U1952" t="s">
        <v>61</v>
      </c>
      <c r="V1952" s="4">
        <f>Table3[[#This Row],[Driver wage/trip]]+Table3[[#This Row],[Driver Salary]]</f>
        <v>649</v>
      </c>
      <c r="W1952" s="15">
        <f>Table3[[#This Row],[Buddy wage/trip]]*0.3</f>
        <v>120.3</v>
      </c>
    </row>
    <row r="1953" spans="1:23" x14ac:dyDescent="0.25">
      <c r="A1953">
        <v>21</v>
      </c>
      <c r="B1953" s="22">
        <v>44706</v>
      </c>
      <c r="C1953">
        <v>2022</v>
      </c>
      <c r="D1953" t="s">
        <v>20</v>
      </c>
      <c r="E1953" t="s">
        <v>33</v>
      </c>
      <c r="F1953" t="s">
        <v>39</v>
      </c>
      <c r="G1953" t="s">
        <v>40</v>
      </c>
      <c r="H1953" t="s">
        <v>42</v>
      </c>
      <c r="I1953">
        <v>112.4</v>
      </c>
      <c r="J1953" t="s">
        <v>44</v>
      </c>
      <c r="K1953">
        <v>64.599999999999994</v>
      </c>
      <c r="L1953" t="s">
        <v>83</v>
      </c>
      <c r="M1953" t="s">
        <v>51</v>
      </c>
      <c r="N1953" t="s">
        <v>57</v>
      </c>
      <c r="O1953" t="s">
        <v>60</v>
      </c>
      <c r="P1953" s="4">
        <v>490</v>
      </c>
      <c r="Q1953" s="4">
        <v>397</v>
      </c>
      <c r="R1953" s="4">
        <v>466</v>
      </c>
      <c r="S1953" s="6">
        <v>214</v>
      </c>
      <c r="T1953">
        <v>26.3</v>
      </c>
      <c r="U1953" t="s">
        <v>61</v>
      </c>
      <c r="V1953" s="4">
        <f>Table3[[#This Row],[Driver wage/trip]]+Table3[[#This Row],[Driver Salary]]</f>
        <v>956</v>
      </c>
      <c r="W1953" s="15">
        <f>Table3[[#This Row],[Buddy wage/trip]]*0.3</f>
        <v>119.1</v>
      </c>
    </row>
    <row r="1954" spans="1:23" x14ac:dyDescent="0.25">
      <c r="A1954">
        <v>6</v>
      </c>
      <c r="B1954" s="22">
        <v>45201</v>
      </c>
      <c r="C1954">
        <v>2023</v>
      </c>
      <c r="D1954" t="s">
        <v>22</v>
      </c>
      <c r="E1954" t="s">
        <v>32</v>
      </c>
      <c r="F1954" t="s">
        <v>38</v>
      </c>
      <c r="G1954" t="s">
        <v>40</v>
      </c>
      <c r="H1954" t="s">
        <v>43</v>
      </c>
      <c r="I1954">
        <v>42.1</v>
      </c>
      <c r="J1954" t="s">
        <v>46</v>
      </c>
      <c r="K1954">
        <v>6.3</v>
      </c>
      <c r="L1954" t="s">
        <v>83</v>
      </c>
      <c r="M1954" t="s">
        <v>52</v>
      </c>
      <c r="N1954" t="s">
        <v>65</v>
      </c>
      <c r="O1954" t="s">
        <v>60</v>
      </c>
      <c r="P1954" s="4">
        <v>512</v>
      </c>
      <c r="Q1954" s="4">
        <v>400</v>
      </c>
      <c r="R1954" s="4">
        <v>351</v>
      </c>
      <c r="S1954" s="6">
        <v>586</v>
      </c>
      <c r="T1954">
        <v>14.6</v>
      </c>
      <c r="U1954" t="s">
        <v>62</v>
      </c>
      <c r="V1954" s="4">
        <f>Table3[[#This Row],[Driver wage/trip]]+Table3[[#This Row],[Driver Salary]]</f>
        <v>863</v>
      </c>
      <c r="W1954" s="15">
        <f>Table3[[#This Row],[Buddy wage/trip]]*0.3</f>
        <v>120</v>
      </c>
    </row>
    <row r="1955" spans="1:23" x14ac:dyDescent="0.25">
      <c r="A1955">
        <v>8</v>
      </c>
      <c r="B1955" s="22">
        <v>44214</v>
      </c>
      <c r="C1955">
        <v>2021</v>
      </c>
      <c r="D1955" t="s">
        <v>28</v>
      </c>
      <c r="E1955" t="s">
        <v>32</v>
      </c>
      <c r="F1955" t="s">
        <v>38</v>
      </c>
      <c r="G1955" t="s">
        <v>41</v>
      </c>
      <c r="H1955" t="s">
        <v>70</v>
      </c>
      <c r="I1955">
        <v>61.8</v>
      </c>
      <c r="J1955" t="s">
        <v>45</v>
      </c>
      <c r="K1955">
        <v>71</v>
      </c>
      <c r="L1955" t="s">
        <v>83</v>
      </c>
      <c r="M1955" t="s">
        <v>51</v>
      </c>
      <c r="N1955" t="s">
        <v>65</v>
      </c>
      <c r="O1955" t="s">
        <v>59</v>
      </c>
      <c r="P1955" s="4">
        <v>563</v>
      </c>
      <c r="Q1955" s="4">
        <v>397</v>
      </c>
      <c r="R1955" s="4">
        <v>201</v>
      </c>
      <c r="S1955" s="6">
        <v>402</v>
      </c>
      <c r="T1955">
        <v>39.1</v>
      </c>
      <c r="U1955" t="s">
        <v>62</v>
      </c>
      <c r="V1955" s="4">
        <f>Table3[[#This Row],[Driver wage/trip]]+Table3[[#This Row],[Driver Salary]]</f>
        <v>764</v>
      </c>
      <c r="W1955" s="15">
        <f>Table3[[#This Row],[Buddy wage/trip]]*0.3</f>
        <v>119.1</v>
      </c>
    </row>
    <row r="1956" spans="1:23" x14ac:dyDescent="0.25">
      <c r="A1956">
        <v>8</v>
      </c>
      <c r="B1956" s="22">
        <v>44641</v>
      </c>
      <c r="C1956">
        <v>2022</v>
      </c>
      <c r="D1956" t="s">
        <v>24</v>
      </c>
      <c r="E1956" t="s">
        <v>32</v>
      </c>
      <c r="F1956" t="s">
        <v>38</v>
      </c>
      <c r="G1956" t="s">
        <v>41</v>
      </c>
      <c r="H1956" t="s">
        <v>70</v>
      </c>
      <c r="I1956">
        <v>19.7</v>
      </c>
      <c r="J1956" t="s">
        <v>44</v>
      </c>
      <c r="K1956">
        <v>107.7</v>
      </c>
      <c r="L1956" t="s">
        <v>83</v>
      </c>
      <c r="M1956" t="s">
        <v>53</v>
      </c>
      <c r="N1956" t="s">
        <v>48</v>
      </c>
      <c r="O1956" t="s">
        <v>60</v>
      </c>
      <c r="P1956" s="4">
        <v>782</v>
      </c>
      <c r="Q1956" s="4">
        <v>399</v>
      </c>
      <c r="R1956" s="4">
        <v>266</v>
      </c>
      <c r="S1956" s="6">
        <v>498</v>
      </c>
      <c r="T1956">
        <v>39.799999999999997</v>
      </c>
      <c r="U1956" t="s">
        <v>61</v>
      </c>
      <c r="V1956" s="4">
        <f>Table3[[#This Row],[Driver wage/trip]]+Table3[[#This Row],[Driver Salary]]</f>
        <v>1048</v>
      </c>
      <c r="W1956" s="15">
        <f>Table3[[#This Row],[Buddy wage/trip]]*0.3</f>
        <v>119.69999999999999</v>
      </c>
    </row>
    <row r="1957" spans="1:23" x14ac:dyDescent="0.25">
      <c r="A1957">
        <v>22</v>
      </c>
      <c r="B1957" s="22">
        <v>45142</v>
      </c>
      <c r="C1957">
        <v>2023</v>
      </c>
      <c r="D1957" t="s">
        <v>26</v>
      </c>
      <c r="E1957" t="s">
        <v>31</v>
      </c>
      <c r="F1957" t="s">
        <v>39</v>
      </c>
      <c r="G1957" t="s">
        <v>41</v>
      </c>
      <c r="H1957" t="s">
        <v>43</v>
      </c>
      <c r="I1957">
        <v>111.9</v>
      </c>
      <c r="J1957" t="s">
        <v>44</v>
      </c>
      <c r="K1957">
        <v>30.1</v>
      </c>
      <c r="L1957" t="s">
        <v>83</v>
      </c>
      <c r="M1957" t="s">
        <v>55</v>
      </c>
      <c r="N1957" t="s">
        <v>66</v>
      </c>
      <c r="O1957" t="s">
        <v>60</v>
      </c>
      <c r="P1957" s="4">
        <v>790</v>
      </c>
      <c r="Q1957" s="4">
        <v>400</v>
      </c>
      <c r="R1957" s="4">
        <v>622</v>
      </c>
      <c r="S1957" s="6">
        <v>279</v>
      </c>
      <c r="T1957">
        <v>31.1</v>
      </c>
      <c r="U1957" t="s">
        <v>62</v>
      </c>
      <c r="V1957" s="4">
        <f>Table3[[#This Row],[Driver wage/trip]]+Table3[[#This Row],[Driver Salary]]</f>
        <v>1412</v>
      </c>
      <c r="W1957" s="15">
        <f>Table3[[#This Row],[Buddy wage/trip]]*0.3</f>
        <v>120</v>
      </c>
    </row>
    <row r="1958" spans="1:23" x14ac:dyDescent="0.25">
      <c r="A1958">
        <v>3</v>
      </c>
      <c r="B1958" s="22">
        <v>44578</v>
      </c>
      <c r="C1958">
        <v>2022</v>
      </c>
      <c r="D1958" t="s">
        <v>28</v>
      </c>
      <c r="E1958" t="s">
        <v>32</v>
      </c>
      <c r="F1958" t="s">
        <v>38</v>
      </c>
      <c r="G1958" t="s">
        <v>41</v>
      </c>
      <c r="H1958" t="s">
        <v>43</v>
      </c>
      <c r="I1958">
        <v>41.7</v>
      </c>
      <c r="J1958" t="s">
        <v>45</v>
      </c>
      <c r="K1958">
        <v>111.6</v>
      </c>
      <c r="L1958" t="s">
        <v>83</v>
      </c>
      <c r="M1958" t="s">
        <v>48</v>
      </c>
      <c r="N1958" t="s">
        <v>57</v>
      </c>
      <c r="O1958" t="s">
        <v>59</v>
      </c>
      <c r="P1958" s="4">
        <v>516</v>
      </c>
      <c r="Q1958" s="4">
        <v>401</v>
      </c>
      <c r="R1958" s="4">
        <v>609</v>
      </c>
      <c r="S1958" s="6">
        <v>785</v>
      </c>
      <c r="T1958">
        <v>32.299999999999997</v>
      </c>
      <c r="U1958" t="s">
        <v>61</v>
      </c>
      <c r="V1958" s="4">
        <f>Table3[[#This Row],[Driver wage/trip]]+Table3[[#This Row],[Driver Salary]]</f>
        <v>1125</v>
      </c>
      <c r="W1958" s="15">
        <f>Table3[[#This Row],[Buddy wage/trip]]*0.3</f>
        <v>120.3</v>
      </c>
    </row>
    <row r="1959" spans="1:23" x14ac:dyDescent="0.25">
      <c r="A1959">
        <v>35</v>
      </c>
      <c r="B1959" s="22">
        <v>44789</v>
      </c>
      <c r="C1959">
        <v>2022</v>
      </c>
      <c r="D1959" t="s">
        <v>26</v>
      </c>
      <c r="E1959" t="s">
        <v>37</v>
      </c>
      <c r="F1959" t="s">
        <v>39</v>
      </c>
      <c r="G1959" t="s">
        <v>40</v>
      </c>
      <c r="H1959" t="s">
        <v>70</v>
      </c>
      <c r="I1959">
        <v>27.4</v>
      </c>
      <c r="J1959" t="s">
        <v>46</v>
      </c>
      <c r="K1959">
        <v>16.2</v>
      </c>
      <c r="L1959" t="s">
        <v>83</v>
      </c>
      <c r="M1959" t="s">
        <v>51</v>
      </c>
      <c r="N1959" t="s">
        <v>55</v>
      </c>
      <c r="O1959" t="s">
        <v>59</v>
      </c>
      <c r="P1959" s="4">
        <v>707</v>
      </c>
      <c r="Q1959" s="4">
        <v>400</v>
      </c>
      <c r="R1959" s="4">
        <v>394</v>
      </c>
      <c r="S1959" s="6">
        <v>278</v>
      </c>
      <c r="T1959">
        <v>30.7</v>
      </c>
      <c r="U1959" t="s">
        <v>62</v>
      </c>
      <c r="V1959" s="4">
        <f>Table3[[#This Row],[Driver wage/trip]]+Table3[[#This Row],[Driver Salary]]</f>
        <v>1101</v>
      </c>
      <c r="W1959" s="15">
        <f>Table3[[#This Row],[Buddy wage/trip]]*0.3</f>
        <v>120</v>
      </c>
    </row>
    <row r="1960" spans="1:23" x14ac:dyDescent="0.25">
      <c r="A1960">
        <v>20</v>
      </c>
      <c r="B1960" s="22">
        <v>44887</v>
      </c>
      <c r="C1960">
        <v>2022</v>
      </c>
      <c r="D1960" t="s">
        <v>30</v>
      </c>
      <c r="E1960" t="s">
        <v>37</v>
      </c>
      <c r="F1960" t="s">
        <v>39</v>
      </c>
      <c r="G1960" t="s">
        <v>41</v>
      </c>
      <c r="H1960" t="s">
        <v>70</v>
      </c>
      <c r="I1960">
        <v>60</v>
      </c>
      <c r="J1960" t="s">
        <v>46</v>
      </c>
      <c r="K1960">
        <v>99.9</v>
      </c>
      <c r="L1960" t="s">
        <v>84</v>
      </c>
      <c r="M1960" t="s">
        <v>52</v>
      </c>
      <c r="N1960" t="s">
        <v>48</v>
      </c>
      <c r="O1960" t="s">
        <v>60</v>
      </c>
      <c r="P1960" s="4">
        <v>251</v>
      </c>
      <c r="Q1960" s="4">
        <v>399</v>
      </c>
      <c r="R1960" s="4">
        <v>484</v>
      </c>
      <c r="S1960" s="6">
        <v>467</v>
      </c>
      <c r="T1960">
        <v>11</v>
      </c>
      <c r="U1960" t="s">
        <v>61</v>
      </c>
      <c r="V1960" s="4">
        <f>Table3[[#This Row],[Driver wage/trip]]+Table3[[#This Row],[Driver Salary]]</f>
        <v>735</v>
      </c>
      <c r="W1960" s="15">
        <f>Table3[[#This Row],[Buddy wage/trip]]*0.3</f>
        <v>119.69999999999999</v>
      </c>
    </row>
    <row r="1961" spans="1:23" x14ac:dyDescent="0.25">
      <c r="A1961">
        <v>14</v>
      </c>
      <c r="B1961" s="22">
        <v>43925</v>
      </c>
      <c r="C1961">
        <v>2020</v>
      </c>
      <c r="D1961" t="s">
        <v>19</v>
      </c>
      <c r="E1961" t="s">
        <v>36</v>
      </c>
      <c r="F1961" t="s">
        <v>38</v>
      </c>
      <c r="G1961" t="s">
        <v>40</v>
      </c>
      <c r="H1961" t="s">
        <v>70</v>
      </c>
      <c r="I1961">
        <v>10</v>
      </c>
      <c r="J1961" t="s">
        <v>45</v>
      </c>
      <c r="K1961">
        <v>101.6</v>
      </c>
      <c r="L1961" t="s">
        <v>83</v>
      </c>
      <c r="M1961" t="s">
        <v>53</v>
      </c>
      <c r="N1961" t="s">
        <v>65</v>
      </c>
      <c r="O1961" t="s">
        <v>59</v>
      </c>
      <c r="P1961" s="4">
        <v>519</v>
      </c>
      <c r="Q1961" s="4">
        <v>401</v>
      </c>
      <c r="R1961" s="4">
        <v>378</v>
      </c>
      <c r="S1961" s="6">
        <v>466</v>
      </c>
      <c r="T1961">
        <v>6.9</v>
      </c>
      <c r="U1961" t="s">
        <v>62</v>
      </c>
      <c r="V1961" s="4">
        <f>Table3[[#This Row],[Driver wage/trip]]+Table3[[#This Row],[Driver Salary]]</f>
        <v>897</v>
      </c>
      <c r="W1961" s="15">
        <f>Table3[[#This Row],[Buddy wage/trip]]*0.3</f>
        <v>120.3</v>
      </c>
    </row>
    <row r="1962" spans="1:23" x14ac:dyDescent="0.25">
      <c r="A1962">
        <v>12</v>
      </c>
      <c r="B1962" s="22">
        <v>44850</v>
      </c>
      <c r="C1962">
        <v>2022</v>
      </c>
      <c r="D1962" t="s">
        <v>22</v>
      </c>
      <c r="E1962" t="s">
        <v>34</v>
      </c>
      <c r="F1962" t="s">
        <v>39</v>
      </c>
      <c r="G1962" t="s">
        <v>40</v>
      </c>
      <c r="H1962" t="s">
        <v>43</v>
      </c>
      <c r="I1962">
        <v>34.1</v>
      </c>
      <c r="J1962" t="s">
        <v>44</v>
      </c>
      <c r="K1962">
        <v>34.6</v>
      </c>
      <c r="L1962" t="s">
        <v>84</v>
      </c>
      <c r="M1962" t="s">
        <v>55</v>
      </c>
      <c r="N1962" t="s">
        <v>55</v>
      </c>
      <c r="O1962" t="s">
        <v>60</v>
      </c>
      <c r="P1962" s="4">
        <v>607</v>
      </c>
      <c r="Q1962" s="4">
        <v>400</v>
      </c>
      <c r="R1962" s="4">
        <v>639</v>
      </c>
      <c r="S1962" s="6">
        <v>205</v>
      </c>
      <c r="T1962">
        <v>22.6</v>
      </c>
      <c r="U1962" t="s">
        <v>62</v>
      </c>
      <c r="V1962" s="4">
        <f>Table3[[#This Row],[Driver wage/trip]]+Table3[[#This Row],[Driver Salary]]</f>
        <v>1246</v>
      </c>
      <c r="W1962" s="15">
        <f>Table3[[#This Row],[Buddy wage/trip]]*0.3</f>
        <v>120</v>
      </c>
    </row>
    <row r="1963" spans="1:23" x14ac:dyDescent="0.25">
      <c r="A1963">
        <v>15</v>
      </c>
      <c r="B1963" s="22">
        <v>44035</v>
      </c>
      <c r="C1963">
        <v>2020</v>
      </c>
      <c r="D1963" t="s">
        <v>27</v>
      </c>
      <c r="E1963" t="s">
        <v>35</v>
      </c>
      <c r="F1963" t="s">
        <v>38</v>
      </c>
      <c r="G1963" t="s">
        <v>41</v>
      </c>
      <c r="H1963" t="s">
        <v>43</v>
      </c>
      <c r="I1963">
        <v>12.8</v>
      </c>
      <c r="J1963" t="s">
        <v>44</v>
      </c>
      <c r="K1963">
        <v>115.2</v>
      </c>
      <c r="L1963" t="s">
        <v>83</v>
      </c>
      <c r="M1963" t="s">
        <v>52</v>
      </c>
      <c r="N1963" t="s">
        <v>58</v>
      </c>
      <c r="O1963" t="s">
        <v>59</v>
      </c>
      <c r="P1963" s="4">
        <v>539</v>
      </c>
      <c r="Q1963" s="4">
        <v>400</v>
      </c>
      <c r="R1963" s="4">
        <v>705</v>
      </c>
      <c r="S1963" s="6">
        <v>601</v>
      </c>
      <c r="T1963">
        <v>38.200000000000003</v>
      </c>
      <c r="U1963" t="s">
        <v>62</v>
      </c>
      <c r="V1963" s="4">
        <f>Table3[[#This Row],[Driver wage/trip]]+Table3[[#This Row],[Driver Salary]]</f>
        <v>1244</v>
      </c>
      <c r="W1963" s="15">
        <f>Table3[[#This Row],[Buddy wage/trip]]*0.3</f>
        <v>120</v>
      </c>
    </row>
    <row r="1964" spans="1:23" x14ac:dyDescent="0.25">
      <c r="A1964">
        <v>16</v>
      </c>
      <c r="B1964" s="22">
        <v>44664</v>
      </c>
      <c r="C1964">
        <v>2022</v>
      </c>
      <c r="D1964" t="s">
        <v>19</v>
      </c>
      <c r="E1964" t="s">
        <v>33</v>
      </c>
      <c r="F1964" t="s">
        <v>39</v>
      </c>
      <c r="G1964" t="s">
        <v>41</v>
      </c>
      <c r="H1964" t="s">
        <v>42</v>
      </c>
      <c r="I1964">
        <v>19.600000000000001</v>
      </c>
      <c r="J1964" t="s">
        <v>45</v>
      </c>
      <c r="K1964">
        <v>52.9</v>
      </c>
      <c r="L1964" t="s">
        <v>83</v>
      </c>
      <c r="M1964" t="s">
        <v>53</v>
      </c>
      <c r="N1964" t="s">
        <v>57</v>
      </c>
      <c r="O1964" t="s">
        <v>60</v>
      </c>
      <c r="P1964" s="4">
        <v>338</v>
      </c>
      <c r="Q1964" s="4">
        <v>399</v>
      </c>
      <c r="R1964" s="4">
        <v>739</v>
      </c>
      <c r="S1964" s="6">
        <v>523</v>
      </c>
      <c r="T1964">
        <v>35.299999999999997</v>
      </c>
      <c r="U1964" t="s">
        <v>61</v>
      </c>
      <c r="V1964" s="4">
        <f>Table3[[#This Row],[Driver wage/trip]]+Table3[[#This Row],[Driver Salary]]</f>
        <v>1077</v>
      </c>
      <c r="W1964" s="15">
        <f>Table3[[#This Row],[Buddy wage/trip]]*0.3</f>
        <v>119.69999999999999</v>
      </c>
    </row>
    <row r="1965" spans="1:23" x14ac:dyDescent="0.25">
      <c r="A1965">
        <v>17</v>
      </c>
      <c r="B1965" s="22">
        <v>43860</v>
      </c>
      <c r="C1965">
        <v>2020</v>
      </c>
      <c r="D1965" t="s">
        <v>28</v>
      </c>
      <c r="E1965" t="s">
        <v>35</v>
      </c>
      <c r="F1965" t="s">
        <v>39</v>
      </c>
      <c r="G1965" t="s">
        <v>40</v>
      </c>
      <c r="H1965" t="s">
        <v>70</v>
      </c>
      <c r="I1965">
        <v>17.899999999999999</v>
      </c>
      <c r="J1965" t="s">
        <v>45</v>
      </c>
      <c r="K1965">
        <v>21.2</v>
      </c>
      <c r="L1965" t="s">
        <v>83</v>
      </c>
      <c r="M1965" t="s">
        <v>55</v>
      </c>
      <c r="N1965" t="s">
        <v>56</v>
      </c>
      <c r="O1965" t="s">
        <v>59</v>
      </c>
      <c r="P1965" s="4">
        <v>238</v>
      </c>
      <c r="Q1965" s="4">
        <v>399</v>
      </c>
      <c r="R1965" s="4">
        <v>304</v>
      </c>
      <c r="S1965" s="6">
        <v>498</v>
      </c>
      <c r="T1965">
        <v>5.2</v>
      </c>
      <c r="U1965" t="s">
        <v>62</v>
      </c>
      <c r="V1965" s="4">
        <f>Table3[[#This Row],[Driver wage/trip]]+Table3[[#This Row],[Driver Salary]]</f>
        <v>542</v>
      </c>
      <c r="W1965" s="15">
        <f>Table3[[#This Row],[Buddy wage/trip]]*0.3</f>
        <v>119.69999999999999</v>
      </c>
    </row>
    <row r="1966" spans="1:23" x14ac:dyDescent="0.25">
      <c r="A1966">
        <v>16</v>
      </c>
      <c r="B1966" s="22">
        <v>44096</v>
      </c>
      <c r="C1966">
        <v>2020</v>
      </c>
      <c r="D1966" t="s">
        <v>21</v>
      </c>
      <c r="E1966" t="s">
        <v>37</v>
      </c>
      <c r="F1966" t="s">
        <v>38</v>
      </c>
      <c r="G1966" t="s">
        <v>41</v>
      </c>
      <c r="H1966" t="s">
        <v>42</v>
      </c>
      <c r="I1966">
        <v>105.3</v>
      </c>
      <c r="J1966" t="s">
        <v>44</v>
      </c>
      <c r="K1966">
        <v>73</v>
      </c>
      <c r="L1966" t="s">
        <v>84</v>
      </c>
      <c r="M1966" t="s">
        <v>53</v>
      </c>
      <c r="N1966" t="s">
        <v>57</v>
      </c>
      <c r="O1966" t="s">
        <v>59</v>
      </c>
      <c r="P1966" s="4">
        <v>432</v>
      </c>
      <c r="Q1966" s="4">
        <v>399</v>
      </c>
      <c r="R1966" s="4">
        <v>617</v>
      </c>
      <c r="S1966" s="6">
        <v>691</v>
      </c>
      <c r="T1966">
        <v>3.2</v>
      </c>
      <c r="U1966" t="s">
        <v>62</v>
      </c>
      <c r="V1966" s="4">
        <f>Table3[[#This Row],[Driver wage/trip]]+Table3[[#This Row],[Driver Salary]]</f>
        <v>1049</v>
      </c>
      <c r="W1966" s="15">
        <f>Table3[[#This Row],[Buddy wage/trip]]*0.3</f>
        <v>119.69999999999999</v>
      </c>
    </row>
    <row r="1967" spans="1:23" x14ac:dyDescent="0.25">
      <c r="A1967">
        <v>13</v>
      </c>
      <c r="B1967" s="22">
        <v>43853</v>
      </c>
      <c r="C1967">
        <v>2020</v>
      </c>
      <c r="D1967" t="s">
        <v>28</v>
      </c>
      <c r="E1967" t="s">
        <v>35</v>
      </c>
      <c r="F1967" t="s">
        <v>38</v>
      </c>
      <c r="G1967" t="s">
        <v>41</v>
      </c>
      <c r="H1967" t="s">
        <v>43</v>
      </c>
      <c r="I1967">
        <v>112</v>
      </c>
      <c r="J1967" t="s">
        <v>46</v>
      </c>
      <c r="K1967">
        <v>119.6</v>
      </c>
      <c r="L1967" t="s">
        <v>83</v>
      </c>
      <c r="M1967" t="s">
        <v>48</v>
      </c>
      <c r="N1967" t="s">
        <v>48</v>
      </c>
      <c r="O1967" t="s">
        <v>59</v>
      </c>
      <c r="P1967" s="4">
        <v>589</v>
      </c>
      <c r="Q1967" s="4">
        <v>400</v>
      </c>
      <c r="R1967" s="4">
        <v>778</v>
      </c>
      <c r="S1967" s="6">
        <v>345</v>
      </c>
      <c r="T1967">
        <v>35.1</v>
      </c>
      <c r="U1967" t="s">
        <v>61</v>
      </c>
      <c r="V1967" s="4">
        <f>Table3[[#This Row],[Driver wage/trip]]+Table3[[#This Row],[Driver Salary]]</f>
        <v>1367</v>
      </c>
      <c r="W1967" s="15">
        <f>Table3[[#This Row],[Buddy wage/trip]]*0.3</f>
        <v>120</v>
      </c>
    </row>
    <row r="1968" spans="1:23" x14ac:dyDescent="0.25">
      <c r="A1968">
        <v>11</v>
      </c>
      <c r="B1968" s="22">
        <v>44439</v>
      </c>
      <c r="C1968">
        <v>2021</v>
      </c>
      <c r="D1968" t="s">
        <v>26</v>
      </c>
      <c r="E1968" t="s">
        <v>37</v>
      </c>
      <c r="F1968" t="s">
        <v>39</v>
      </c>
      <c r="G1968" t="s">
        <v>40</v>
      </c>
      <c r="H1968" t="s">
        <v>70</v>
      </c>
      <c r="I1968">
        <v>59.6</v>
      </c>
      <c r="J1968" t="s">
        <v>45</v>
      </c>
      <c r="K1968">
        <v>108.4</v>
      </c>
      <c r="L1968" t="s">
        <v>83</v>
      </c>
      <c r="M1968" t="s">
        <v>48</v>
      </c>
      <c r="N1968" t="s">
        <v>48</v>
      </c>
      <c r="O1968" t="s">
        <v>60</v>
      </c>
      <c r="P1968" s="4">
        <v>795</v>
      </c>
      <c r="Q1968" s="4">
        <v>400</v>
      </c>
      <c r="R1968" s="4">
        <v>590</v>
      </c>
      <c r="S1968" s="6">
        <v>717</v>
      </c>
      <c r="T1968">
        <v>24.9</v>
      </c>
      <c r="U1968" t="s">
        <v>62</v>
      </c>
      <c r="V1968" s="4">
        <f>Table3[[#This Row],[Driver wage/trip]]+Table3[[#This Row],[Driver Salary]]</f>
        <v>1385</v>
      </c>
      <c r="W1968" s="15">
        <f>Table3[[#This Row],[Buddy wage/trip]]*0.3</f>
        <v>120</v>
      </c>
    </row>
    <row r="1969" spans="1:23" x14ac:dyDescent="0.25">
      <c r="A1969">
        <v>11</v>
      </c>
      <c r="B1969" s="22">
        <v>43869</v>
      </c>
      <c r="C1969">
        <v>2020</v>
      </c>
      <c r="D1969" t="s">
        <v>25</v>
      </c>
      <c r="E1969" t="s">
        <v>36</v>
      </c>
      <c r="F1969" t="s">
        <v>39</v>
      </c>
      <c r="G1969" t="s">
        <v>40</v>
      </c>
      <c r="H1969" t="s">
        <v>70</v>
      </c>
      <c r="I1969">
        <v>77.5</v>
      </c>
      <c r="J1969" t="s">
        <v>44</v>
      </c>
      <c r="K1969">
        <v>37</v>
      </c>
      <c r="L1969" t="s">
        <v>84</v>
      </c>
      <c r="M1969" t="s">
        <v>55</v>
      </c>
      <c r="N1969" t="s">
        <v>65</v>
      </c>
      <c r="O1969" t="s">
        <v>60</v>
      </c>
      <c r="P1969" s="4">
        <v>342</v>
      </c>
      <c r="Q1969" s="4">
        <v>402</v>
      </c>
      <c r="R1969" s="4">
        <v>411</v>
      </c>
      <c r="S1969" s="6">
        <v>719</v>
      </c>
      <c r="T1969">
        <v>12.9</v>
      </c>
      <c r="U1969" t="s">
        <v>62</v>
      </c>
      <c r="V1969" s="4">
        <f>Table3[[#This Row],[Driver wage/trip]]+Table3[[#This Row],[Driver Salary]]</f>
        <v>753</v>
      </c>
      <c r="W1969" s="15">
        <f>Table3[[#This Row],[Buddy wage/trip]]*0.3</f>
        <v>120.6</v>
      </c>
    </row>
    <row r="1970" spans="1:23" x14ac:dyDescent="0.25">
      <c r="A1970">
        <v>11</v>
      </c>
      <c r="B1970" s="22">
        <v>44003</v>
      </c>
      <c r="C1970">
        <v>2020</v>
      </c>
      <c r="D1970" t="s">
        <v>29</v>
      </c>
      <c r="E1970" t="s">
        <v>34</v>
      </c>
      <c r="F1970" t="s">
        <v>38</v>
      </c>
      <c r="G1970" t="s">
        <v>41</v>
      </c>
      <c r="H1970" t="s">
        <v>43</v>
      </c>
      <c r="I1970">
        <v>85</v>
      </c>
      <c r="J1970" t="s">
        <v>44</v>
      </c>
      <c r="K1970">
        <v>71.400000000000006</v>
      </c>
      <c r="L1970" t="s">
        <v>84</v>
      </c>
      <c r="M1970" t="s">
        <v>48</v>
      </c>
      <c r="N1970" t="s">
        <v>65</v>
      </c>
      <c r="O1970" t="s">
        <v>60</v>
      </c>
      <c r="P1970" s="4">
        <v>751</v>
      </c>
      <c r="Q1970" s="4">
        <v>400</v>
      </c>
      <c r="R1970" s="4">
        <v>582</v>
      </c>
      <c r="S1970" s="6">
        <v>696</v>
      </c>
      <c r="T1970">
        <v>22.9</v>
      </c>
      <c r="U1970" t="s">
        <v>62</v>
      </c>
      <c r="V1970" s="4">
        <f>Table3[[#This Row],[Driver wage/trip]]+Table3[[#This Row],[Driver Salary]]</f>
        <v>1333</v>
      </c>
      <c r="W1970" s="15">
        <f>Table3[[#This Row],[Buddy wage/trip]]*0.3</f>
        <v>120</v>
      </c>
    </row>
    <row r="1971" spans="1:23" x14ac:dyDescent="0.25">
      <c r="A1971">
        <v>21</v>
      </c>
      <c r="B1971" s="22">
        <v>44590</v>
      </c>
      <c r="C1971">
        <v>2022</v>
      </c>
      <c r="D1971" t="s">
        <v>28</v>
      </c>
      <c r="E1971" t="s">
        <v>36</v>
      </c>
      <c r="F1971" t="s">
        <v>38</v>
      </c>
      <c r="G1971" t="s">
        <v>41</v>
      </c>
      <c r="H1971" t="s">
        <v>70</v>
      </c>
      <c r="I1971">
        <v>50</v>
      </c>
      <c r="J1971" t="s">
        <v>44</v>
      </c>
      <c r="K1971">
        <v>18.3</v>
      </c>
      <c r="L1971" t="s">
        <v>83</v>
      </c>
      <c r="M1971" t="s">
        <v>55</v>
      </c>
      <c r="N1971" t="s">
        <v>57</v>
      </c>
      <c r="O1971" t="s">
        <v>59</v>
      </c>
      <c r="P1971" s="4">
        <v>241</v>
      </c>
      <c r="Q1971" s="4">
        <v>397</v>
      </c>
      <c r="R1971" s="4">
        <v>613</v>
      </c>
      <c r="S1971" s="6">
        <v>405</v>
      </c>
      <c r="T1971">
        <v>9.6</v>
      </c>
      <c r="U1971" t="s">
        <v>61</v>
      </c>
      <c r="V1971" s="4">
        <f>Table3[[#This Row],[Driver wage/trip]]+Table3[[#This Row],[Driver Salary]]</f>
        <v>854</v>
      </c>
      <c r="W1971" s="15">
        <f>Table3[[#This Row],[Buddy wage/trip]]*0.3</f>
        <v>119.1</v>
      </c>
    </row>
    <row r="1972" spans="1:23" x14ac:dyDescent="0.25">
      <c r="A1972">
        <v>17</v>
      </c>
      <c r="B1972" s="22">
        <v>45267</v>
      </c>
      <c r="C1972">
        <v>2023</v>
      </c>
      <c r="D1972" t="s">
        <v>23</v>
      </c>
      <c r="E1972" t="s">
        <v>35</v>
      </c>
      <c r="F1972" t="s">
        <v>39</v>
      </c>
      <c r="G1972" t="s">
        <v>40</v>
      </c>
      <c r="H1972" t="s">
        <v>43</v>
      </c>
      <c r="I1972">
        <v>47.6</v>
      </c>
      <c r="J1972" t="s">
        <v>45</v>
      </c>
      <c r="K1972">
        <v>58.1</v>
      </c>
      <c r="L1972" t="s">
        <v>83</v>
      </c>
      <c r="M1972" t="s">
        <v>52</v>
      </c>
      <c r="N1972" t="s">
        <v>52</v>
      </c>
      <c r="O1972" t="s">
        <v>59</v>
      </c>
      <c r="P1972" s="4">
        <v>759</v>
      </c>
      <c r="Q1972" s="4">
        <v>400</v>
      </c>
      <c r="R1972" s="4">
        <v>438</v>
      </c>
      <c r="S1972" s="6">
        <v>298</v>
      </c>
      <c r="T1972">
        <v>37.9</v>
      </c>
      <c r="U1972" t="s">
        <v>61</v>
      </c>
      <c r="V1972" s="4">
        <f>Table3[[#This Row],[Driver wage/trip]]+Table3[[#This Row],[Driver Salary]]</f>
        <v>1197</v>
      </c>
      <c r="W1972" s="15">
        <f>Table3[[#This Row],[Buddy wage/trip]]*0.3</f>
        <v>120</v>
      </c>
    </row>
    <row r="1973" spans="1:23" x14ac:dyDescent="0.25">
      <c r="A1973">
        <v>8</v>
      </c>
      <c r="B1973" s="22">
        <v>44244</v>
      </c>
      <c r="C1973">
        <v>2021</v>
      </c>
      <c r="D1973" t="s">
        <v>25</v>
      </c>
      <c r="E1973" t="s">
        <v>33</v>
      </c>
      <c r="F1973" t="s">
        <v>39</v>
      </c>
      <c r="G1973" t="s">
        <v>41</v>
      </c>
      <c r="H1973" t="s">
        <v>42</v>
      </c>
      <c r="I1973">
        <v>82.7</v>
      </c>
      <c r="J1973" t="s">
        <v>44</v>
      </c>
      <c r="K1973">
        <v>65.2</v>
      </c>
      <c r="L1973" t="s">
        <v>84</v>
      </c>
      <c r="M1973" t="s">
        <v>55</v>
      </c>
      <c r="N1973" t="s">
        <v>48</v>
      </c>
      <c r="O1973" t="s">
        <v>60</v>
      </c>
      <c r="P1973" s="4">
        <v>699</v>
      </c>
      <c r="Q1973" s="4">
        <v>399</v>
      </c>
      <c r="R1973" s="4">
        <v>262</v>
      </c>
      <c r="S1973" s="6">
        <v>485</v>
      </c>
      <c r="T1973">
        <v>33.299999999999997</v>
      </c>
      <c r="U1973" t="s">
        <v>61</v>
      </c>
      <c r="V1973" s="4">
        <f>Table3[[#This Row],[Driver wage/trip]]+Table3[[#This Row],[Driver Salary]]</f>
        <v>961</v>
      </c>
      <c r="W1973" s="15">
        <f>Table3[[#This Row],[Buddy wage/trip]]*0.3</f>
        <v>119.69999999999999</v>
      </c>
    </row>
    <row r="1974" spans="1:23" x14ac:dyDescent="0.25">
      <c r="A1974">
        <v>17</v>
      </c>
      <c r="B1974" s="22">
        <v>44522</v>
      </c>
      <c r="C1974">
        <v>2021</v>
      </c>
      <c r="D1974" t="s">
        <v>30</v>
      </c>
      <c r="E1974" t="s">
        <v>32</v>
      </c>
      <c r="F1974" t="s">
        <v>38</v>
      </c>
      <c r="G1974" t="s">
        <v>41</v>
      </c>
      <c r="H1974" t="s">
        <v>42</v>
      </c>
      <c r="I1974">
        <v>48.3</v>
      </c>
      <c r="J1974" t="s">
        <v>46</v>
      </c>
      <c r="K1974">
        <v>41.3</v>
      </c>
      <c r="L1974" t="s">
        <v>83</v>
      </c>
      <c r="M1974" t="s">
        <v>49</v>
      </c>
      <c r="N1974" t="s">
        <v>52</v>
      </c>
      <c r="O1974" t="s">
        <v>59</v>
      </c>
      <c r="P1974" s="4">
        <v>213</v>
      </c>
      <c r="Q1974" s="4">
        <v>399</v>
      </c>
      <c r="R1974" s="4">
        <v>564</v>
      </c>
      <c r="S1974" s="6">
        <v>356</v>
      </c>
      <c r="T1974">
        <v>38.5</v>
      </c>
      <c r="U1974" t="s">
        <v>61</v>
      </c>
      <c r="V1974" s="4">
        <f>Table3[[#This Row],[Driver wage/trip]]+Table3[[#This Row],[Driver Salary]]</f>
        <v>777</v>
      </c>
      <c r="W1974" s="15">
        <f>Table3[[#This Row],[Buddy wage/trip]]*0.3</f>
        <v>119.69999999999999</v>
      </c>
    </row>
    <row r="1975" spans="1:23" x14ac:dyDescent="0.25">
      <c r="A1975">
        <v>14</v>
      </c>
      <c r="B1975" s="22">
        <v>44445</v>
      </c>
      <c r="C1975">
        <v>2021</v>
      </c>
      <c r="D1975" t="s">
        <v>21</v>
      </c>
      <c r="E1975" t="s">
        <v>32</v>
      </c>
      <c r="F1975" t="s">
        <v>39</v>
      </c>
      <c r="G1975" t="s">
        <v>41</v>
      </c>
      <c r="H1975" t="s">
        <v>42</v>
      </c>
      <c r="I1975">
        <v>71.8</v>
      </c>
      <c r="J1975" t="s">
        <v>44</v>
      </c>
      <c r="K1975">
        <v>60.7</v>
      </c>
      <c r="L1975" t="s">
        <v>84</v>
      </c>
      <c r="M1975" t="s">
        <v>52</v>
      </c>
      <c r="N1975" t="s">
        <v>48</v>
      </c>
      <c r="O1975" t="s">
        <v>60</v>
      </c>
      <c r="P1975" s="4">
        <v>379</v>
      </c>
      <c r="Q1975" s="4">
        <v>399</v>
      </c>
      <c r="R1975" s="4">
        <v>681</v>
      </c>
      <c r="S1975" s="6">
        <v>231</v>
      </c>
      <c r="T1975">
        <v>8.3000000000000007</v>
      </c>
      <c r="U1975" t="s">
        <v>61</v>
      </c>
      <c r="V1975" s="4">
        <f>Table3[[#This Row],[Driver wage/trip]]+Table3[[#This Row],[Driver Salary]]</f>
        <v>1060</v>
      </c>
      <c r="W1975" s="15">
        <f>Table3[[#This Row],[Buddy wage/trip]]*0.3</f>
        <v>119.69999999999999</v>
      </c>
    </row>
    <row r="1976" spans="1:23" x14ac:dyDescent="0.25">
      <c r="A1976">
        <v>12</v>
      </c>
      <c r="B1976" s="22">
        <v>44039</v>
      </c>
      <c r="C1976">
        <v>2020</v>
      </c>
      <c r="D1976" t="s">
        <v>27</v>
      </c>
      <c r="E1976" t="s">
        <v>32</v>
      </c>
      <c r="F1976" t="s">
        <v>39</v>
      </c>
      <c r="G1976" t="s">
        <v>40</v>
      </c>
      <c r="H1976" t="s">
        <v>42</v>
      </c>
      <c r="I1976">
        <v>64.2</v>
      </c>
      <c r="J1976" t="s">
        <v>46</v>
      </c>
      <c r="K1976">
        <v>110.8</v>
      </c>
      <c r="L1976" t="s">
        <v>83</v>
      </c>
      <c r="M1976" t="s">
        <v>48</v>
      </c>
      <c r="N1976" t="s">
        <v>57</v>
      </c>
      <c r="O1976" t="s">
        <v>60</v>
      </c>
      <c r="P1976" s="4">
        <v>231</v>
      </c>
      <c r="Q1976" s="4">
        <v>399</v>
      </c>
      <c r="R1976" s="4">
        <v>799</v>
      </c>
      <c r="S1976" s="6">
        <v>368</v>
      </c>
      <c r="T1976">
        <v>33.9</v>
      </c>
      <c r="U1976" t="s">
        <v>61</v>
      </c>
      <c r="V1976" s="4">
        <f>Table3[[#This Row],[Driver wage/trip]]+Table3[[#This Row],[Driver Salary]]</f>
        <v>1030</v>
      </c>
      <c r="W1976" s="15">
        <f>Table3[[#This Row],[Buddy wage/trip]]*0.3</f>
        <v>119.69999999999999</v>
      </c>
    </row>
    <row r="1977" spans="1:23" x14ac:dyDescent="0.25">
      <c r="A1977">
        <v>10</v>
      </c>
      <c r="B1977" s="22">
        <v>43852</v>
      </c>
      <c r="C1977">
        <v>2020</v>
      </c>
      <c r="D1977" t="s">
        <v>28</v>
      </c>
      <c r="E1977" t="s">
        <v>33</v>
      </c>
      <c r="F1977" t="s">
        <v>38</v>
      </c>
      <c r="G1977" t="s">
        <v>40</v>
      </c>
      <c r="H1977" t="s">
        <v>70</v>
      </c>
      <c r="I1977">
        <v>65.3</v>
      </c>
      <c r="J1977" t="s">
        <v>45</v>
      </c>
      <c r="K1977">
        <v>62.5</v>
      </c>
      <c r="L1977" t="s">
        <v>84</v>
      </c>
      <c r="M1977" t="s">
        <v>55</v>
      </c>
      <c r="N1977" t="s">
        <v>66</v>
      </c>
      <c r="O1977" t="s">
        <v>59</v>
      </c>
      <c r="P1977" s="4">
        <v>797</v>
      </c>
      <c r="Q1977" s="4">
        <v>399</v>
      </c>
      <c r="R1977" s="4">
        <v>334</v>
      </c>
      <c r="S1977" s="6">
        <v>481</v>
      </c>
      <c r="T1977">
        <v>22.9</v>
      </c>
      <c r="U1977" t="s">
        <v>62</v>
      </c>
      <c r="V1977" s="4">
        <f>Table3[[#This Row],[Driver wage/trip]]+Table3[[#This Row],[Driver Salary]]</f>
        <v>1131</v>
      </c>
      <c r="W1977" s="15">
        <f>Table3[[#This Row],[Buddy wage/trip]]*0.3</f>
        <v>119.69999999999999</v>
      </c>
    </row>
    <row r="1978" spans="1:23" x14ac:dyDescent="0.25">
      <c r="A1978">
        <v>20</v>
      </c>
      <c r="B1978" s="22">
        <v>43835</v>
      </c>
      <c r="C1978">
        <v>2020</v>
      </c>
      <c r="D1978" t="s">
        <v>28</v>
      </c>
      <c r="E1978" t="s">
        <v>34</v>
      </c>
      <c r="F1978" t="s">
        <v>38</v>
      </c>
      <c r="G1978" t="s">
        <v>41</v>
      </c>
      <c r="H1978" t="s">
        <v>43</v>
      </c>
      <c r="I1978">
        <v>100.4</v>
      </c>
      <c r="J1978" t="s">
        <v>45</v>
      </c>
      <c r="K1978">
        <v>100.6</v>
      </c>
      <c r="L1978" t="s">
        <v>83</v>
      </c>
      <c r="M1978" t="s">
        <v>48</v>
      </c>
      <c r="N1978" t="s">
        <v>48</v>
      </c>
      <c r="O1978" t="s">
        <v>59</v>
      </c>
      <c r="P1978" s="4">
        <v>457</v>
      </c>
      <c r="Q1978" s="4">
        <v>400</v>
      </c>
      <c r="R1978" s="4">
        <v>620</v>
      </c>
      <c r="S1978" s="6">
        <v>268</v>
      </c>
      <c r="T1978">
        <v>13.7</v>
      </c>
      <c r="U1978" t="s">
        <v>61</v>
      </c>
      <c r="V1978" s="4">
        <f>Table3[[#This Row],[Driver wage/trip]]+Table3[[#This Row],[Driver Salary]]</f>
        <v>1077</v>
      </c>
      <c r="W1978" s="15">
        <f>Table3[[#This Row],[Buddy wage/trip]]*0.3</f>
        <v>120</v>
      </c>
    </row>
    <row r="1979" spans="1:23" x14ac:dyDescent="0.25">
      <c r="A1979">
        <v>19</v>
      </c>
      <c r="B1979" s="22">
        <v>44481</v>
      </c>
      <c r="C1979">
        <v>2021</v>
      </c>
      <c r="D1979" t="s">
        <v>22</v>
      </c>
      <c r="E1979" t="s">
        <v>37</v>
      </c>
      <c r="F1979" t="s">
        <v>39</v>
      </c>
      <c r="G1979" t="s">
        <v>41</v>
      </c>
      <c r="H1979" t="s">
        <v>43</v>
      </c>
      <c r="I1979">
        <v>86</v>
      </c>
      <c r="J1979" t="s">
        <v>44</v>
      </c>
      <c r="K1979">
        <v>41.5</v>
      </c>
      <c r="L1979" t="s">
        <v>83</v>
      </c>
      <c r="M1979" t="s">
        <v>54</v>
      </c>
      <c r="N1979" t="s">
        <v>48</v>
      </c>
      <c r="O1979" t="s">
        <v>60</v>
      </c>
      <c r="P1979" s="4">
        <v>597</v>
      </c>
      <c r="Q1979" s="4">
        <v>399</v>
      </c>
      <c r="R1979" s="4">
        <v>217</v>
      </c>
      <c r="S1979" s="6">
        <v>767</v>
      </c>
      <c r="T1979">
        <v>19.7</v>
      </c>
      <c r="U1979" t="s">
        <v>62</v>
      </c>
      <c r="V1979" s="4">
        <f>Table3[[#This Row],[Driver wage/trip]]+Table3[[#This Row],[Driver Salary]]</f>
        <v>814</v>
      </c>
      <c r="W1979" s="15">
        <f>Table3[[#This Row],[Buddy wage/trip]]*0.3</f>
        <v>119.69999999999999</v>
      </c>
    </row>
    <row r="1980" spans="1:23" x14ac:dyDescent="0.25">
      <c r="A1980">
        <v>7</v>
      </c>
      <c r="B1980" s="22">
        <v>44044</v>
      </c>
      <c r="C1980">
        <v>2020</v>
      </c>
      <c r="D1980" t="s">
        <v>26</v>
      </c>
      <c r="E1980" t="s">
        <v>36</v>
      </c>
      <c r="F1980" t="s">
        <v>38</v>
      </c>
      <c r="G1980" t="s">
        <v>40</v>
      </c>
      <c r="H1980" t="s">
        <v>43</v>
      </c>
      <c r="I1980">
        <v>115.5</v>
      </c>
      <c r="J1980" t="s">
        <v>44</v>
      </c>
      <c r="K1980">
        <v>116.7</v>
      </c>
      <c r="L1980" t="s">
        <v>83</v>
      </c>
      <c r="M1980" t="s">
        <v>48</v>
      </c>
      <c r="N1980" t="s">
        <v>58</v>
      </c>
      <c r="O1980" t="s">
        <v>59</v>
      </c>
      <c r="P1980" s="4">
        <v>341</v>
      </c>
      <c r="Q1980" s="4">
        <v>400</v>
      </c>
      <c r="R1980" s="4">
        <v>782</v>
      </c>
      <c r="S1980" s="6">
        <v>594</v>
      </c>
      <c r="T1980">
        <v>37.799999999999997</v>
      </c>
      <c r="U1980" t="s">
        <v>62</v>
      </c>
      <c r="V1980" s="4">
        <f>Table3[[#This Row],[Driver wage/trip]]+Table3[[#This Row],[Driver Salary]]</f>
        <v>1123</v>
      </c>
      <c r="W1980" s="15">
        <f>Table3[[#This Row],[Buddy wage/trip]]*0.3</f>
        <v>120</v>
      </c>
    </row>
    <row r="1981" spans="1:23" x14ac:dyDescent="0.25">
      <c r="A1981">
        <v>15</v>
      </c>
      <c r="B1981" s="22">
        <v>44750</v>
      </c>
      <c r="C1981">
        <v>2022</v>
      </c>
      <c r="D1981" t="s">
        <v>27</v>
      </c>
      <c r="E1981" t="s">
        <v>31</v>
      </c>
      <c r="F1981" t="s">
        <v>39</v>
      </c>
      <c r="G1981" t="s">
        <v>41</v>
      </c>
      <c r="H1981" t="s">
        <v>43</v>
      </c>
      <c r="I1981">
        <v>96</v>
      </c>
      <c r="J1981" t="s">
        <v>44</v>
      </c>
      <c r="K1981">
        <v>15.7</v>
      </c>
      <c r="L1981" t="s">
        <v>83</v>
      </c>
      <c r="M1981" t="s">
        <v>48</v>
      </c>
      <c r="N1981" t="s">
        <v>55</v>
      </c>
      <c r="O1981" t="s">
        <v>59</v>
      </c>
      <c r="P1981" s="4">
        <v>760</v>
      </c>
      <c r="Q1981" s="4">
        <v>402</v>
      </c>
      <c r="R1981" s="4">
        <v>208</v>
      </c>
      <c r="S1981" s="6">
        <v>282</v>
      </c>
      <c r="T1981">
        <v>28</v>
      </c>
      <c r="U1981" t="s">
        <v>61</v>
      </c>
      <c r="V1981" s="4">
        <f>Table3[[#This Row],[Driver wage/trip]]+Table3[[#This Row],[Driver Salary]]</f>
        <v>968</v>
      </c>
      <c r="W1981" s="15">
        <f>Table3[[#This Row],[Buddy wage/trip]]*0.3</f>
        <v>120.6</v>
      </c>
    </row>
    <row r="1982" spans="1:23" x14ac:dyDescent="0.25">
      <c r="A1982">
        <v>6</v>
      </c>
      <c r="B1982" s="22">
        <v>44737</v>
      </c>
      <c r="C1982">
        <v>2022</v>
      </c>
      <c r="D1982" t="s">
        <v>29</v>
      </c>
      <c r="E1982" t="s">
        <v>36</v>
      </c>
      <c r="F1982" t="s">
        <v>39</v>
      </c>
      <c r="G1982" t="s">
        <v>41</v>
      </c>
      <c r="H1982" t="s">
        <v>43</v>
      </c>
      <c r="I1982">
        <v>21.8</v>
      </c>
      <c r="J1982" t="s">
        <v>44</v>
      </c>
      <c r="K1982">
        <v>72.3</v>
      </c>
      <c r="L1982" t="s">
        <v>84</v>
      </c>
      <c r="M1982" t="s">
        <v>47</v>
      </c>
      <c r="N1982" t="s">
        <v>48</v>
      </c>
      <c r="O1982" t="s">
        <v>59</v>
      </c>
      <c r="P1982" s="4">
        <v>365</v>
      </c>
      <c r="Q1982" s="4">
        <v>399</v>
      </c>
      <c r="R1982" s="4">
        <v>415</v>
      </c>
      <c r="S1982" s="6">
        <v>687</v>
      </c>
      <c r="T1982">
        <v>15</v>
      </c>
      <c r="U1982" t="s">
        <v>61</v>
      </c>
      <c r="V1982" s="4">
        <f>Table3[[#This Row],[Driver wage/trip]]+Table3[[#This Row],[Driver Salary]]</f>
        <v>780</v>
      </c>
      <c r="W1982" s="15">
        <f>Table3[[#This Row],[Buddy wage/trip]]*0.3</f>
        <v>119.69999999999999</v>
      </c>
    </row>
    <row r="1983" spans="1:23" x14ac:dyDescent="0.25">
      <c r="A1983">
        <v>3</v>
      </c>
      <c r="B1983" s="22">
        <v>44993</v>
      </c>
      <c r="C1983">
        <v>2023</v>
      </c>
      <c r="D1983" t="s">
        <v>24</v>
      </c>
      <c r="E1983" t="s">
        <v>33</v>
      </c>
      <c r="F1983" t="s">
        <v>39</v>
      </c>
      <c r="G1983" t="s">
        <v>41</v>
      </c>
      <c r="H1983" t="s">
        <v>42</v>
      </c>
      <c r="I1983">
        <v>89.9</v>
      </c>
      <c r="J1983" t="s">
        <v>45</v>
      </c>
      <c r="K1983">
        <v>95.8</v>
      </c>
      <c r="L1983" t="s">
        <v>84</v>
      </c>
      <c r="M1983" t="s">
        <v>48</v>
      </c>
      <c r="N1983" t="s">
        <v>57</v>
      </c>
      <c r="O1983" t="s">
        <v>59</v>
      </c>
      <c r="P1983" s="4">
        <v>356</v>
      </c>
      <c r="Q1983" s="4">
        <v>400</v>
      </c>
      <c r="R1983" s="4">
        <v>246</v>
      </c>
      <c r="S1983" s="6">
        <v>757</v>
      </c>
      <c r="T1983">
        <v>40</v>
      </c>
      <c r="U1983" t="s">
        <v>62</v>
      </c>
      <c r="V1983" s="4">
        <f>Table3[[#This Row],[Driver wage/trip]]+Table3[[#This Row],[Driver Salary]]</f>
        <v>602</v>
      </c>
      <c r="W1983" s="15">
        <f>Table3[[#This Row],[Buddy wage/trip]]*0.3</f>
        <v>120</v>
      </c>
    </row>
    <row r="1984" spans="1:23" x14ac:dyDescent="0.25">
      <c r="A1984">
        <v>8</v>
      </c>
      <c r="B1984" s="22">
        <v>44502</v>
      </c>
      <c r="C1984">
        <v>2021</v>
      </c>
      <c r="D1984" t="s">
        <v>30</v>
      </c>
      <c r="E1984" t="s">
        <v>37</v>
      </c>
      <c r="F1984" t="s">
        <v>38</v>
      </c>
      <c r="G1984" t="s">
        <v>41</v>
      </c>
      <c r="H1984" t="s">
        <v>42</v>
      </c>
      <c r="I1984">
        <v>81.5</v>
      </c>
      <c r="J1984" t="s">
        <v>44</v>
      </c>
      <c r="K1984">
        <v>98.6</v>
      </c>
      <c r="L1984" t="s">
        <v>83</v>
      </c>
      <c r="M1984" t="s">
        <v>48</v>
      </c>
      <c r="N1984" t="s">
        <v>65</v>
      </c>
      <c r="O1984" t="s">
        <v>59</v>
      </c>
      <c r="P1984" s="4">
        <v>389</v>
      </c>
      <c r="Q1984" s="4">
        <v>397</v>
      </c>
      <c r="R1984" s="4">
        <v>573</v>
      </c>
      <c r="S1984" s="6">
        <v>358</v>
      </c>
      <c r="T1984">
        <v>14.5</v>
      </c>
      <c r="U1984" t="s">
        <v>61</v>
      </c>
      <c r="V1984" s="4">
        <f>Table3[[#This Row],[Driver wage/trip]]+Table3[[#This Row],[Driver Salary]]</f>
        <v>962</v>
      </c>
      <c r="W1984" s="15">
        <f>Table3[[#This Row],[Buddy wage/trip]]*0.3</f>
        <v>119.1</v>
      </c>
    </row>
    <row r="1985" spans="1:23" x14ac:dyDescent="0.25">
      <c r="A1985">
        <v>19</v>
      </c>
      <c r="B1985" s="22">
        <v>44497</v>
      </c>
      <c r="C1985">
        <v>2021</v>
      </c>
      <c r="D1985" t="s">
        <v>22</v>
      </c>
      <c r="E1985" t="s">
        <v>35</v>
      </c>
      <c r="F1985" t="s">
        <v>39</v>
      </c>
      <c r="G1985" t="s">
        <v>40</v>
      </c>
      <c r="H1985" t="s">
        <v>70</v>
      </c>
      <c r="I1985">
        <v>79.3</v>
      </c>
      <c r="J1985" t="s">
        <v>44</v>
      </c>
      <c r="K1985">
        <v>27.8</v>
      </c>
      <c r="L1985" t="s">
        <v>84</v>
      </c>
      <c r="M1985" t="s">
        <v>55</v>
      </c>
      <c r="N1985" t="s">
        <v>65</v>
      </c>
      <c r="O1985" t="s">
        <v>60</v>
      </c>
      <c r="P1985" s="4">
        <v>477</v>
      </c>
      <c r="Q1985" s="4">
        <v>400</v>
      </c>
      <c r="R1985" s="4">
        <v>404</v>
      </c>
      <c r="S1985" s="6">
        <v>286</v>
      </c>
      <c r="T1985">
        <v>32.700000000000003</v>
      </c>
      <c r="U1985" t="s">
        <v>62</v>
      </c>
      <c r="V1985" s="4">
        <f>Table3[[#This Row],[Driver wage/trip]]+Table3[[#This Row],[Driver Salary]]</f>
        <v>881</v>
      </c>
      <c r="W1985" s="15">
        <f>Table3[[#This Row],[Buddy wage/trip]]*0.3</f>
        <v>120</v>
      </c>
    </row>
    <row r="1986" spans="1:23" x14ac:dyDescent="0.25">
      <c r="A1986">
        <v>19</v>
      </c>
      <c r="B1986" s="22">
        <v>44630</v>
      </c>
      <c r="C1986">
        <v>2022</v>
      </c>
      <c r="D1986" t="s">
        <v>24</v>
      </c>
      <c r="E1986" t="s">
        <v>35</v>
      </c>
      <c r="F1986" t="s">
        <v>38</v>
      </c>
      <c r="G1986" t="s">
        <v>40</v>
      </c>
      <c r="H1986" t="s">
        <v>43</v>
      </c>
      <c r="I1986">
        <v>60.3</v>
      </c>
      <c r="J1986" t="s">
        <v>45</v>
      </c>
      <c r="K1986">
        <v>51.2</v>
      </c>
      <c r="L1986" t="s">
        <v>84</v>
      </c>
      <c r="M1986" t="s">
        <v>53</v>
      </c>
      <c r="N1986" t="s">
        <v>57</v>
      </c>
      <c r="O1986" t="s">
        <v>59</v>
      </c>
      <c r="P1986" s="4">
        <v>211</v>
      </c>
      <c r="Q1986" s="4">
        <v>401</v>
      </c>
      <c r="R1986" s="4">
        <v>640</v>
      </c>
      <c r="S1986" s="6">
        <v>393</v>
      </c>
      <c r="T1986">
        <v>31.6</v>
      </c>
      <c r="U1986" t="s">
        <v>62</v>
      </c>
      <c r="V1986" s="4">
        <f>Table3[[#This Row],[Driver wage/trip]]+Table3[[#This Row],[Driver Salary]]</f>
        <v>851</v>
      </c>
      <c r="W1986" s="15">
        <f>Table3[[#This Row],[Buddy wage/trip]]*0.3</f>
        <v>120.3</v>
      </c>
    </row>
    <row r="1987" spans="1:23" x14ac:dyDescent="0.25">
      <c r="A1987">
        <v>16</v>
      </c>
      <c r="B1987" s="22">
        <v>44147</v>
      </c>
      <c r="C1987">
        <v>2020</v>
      </c>
      <c r="D1987" t="s">
        <v>30</v>
      </c>
      <c r="E1987" t="s">
        <v>35</v>
      </c>
      <c r="F1987" t="s">
        <v>38</v>
      </c>
      <c r="G1987" t="s">
        <v>40</v>
      </c>
      <c r="H1987" t="s">
        <v>43</v>
      </c>
      <c r="I1987">
        <v>12.2</v>
      </c>
      <c r="J1987" t="s">
        <v>44</v>
      </c>
      <c r="K1987">
        <v>76.8</v>
      </c>
      <c r="L1987" t="s">
        <v>84</v>
      </c>
      <c r="M1987" t="s">
        <v>48</v>
      </c>
      <c r="N1987" t="s">
        <v>48</v>
      </c>
      <c r="O1987" t="s">
        <v>59</v>
      </c>
      <c r="P1987" s="4">
        <v>559</v>
      </c>
      <c r="Q1987" s="4">
        <v>401</v>
      </c>
      <c r="R1987" s="4">
        <v>492</v>
      </c>
      <c r="S1987" s="6">
        <v>699</v>
      </c>
      <c r="T1987">
        <v>29.2</v>
      </c>
      <c r="U1987" t="s">
        <v>62</v>
      </c>
      <c r="V1987" s="4">
        <f>Table3[[#This Row],[Driver wage/trip]]+Table3[[#This Row],[Driver Salary]]</f>
        <v>1051</v>
      </c>
      <c r="W1987" s="15">
        <f>Table3[[#This Row],[Buddy wage/trip]]*0.3</f>
        <v>120.3</v>
      </c>
    </row>
    <row r="1988" spans="1:23" x14ac:dyDescent="0.25">
      <c r="A1988">
        <v>18</v>
      </c>
      <c r="B1988" s="22">
        <v>44623</v>
      </c>
      <c r="C1988">
        <v>2022</v>
      </c>
      <c r="D1988" t="s">
        <v>24</v>
      </c>
      <c r="E1988" t="s">
        <v>35</v>
      </c>
      <c r="F1988" t="s">
        <v>39</v>
      </c>
      <c r="G1988" t="s">
        <v>40</v>
      </c>
      <c r="H1988" t="s">
        <v>43</v>
      </c>
      <c r="I1988">
        <v>114.4</v>
      </c>
      <c r="J1988" t="s">
        <v>46</v>
      </c>
      <c r="K1988">
        <v>41.3</v>
      </c>
      <c r="L1988" t="s">
        <v>83</v>
      </c>
      <c r="M1988" t="s">
        <v>49</v>
      </c>
      <c r="N1988" t="s">
        <v>66</v>
      </c>
      <c r="O1988" t="s">
        <v>60</v>
      </c>
      <c r="P1988" s="4">
        <v>219</v>
      </c>
      <c r="Q1988" s="4">
        <v>400</v>
      </c>
      <c r="R1988" s="4">
        <v>452</v>
      </c>
      <c r="S1988" s="6">
        <v>305</v>
      </c>
      <c r="T1988">
        <v>27.1</v>
      </c>
      <c r="U1988" t="s">
        <v>62</v>
      </c>
      <c r="V1988" s="4">
        <f>Table3[[#This Row],[Driver wage/trip]]+Table3[[#This Row],[Driver Salary]]</f>
        <v>671</v>
      </c>
      <c r="W1988" s="15">
        <f>Table3[[#This Row],[Buddy wage/trip]]*0.3</f>
        <v>120</v>
      </c>
    </row>
    <row r="1989" spans="1:23" x14ac:dyDescent="0.25">
      <c r="A1989">
        <v>16</v>
      </c>
      <c r="B1989" s="22">
        <v>44406</v>
      </c>
      <c r="C1989">
        <v>2021</v>
      </c>
      <c r="D1989" t="s">
        <v>27</v>
      </c>
      <c r="E1989" t="s">
        <v>35</v>
      </c>
      <c r="F1989" t="s">
        <v>38</v>
      </c>
      <c r="G1989" t="s">
        <v>41</v>
      </c>
      <c r="H1989" t="s">
        <v>43</v>
      </c>
      <c r="I1989">
        <v>103</v>
      </c>
      <c r="J1989" t="s">
        <v>44</v>
      </c>
      <c r="K1989">
        <v>80.7</v>
      </c>
      <c r="L1989" t="s">
        <v>83</v>
      </c>
      <c r="M1989" t="s">
        <v>55</v>
      </c>
      <c r="N1989" t="s">
        <v>57</v>
      </c>
      <c r="O1989" t="s">
        <v>59</v>
      </c>
      <c r="P1989" s="4">
        <v>524</v>
      </c>
      <c r="Q1989" s="4">
        <v>401</v>
      </c>
      <c r="R1989" s="4">
        <v>409</v>
      </c>
      <c r="S1989" s="6">
        <v>668</v>
      </c>
      <c r="T1989">
        <v>5.2</v>
      </c>
      <c r="U1989" t="s">
        <v>62</v>
      </c>
      <c r="V1989" s="4">
        <f>Table3[[#This Row],[Driver wage/trip]]+Table3[[#This Row],[Driver Salary]]</f>
        <v>933</v>
      </c>
      <c r="W1989" s="15">
        <f>Table3[[#This Row],[Buddy wage/trip]]*0.3</f>
        <v>120.3</v>
      </c>
    </row>
    <row r="1990" spans="1:23" x14ac:dyDescent="0.25">
      <c r="A1990">
        <v>8</v>
      </c>
      <c r="B1990" s="22">
        <v>45010</v>
      </c>
      <c r="C1990">
        <v>2023</v>
      </c>
      <c r="D1990" t="s">
        <v>24</v>
      </c>
      <c r="E1990" t="s">
        <v>36</v>
      </c>
      <c r="F1990" t="s">
        <v>39</v>
      </c>
      <c r="G1990" t="s">
        <v>41</v>
      </c>
      <c r="H1990" t="s">
        <v>43</v>
      </c>
      <c r="I1990">
        <v>61</v>
      </c>
      <c r="J1990" t="s">
        <v>46</v>
      </c>
      <c r="K1990">
        <v>48.6</v>
      </c>
      <c r="L1990" t="s">
        <v>84</v>
      </c>
      <c r="M1990" t="s">
        <v>53</v>
      </c>
      <c r="N1990" t="s">
        <v>55</v>
      </c>
      <c r="O1990" t="s">
        <v>60</v>
      </c>
      <c r="P1990" s="4">
        <v>475</v>
      </c>
      <c r="Q1990" s="4">
        <v>403</v>
      </c>
      <c r="R1990" s="4">
        <v>252</v>
      </c>
      <c r="S1990" s="6">
        <v>630</v>
      </c>
      <c r="T1990">
        <v>39.799999999999997</v>
      </c>
      <c r="U1990" t="s">
        <v>62</v>
      </c>
      <c r="V1990" s="4">
        <f>Table3[[#This Row],[Driver wage/trip]]+Table3[[#This Row],[Driver Salary]]</f>
        <v>727</v>
      </c>
      <c r="W1990" s="15">
        <f>Table3[[#This Row],[Buddy wage/trip]]*0.3</f>
        <v>120.89999999999999</v>
      </c>
    </row>
    <row r="1991" spans="1:23" x14ac:dyDescent="0.25">
      <c r="A1991">
        <v>16</v>
      </c>
      <c r="B1991" s="22">
        <v>45278</v>
      </c>
      <c r="C1991">
        <v>2023</v>
      </c>
      <c r="D1991" t="s">
        <v>23</v>
      </c>
      <c r="E1991" t="s">
        <v>32</v>
      </c>
      <c r="F1991" t="s">
        <v>39</v>
      </c>
      <c r="G1991" t="s">
        <v>40</v>
      </c>
      <c r="H1991" t="s">
        <v>70</v>
      </c>
      <c r="I1991">
        <v>23.2</v>
      </c>
      <c r="J1991" t="s">
        <v>46</v>
      </c>
      <c r="K1991">
        <v>45.3</v>
      </c>
      <c r="L1991" t="s">
        <v>84</v>
      </c>
      <c r="M1991" t="s">
        <v>48</v>
      </c>
      <c r="N1991" t="s">
        <v>57</v>
      </c>
      <c r="O1991" t="s">
        <v>59</v>
      </c>
      <c r="P1991" s="4">
        <v>346</v>
      </c>
      <c r="Q1991" s="4">
        <v>402</v>
      </c>
      <c r="R1991" s="4">
        <v>323</v>
      </c>
      <c r="S1991" s="6">
        <v>591</v>
      </c>
      <c r="T1991">
        <v>7.3</v>
      </c>
      <c r="U1991" t="s">
        <v>62</v>
      </c>
      <c r="V1991" s="4">
        <f>Table3[[#This Row],[Driver wage/trip]]+Table3[[#This Row],[Driver Salary]]</f>
        <v>669</v>
      </c>
      <c r="W1991" s="15">
        <f>Table3[[#This Row],[Buddy wage/trip]]*0.3</f>
        <v>120.6</v>
      </c>
    </row>
    <row r="1992" spans="1:23" x14ac:dyDescent="0.25">
      <c r="A1992">
        <v>18</v>
      </c>
      <c r="B1992" s="22">
        <v>43921</v>
      </c>
      <c r="C1992">
        <v>2020</v>
      </c>
      <c r="D1992" t="s">
        <v>24</v>
      </c>
      <c r="E1992" t="s">
        <v>37</v>
      </c>
      <c r="F1992" t="s">
        <v>38</v>
      </c>
      <c r="G1992" t="s">
        <v>40</v>
      </c>
      <c r="H1992" t="s">
        <v>42</v>
      </c>
      <c r="I1992">
        <v>99.8</v>
      </c>
      <c r="J1992" t="s">
        <v>45</v>
      </c>
      <c r="K1992">
        <v>17.399999999999999</v>
      </c>
      <c r="L1992" t="s">
        <v>84</v>
      </c>
      <c r="M1992" t="s">
        <v>52</v>
      </c>
      <c r="N1992" t="s">
        <v>58</v>
      </c>
      <c r="O1992" t="s">
        <v>59</v>
      </c>
      <c r="P1992" s="4">
        <v>398</v>
      </c>
      <c r="Q1992" s="4">
        <v>399</v>
      </c>
      <c r="R1992" s="4">
        <v>583</v>
      </c>
      <c r="S1992" s="6">
        <v>460</v>
      </c>
      <c r="T1992">
        <v>24.2</v>
      </c>
      <c r="U1992" t="s">
        <v>61</v>
      </c>
      <c r="V1992" s="4">
        <f>Table3[[#This Row],[Driver wage/trip]]+Table3[[#This Row],[Driver Salary]]</f>
        <v>981</v>
      </c>
      <c r="W1992" s="15">
        <f>Table3[[#This Row],[Buddy wage/trip]]*0.3</f>
        <v>119.69999999999999</v>
      </c>
    </row>
    <row r="1993" spans="1:23" x14ac:dyDescent="0.25">
      <c r="A1993">
        <v>18</v>
      </c>
      <c r="B1993" s="22">
        <v>44896</v>
      </c>
      <c r="C1993">
        <v>2022</v>
      </c>
      <c r="D1993" t="s">
        <v>23</v>
      </c>
      <c r="E1993" t="s">
        <v>35</v>
      </c>
      <c r="F1993" t="s">
        <v>39</v>
      </c>
      <c r="G1993" t="s">
        <v>41</v>
      </c>
      <c r="H1993" t="s">
        <v>42</v>
      </c>
      <c r="I1993">
        <v>54.5</v>
      </c>
      <c r="J1993" t="s">
        <v>44</v>
      </c>
      <c r="K1993">
        <v>9.5</v>
      </c>
      <c r="L1993" t="s">
        <v>83</v>
      </c>
      <c r="M1993" t="s">
        <v>48</v>
      </c>
      <c r="N1993" t="s">
        <v>57</v>
      </c>
      <c r="O1993" t="s">
        <v>59</v>
      </c>
      <c r="P1993" s="4">
        <v>623</v>
      </c>
      <c r="Q1993" s="4">
        <v>399</v>
      </c>
      <c r="R1993" s="4">
        <v>498</v>
      </c>
      <c r="S1993" s="6">
        <v>420</v>
      </c>
      <c r="T1993">
        <v>10.7</v>
      </c>
      <c r="U1993" t="s">
        <v>61</v>
      </c>
      <c r="V1993" s="4">
        <f>Table3[[#This Row],[Driver wage/trip]]+Table3[[#This Row],[Driver Salary]]</f>
        <v>1121</v>
      </c>
      <c r="W1993" s="15">
        <f>Table3[[#This Row],[Buddy wage/trip]]*0.3</f>
        <v>119.69999999999999</v>
      </c>
    </row>
    <row r="1994" spans="1:23" x14ac:dyDescent="0.25">
      <c r="A1994">
        <v>21</v>
      </c>
      <c r="B1994" s="22">
        <v>44591</v>
      </c>
      <c r="C1994">
        <v>2022</v>
      </c>
      <c r="D1994" t="s">
        <v>28</v>
      </c>
      <c r="E1994" t="s">
        <v>34</v>
      </c>
      <c r="F1994" t="s">
        <v>39</v>
      </c>
      <c r="G1994" t="s">
        <v>40</v>
      </c>
      <c r="H1994" t="s">
        <v>70</v>
      </c>
      <c r="I1994">
        <v>49.9</v>
      </c>
      <c r="J1994" t="s">
        <v>46</v>
      </c>
      <c r="K1994">
        <v>101.1</v>
      </c>
      <c r="L1994" t="s">
        <v>84</v>
      </c>
      <c r="M1994" t="s">
        <v>53</v>
      </c>
      <c r="N1994" t="s">
        <v>52</v>
      </c>
      <c r="O1994" t="s">
        <v>59</v>
      </c>
      <c r="P1994" s="4">
        <v>206</v>
      </c>
      <c r="Q1994" s="4">
        <v>400</v>
      </c>
      <c r="R1994" s="4">
        <v>242</v>
      </c>
      <c r="S1994" s="6">
        <v>251</v>
      </c>
      <c r="T1994">
        <v>7.6</v>
      </c>
      <c r="U1994" t="s">
        <v>62</v>
      </c>
      <c r="V1994" s="4">
        <f>Table3[[#This Row],[Driver wage/trip]]+Table3[[#This Row],[Driver Salary]]</f>
        <v>448</v>
      </c>
      <c r="W1994" s="15">
        <f>Table3[[#This Row],[Buddy wage/trip]]*0.3</f>
        <v>120</v>
      </c>
    </row>
    <row r="1995" spans="1:23" x14ac:dyDescent="0.25">
      <c r="A1995">
        <v>18</v>
      </c>
      <c r="B1995" s="22">
        <v>45149</v>
      </c>
      <c r="C1995">
        <v>2023</v>
      </c>
      <c r="D1995" t="s">
        <v>26</v>
      </c>
      <c r="E1995" t="s">
        <v>31</v>
      </c>
      <c r="F1995" t="s">
        <v>38</v>
      </c>
      <c r="G1995" t="s">
        <v>41</v>
      </c>
      <c r="H1995" t="s">
        <v>43</v>
      </c>
      <c r="I1995">
        <v>81.5</v>
      </c>
      <c r="J1995" t="s">
        <v>46</v>
      </c>
      <c r="K1995">
        <v>61.3</v>
      </c>
      <c r="L1995" t="s">
        <v>84</v>
      </c>
      <c r="M1995" t="s">
        <v>51</v>
      </c>
      <c r="N1995" t="s">
        <v>65</v>
      </c>
      <c r="O1995" t="s">
        <v>59</v>
      </c>
      <c r="P1995" s="4">
        <v>390</v>
      </c>
      <c r="Q1995" s="4">
        <v>399</v>
      </c>
      <c r="R1995" s="4">
        <v>526</v>
      </c>
      <c r="S1995" s="6">
        <v>414</v>
      </c>
      <c r="T1995">
        <v>22.8</v>
      </c>
      <c r="U1995" t="s">
        <v>61</v>
      </c>
      <c r="V1995" s="4">
        <f>Table3[[#This Row],[Driver wage/trip]]+Table3[[#This Row],[Driver Salary]]</f>
        <v>916</v>
      </c>
      <c r="W1995" s="15">
        <f>Table3[[#This Row],[Buddy wage/trip]]*0.3</f>
        <v>119.69999999999999</v>
      </c>
    </row>
    <row r="1996" spans="1:23" x14ac:dyDescent="0.25">
      <c r="A1996">
        <v>15</v>
      </c>
      <c r="B1996" s="22">
        <v>44600</v>
      </c>
      <c r="C1996">
        <v>2022</v>
      </c>
      <c r="D1996" t="s">
        <v>25</v>
      </c>
      <c r="E1996" t="s">
        <v>37</v>
      </c>
      <c r="F1996" t="s">
        <v>39</v>
      </c>
      <c r="G1996" t="s">
        <v>41</v>
      </c>
      <c r="H1996" t="s">
        <v>43</v>
      </c>
      <c r="I1996">
        <v>92.2</v>
      </c>
      <c r="J1996" t="s">
        <v>46</v>
      </c>
      <c r="K1996">
        <v>69.7</v>
      </c>
      <c r="L1996" t="s">
        <v>84</v>
      </c>
      <c r="M1996" t="s">
        <v>55</v>
      </c>
      <c r="N1996" t="s">
        <v>48</v>
      </c>
      <c r="O1996" t="s">
        <v>59</v>
      </c>
      <c r="P1996" s="4">
        <v>608</v>
      </c>
      <c r="Q1996" s="4">
        <v>400</v>
      </c>
      <c r="R1996" s="4">
        <v>232</v>
      </c>
      <c r="S1996" s="6">
        <v>561</v>
      </c>
      <c r="T1996">
        <v>33.6</v>
      </c>
      <c r="U1996" t="s">
        <v>61</v>
      </c>
      <c r="V1996" s="4">
        <f>Table3[[#This Row],[Driver wage/trip]]+Table3[[#This Row],[Driver Salary]]</f>
        <v>840</v>
      </c>
      <c r="W1996" s="15">
        <f>Table3[[#This Row],[Buddy wage/trip]]*0.3</f>
        <v>120</v>
      </c>
    </row>
    <row r="1997" spans="1:23" x14ac:dyDescent="0.25">
      <c r="A1997">
        <v>20</v>
      </c>
      <c r="B1997" s="22">
        <v>45191</v>
      </c>
      <c r="C1997">
        <v>2023</v>
      </c>
      <c r="D1997" t="s">
        <v>21</v>
      </c>
      <c r="E1997" t="s">
        <v>31</v>
      </c>
      <c r="F1997" t="s">
        <v>39</v>
      </c>
      <c r="G1997" t="s">
        <v>40</v>
      </c>
      <c r="H1997" t="s">
        <v>43</v>
      </c>
      <c r="I1997">
        <v>12.2</v>
      </c>
      <c r="J1997" t="s">
        <v>45</v>
      </c>
      <c r="K1997">
        <v>47.8</v>
      </c>
      <c r="L1997" t="s">
        <v>83</v>
      </c>
      <c r="M1997" t="s">
        <v>53</v>
      </c>
      <c r="N1997" t="s">
        <v>52</v>
      </c>
      <c r="O1997" t="s">
        <v>59</v>
      </c>
      <c r="P1997" s="4">
        <v>291</v>
      </c>
      <c r="Q1997" s="4">
        <v>399</v>
      </c>
      <c r="R1997" s="4">
        <v>507</v>
      </c>
      <c r="S1997" s="6">
        <v>739</v>
      </c>
      <c r="T1997">
        <v>15.7</v>
      </c>
      <c r="U1997" t="s">
        <v>61</v>
      </c>
      <c r="V1997" s="4">
        <f>Table3[[#This Row],[Driver wage/trip]]+Table3[[#This Row],[Driver Salary]]</f>
        <v>798</v>
      </c>
      <c r="W1997" s="15">
        <f>Table3[[#This Row],[Buddy wage/trip]]*0.3</f>
        <v>119.69999999999999</v>
      </c>
    </row>
    <row r="1998" spans="1:23" x14ac:dyDescent="0.25">
      <c r="A1998">
        <v>12</v>
      </c>
      <c r="B1998" s="22">
        <v>43831</v>
      </c>
      <c r="C1998">
        <v>2020</v>
      </c>
      <c r="D1998" t="s">
        <v>28</v>
      </c>
      <c r="E1998" t="s">
        <v>33</v>
      </c>
      <c r="F1998" t="s">
        <v>38</v>
      </c>
      <c r="G1998" t="s">
        <v>40</v>
      </c>
      <c r="H1998" t="s">
        <v>43</v>
      </c>
      <c r="I1998">
        <v>93.3</v>
      </c>
      <c r="J1998" t="s">
        <v>46</v>
      </c>
      <c r="K1998">
        <v>20.7</v>
      </c>
      <c r="L1998" t="s">
        <v>84</v>
      </c>
      <c r="M1998" t="s">
        <v>53</v>
      </c>
      <c r="N1998" t="s">
        <v>65</v>
      </c>
      <c r="O1998" t="s">
        <v>59</v>
      </c>
      <c r="P1998" s="4">
        <v>536</v>
      </c>
      <c r="Q1998" s="4">
        <v>400</v>
      </c>
      <c r="R1998" s="4">
        <v>779</v>
      </c>
      <c r="S1998" s="6">
        <v>700</v>
      </c>
      <c r="T1998">
        <v>4</v>
      </c>
      <c r="U1998" t="s">
        <v>61</v>
      </c>
      <c r="V1998" s="4">
        <f>Table3[[#This Row],[Driver wage/trip]]+Table3[[#This Row],[Driver Salary]]</f>
        <v>1315</v>
      </c>
      <c r="W1998" s="15">
        <f>Table3[[#This Row],[Buddy wage/trip]]*0.3</f>
        <v>120</v>
      </c>
    </row>
    <row r="1999" spans="1:23" x14ac:dyDescent="0.25">
      <c r="A1999">
        <v>6</v>
      </c>
      <c r="B1999" s="22">
        <v>43939</v>
      </c>
      <c r="C1999">
        <v>2020</v>
      </c>
      <c r="D1999" t="s">
        <v>19</v>
      </c>
      <c r="E1999" t="s">
        <v>36</v>
      </c>
      <c r="F1999" t="s">
        <v>39</v>
      </c>
      <c r="G1999" t="s">
        <v>41</v>
      </c>
      <c r="H1999" t="s">
        <v>43</v>
      </c>
      <c r="I1999">
        <v>89.4</v>
      </c>
      <c r="J1999" t="s">
        <v>45</v>
      </c>
      <c r="K1999">
        <v>56.7</v>
      </c>
      <c r="L1999" t="s">
        <v>83</v>
      </c>
      <c r="M1999" t="s">
        <v>51</v>
      </c>
      <c r="N1999" t="s">
        <v>52</v>
      </c>
      <c r="O1999" t="s">
        <v>60</v>
      </c>
      <c r="P1999" s="4">
        <v>301</v>
      </c>
      <c r="Q1999" s="4">
        <v>401</v>
      </c>
      <c r="R1999" s="4">
        <v>384</v>
      </c>
      <c r="S1999" s="6">
        <v>219</v>
      </c>
      <c r="T1999">
        <v>25.3</v>
      </c>
      <c r="U1999" t="s">
        <v>62</v>
      </c>
      <c r="V1999" s="4">
        <f>Table3[[#This Row],[Driver wage/trip]]+Table3[[#This Row],[Driver Salary]]</f>
        <v>685</v>
      </c>
      <c r="W1999" s="15">
        <f>Table3[[#This Row],[Buddy wage/trip]]*0.3</f>
        <v>120.3</v>
      </c>
    </row>
    <row r="2000" spans="1:23" x14ac:dyDescent="0.25">
      <c r="A2000">
        <v>11</v>
      </c>
      <c r="B2000" s="22">
        <v>44758</v>
      </c>
      <c r="C2000">
        <v>2022</v>
      </c>
      <c r="D2000" t="s">
        <v>27</v>
      </c>
      <c r="E2000" t="s">
        <v>36</v>
      </c>
      <c r="F2000" t="s">
        <v>38</v>
      </c>
      <c r="G2000" t="s">
        <v>41</v>
      </c>
      <c r="H2000" t="s">
        <v>70</v>
      </c>
      <c r="I2000">
        <v>72.8</v>
      </c>
      <c r="J2000" t="s">
        <v>44</v>
      </c>
      <c r="K2000">
        <v>31.3</v>
      </c>
      <c r="L2000" t="s">
        <v>83</v>
      </c>
      <c r="M2000" t="s">
        <v>53</v>
      </c>
      <c r="N2000" t="s">
        <v>66</v>
      </c>
      <c r="O2000" t="s">
        <v>60</v>
      </c>
      <c r="P2000" s="4">
        <v>293</v>
      </c>
      <c r="Q2000" s="4">
        <v>400</v>
      </c>
      <c r="R2000" s="4">
        <v>634</v>
      </c>
      <c r="S2000" s="6">
        <v>283</v>
      </c>
      <c r="T2000">
        <v>30.9</v>
      </c>
      <c r="U2000" t="s">
        <v>61</v>
      </c>
      <c r="V2000" s="4">
        <f>Table3[[#This Row],[Driver wage/trip]]+Table3[[#This Row],[Driver Salary]]</f>
        <v>927</v>
      </c>
      <c r="W2000" s="15">
        <f>Table3[[#This Row],[Buddy wage/trip]]*0.3</f>
        <v>120</v>
      </c>
    </row>
    <row r="2001" spans="1:23" x14ac:dyDescent="0.25">
      <c r="A2001">
        <v>7</v>
      </c>
      <c r="B2001" s="22">
        <v>44979</v>
      </c>
      <c r="C2001">
        <v>2023</v>
      </c>
      <c r="D2001" t="s">
        <v>25</v>
      </c>
      <c r="E2001" t="s">
        <v>33</v>
      </c>
      <c r="F2001" t="s">
        <v>39</v>
      </c>
      <c r="G2001" t="s">
        <v>41</v>
      </c>
      <c r="H2001" t="s">
        <v>42</v>
      </c>
      <c r="I2001">
        <v>43.9</v>
      </c>
      <c r="J2001" t="s">
        <v>44</v>
      </c>
      <c r="K2001">
        <v>101.3</v>
      </c>
      <c r="L2001" t="s">
        <v>83</v>
      </c>
      <c r="M2001" t="s">
        <v>53</v>
      </c>
      <c r="N2001" t="s">
        <v>56</v>
      </c>
      <c r="O2001" t="s">
        <v>59</v>
      </c>
      <c r="P2001" s="4">
        <v>663</v>
      </c>
      <c r="Q2001" s="4">
        <v>399</v>
      </c>
      <c r="R2001" s="4">
        <v>647</v>
      </c>
      <c r="S2001" s="6">
        <v>709</v>
      </c>
      <c r="T2001">
        <v>12.5</v>
      </c>
      <c r="U2001" t="s">
        <v>62</v>
      </c>
      <c r="V2001" s="4">
        <f>Table3[[#This Row],[Driver wage/trip]]+Table3[[#This Row],[Driver Salary]]</f>
        <v>1310</v>
      </c>
      <c r="W2001" s="15">
        <f>Table3[[#This Row],[Buddy wage/trip]]*0.3</f>
        <v>119.69999999999999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9D449-38C7-4191-8B16-B52087A4B84B}">
  <sheetPr>
    <tabColor rgb="FFFFCC00"/>
  </sheetPr>
  <dimension ref="B2:AP45"/>
  <sheetViews>
    <sheetView showGridLines="0" topLeftCell="Y1" zoomScale="70" zoomScaleNormal="70" workbookViewId="0">
      <selection activeCell="N1" sqref="N1"/>
    </sheetView>
  </sheetViews>
  <sheetFormatPr defaultRowHeight="15" x14ac:dyDescent="0.25"/>
  <cols>
    <col min="1" max="1" width="9" bestFit="1" customWidth="1"/>
    <col min="2" max="2" width="16.140625" customWidth="1"/>
    <col min="3" max="3" width="27.42578125" bestFit="1" customWidth="1"/>
    <col min="4" max="4" width="28.28515625" bestFit="1" customWidth="1"/>
    <col min="5" max="5" width="24.85546875" bestFit="1" customWidth="1"/>
    <col min="6" max="6" width="25.42578125" bestFit="1" customWidth="1"/>
    <col min="9" max="9" width="17.85546875" bestFit="1" customWidth="1"/>
    <col min="10" max="10" width="28.28515625" bestFit="1" customWidth="1"/>
    <col min="11" max="12" width="17.85546875" bestFit="1" customWidth="1"/>
    <col min="13" max="13" width="28.85546875" bestFit="1" customWidth="1"/>
    <col min="16" max="16" width="13.140625" bestFit="1" customWidth="1"/>
    <col min="17" max="17" width="17.85546875" bestFit="1" customWidth="1"/>
    <col min="18" max="18" width="27.42578125" bestFit="1" customWidth="1"/>
    <col min="20" max="21" width="17.85546875" bestFit="1" customWidth="1"/>
    <col min="22" max="22" width="26" bestFit="1" customWidth="1"/>
    <col min="26" max="26" width="17.85546875" bestFit="1" customWidth="1"/>
    <col min="27" max="27" width="11.7109375" bestFit="1" customWidth="1"/>
    <col min="30" max="30" width="17.85546875" bestFit="1" customWidth="1"/>
    <col min="31" max="31" width="19.140625" bestFit="1" customWidth="1"/>
    <col min="32" max="32" width="20.5703125" bestFit="1" customWidth="1"/>
    <col min="36" max="36" width="17.85546875" bestFit="1" customWidth="1"/>
    <col min="37" max="37" width="9" bestFit="1" customWidth="1"/>
    <col min="38" max="38" width="20.7109375" customWidth="1"/>
  </cols>
  <sheetData>
    <row r="2" spans="3:42" x14ac:dyDescent="0.25">
      <c r="C2" s="7" t="s">
        <v>64</v>
      </c>
      <c r="E2" s="9" t="s">
        <v>18</v>
      </c>
      <c r="Q2" t="s">
        <v>78</v>
      </c>
    </row>
    <row r="3" spans="3:42" x14ac:dyDescent="0.25">
      <c r="K3" s="8" t="s">
        <v>67</v>
      </c>
      <c r="L3" t="s">
        <v>71</v>
      </c>
      <c r="M3" t="s">
        <v>72</v>
      </c>
      <c r="Q3" s="8" t="s">
        <v>67</v>
      </c>
      <c r="R3" t="s">
        <v>77</v>
      </c>
      <c r="T3" s="8" t="s">
        <v>67</v>
      </c>
      <c r="U3" t="s">
        <v>80</v>
      </c>
      <c r="Z3" s="8" t="s">
        <v>67</v>
      </c>
      <c r="AA3" t="s">
        <v>63</v>
      </c>
      <c r="AD3" s="8" t="s">
        <v>67</v>
      </c>
      <c r="AE3" t="s">
        <v>77</v>
      </c>
      <c r="AJ3" s="8" t="s">
        <v>67</v>
      </c>
      <c r="AL3" s="20" t="s">
        <v>1</v>
      </c>
      <c r="AM3" s="20" t="s">
        <v>5</v>
      </c>
      <c r="AN3" s="20" t="s">
        <v>92</v>
      </c>
      <c r="AO3" s="20" t="s">
        <v>93</v>
      </c>
      <c r="AP3" s="20" t="s">
        <v>12</v>
      </c>
    </row>
    <row r="4" spans="3:42" x14ac:dyDescent="0.25">
      <c r="C4" t="s">
        <v>63</v>
      </c>
      <c r="E4" s="8" t="s">
        <v>67</v>
      </c>
      <c r="F4" t="s">
        <v>69</v>
      </c>
      <c r="K4" s="1" t="s">
        <v>45</v>
      </c>
      <c r="L4" s="13">
        <v>320193</v>
      </c>
      <c r="M4" s="13">
        <v>255215</v>
      </c>
      <c r="Q4" s="1" t="s">
        <v>28</v>
      </c>
      <c r="R4" s="13">
        <v>185817</v>
      </c>
      <c r="T4" s="1" t="s">
        <v>60</v>
      </c>
      <c r="U4" s="24">
        <v>987</v>
      </c>
      <c r="Z4" s="1" t="s">
        <v>62</v>
      </c>
      <c r="AA4" s="24">
        <v>12650</v>
      </c>
      <c r="AD4" s="1" t="s">
        <v>28</v>
      </c>
      <c r="AE4" s="18">
        <v>185817</v>
      </c>
      <c r="AG4" t="str">
        <f>AD4</f>
        <v>Jan</v>
      </c>
      <c r="AH4" s="16">
        <f>AE4</f>
        <v>185817</v>
      </c>
      <c r="AJ4" s="1">
        <v>40</v>
      </c>
      <c r="AL4" s="23">
        <f>VLOOKUP(AJ4,Table3[],2,0)</f>
        <v>44595</v>
      </c>
      <c r="AM4" t="str">
        <f>VLOOKUP(AJ4,Table3[],6,0)</f>
        <v>Driver 1</v>
      </c>
      <c r="AN4" t="str">
        <f>VLOOKUP(AJ4,Table3[],8,0)</f>
        <v>72-1001</v>
      </c>
      <c r="AO4" t="str">
        <f>VLOOKUP(AJ4,Table3[],13,0)</f>
        <v>PT</v>
      </c>
      <c r="AP4" t="str">
        <f>VLOOKUP(AJ4,Table3[],14,0)</f>
        <v xml:space="preserve">Suies </v>
      </c>
    </row>
    <row r="5" spans="3:42" x14ac:dyDescent="0.25">
      <c r="C5" s="24">
        <v>26002</v>
      </c>
      <c r="E5" s="1" t="s">
        <v>62</v>
      </c>
      <c r="F5" s="24">
        <v>965</v>
      </c>
      <c r="K5" s="1" t="s">
        <v>44</v>
      </c>
      <c r="L5" s="13">
        <v>309474</v>
      </c>
      <c r="M5" s="13">
        <v>245129</v>
      </c>
      <c r="Q5" s="1" t="s">
        <v>25</v>
      </c>
      <c r="R5" s="13">
        <v>144863</v>
      </c>
      <c r="T5" s="1" t="s">
        <v>59</v>
      </c>
      <c r="U5" s="24">
        <v>1013</v>
      </c>
      <c r="Z5" s="1" t="s">
        <v>61</v>
      </c>
      <c r="AA5" s="24">
        <v>13352</v>
      </c>
      <c r="AD5" s="1" t="s">
        <v>25</v>
      </c>
      <c r="AE5" s="18">
        <v>144863</v>
      </c>
      <c r="AG5" t="str">
        <f t="shared" ref="AG5:AH14" si="0">AD5</f>
        <v>Feb</v>
      </c>
      <c r="AH5" s="16">
        <f t="shared" si="0"/>
        <v>144863</v>
      </c>
      <c r="AJ5" s="1">
        <v>35</v>
      </c>
      <c r="AL5" s="23">
        <f>VLOOKUP(AJ5,Table3[],2,0)</f>
        <v>44054</v>
      </c>
      <c r="AM5" t="str">
        <f>VLOOKUP(AJ5,Table3[],6,0)</f>
        <v>Driver 1</v>
      </c>
      <c r="AN5" t="str">
        <f>VLOOKUP(AJ5,Table3[],8,0)</f>
        <v>72-0466</v>
      </c>
      <c r="AO5" t="str">
        <f>VLOOKUP(AJ5,Table3[],13,0)</f>
        <v>Gidec</v>
      </c>
      <c r="AP5" t="str">
        <f>VLOOKUP(AJ5,Table3[],14,0)</f>
        <v xml:space="preserve">Top glove </v>
      </c>
    </row>
    <row r="6" spans="3:42" x14ac:dyDescent="0.25">
      <c r="E6" s="1" t="s">
        <v>61</v>
      </c>
      <c r="F6" s="24">
        <v>1035</v>
      </c>
      <c r="H6" s="10" t="str">
        <f>E6</f>
        <v>Yes</v>
      </c>
      <c r="I6" s="10">
        <f>VLOOKUP(H6,E4:F6,2,0)</f>
        <v>1035</v>
      </c>
      <c r="K6" s="1" t="s">
        <v>46</v>
      </c>
      <c r="L6" s="13">
        <v>371834</v>
      </c>
      <c r="M6" s="13">
        <v>299605</v>
      </c>
      <c r="Q6" s="1" t="s">
        <v>24</v>
      </c>
      <c r="R6" s="13">
        <v>156601</v>
      </c>
      <c r="AD6" s="1" t="s">
        <v>24</v>
      </c>
      <c r="AE6" s="18">
        <v>156601</v>
      </c>
      <c r="AG6" t="str">
        <f t="shared" si="0"/>
        <v>Mar</v>
      </c>
      <c r="AH6" s="16">
        <f t="shared" si="0"/>
        <v>156601</v>
      </c>
      <c r="AJ6" s="1">
        <v>34</v>
      </c>
      <c r="AL6" s="23">
        <f>VLOOKUP(AJ6,Table3[],2,0)</f>
        <v>45128</v>
      </c>
      <c r="AM6" t="str">
        <f>VLOOKUP(AJ6,Table3[],6,0)</f>
        <v>Driver 1</v>
      </c>
      <c r="AN6" t="str">
        <f>VLOOKUP(AJ6,Table3[],8,0)</f>
        <v>72-1001</v>
      </c>
      <c r="AO6" t="str">
        <f>VLOOKUP(AJ6,Table3[],13,0)</f>
        <v>Xunthai</v>
      </c>
      <c r="AP6" t="str">
        <f>VLOOKUP(AJ6,Table3[],14,0)</f>
        <v>Gidec</v>
      </c>
    </row>
    <row r="7" spans="3:42" x14ac:dyDescent="0.25">
      <c r="E7" s="1" t="s">
        <v>68</v>
      </c>
      <c r="F7" s="24">
        <v>2000</v>
      </c>
      <c r="L7" s="13"/>
      <c r="M7" s="13"/>
      <c r="Q7" s="1" t="s">
        <v>19</v>
      </c>
      <c r="R7" s="13">
        <v>159242</v>
      </c>
      <c r="T7" t="str">
        <f>T4</f>
        <v>Woodchip</v>
      </c>
      <c r="U7">
        <f>U4</f>
        <v>987</v>
      </c>
      <c r="AA7" s="17">
        <f>GETPIVOTDATA("N",$Z$3,"Hired Transportation","Yes")/GETPIVOTDATA("N",$C$4)</f>
        <v>0.51349896161833708</v>
      </c>
      <c r="AD7" s="1" t="s">
        <v>19</v>
      </c>
      <c r="AE7" s="18">
        <v>159242</v>
      </c>
      <c r="AG7" t="str">
        <f t="shared" si="0"/>
        <v>Apr</v>
      </c>
      <c r="AH7" s="16">
        <f t="shared" si="0"/>
        <v>159242</v>
      </c>
      <c r="AJ7" s="1">
        <v>32</v>
      </c>
      <c r="AL7" s="23">
        <f>VLOOKUP(AJ7,Table3[],2,0)</f>
        <v>44636</v>
      </c>
      <c r="AM7" t="str">
        <f>VLOOKUP(AJ7,Table3[],6,0)</f>
        <v>Driver 1</v>
      </c>
      <c r="AN7" t="str">
        <f>VLOOKUP(AJ7,Table3[],8,0)</f>
        <v>72-0466</v>
      </c>
      <c r="AO7" t="str">
        <f>VLOOKUP(AJ7,Table3[],13,0)</f>
        <v>Top glove</v>
      </c>
      <c r="AP7" t="str">
        <f>VLOOKUP(AJ7,Table3[],14,0)</f>
        <v>Top glove</v>
      </c>
    </row>
    <row r="8" spans="3:42" x14ac:dyDescent="0.25">
      <c r="K8" t="str">
        <f t="shared" ref="K8:M10" si="1">K4</f>
        <v>Close</v>
      </c>
      <c r="L8" s="13">
        <f t="shared" si="1"/>
        <v>320193</v>
      </c>
      <c r="M8" s="13">
        <f t="shared" si="1"/>
        <v>255215</v>
      </c>
      <c r="Q8" s="1" t="s">
        <v>20</v>
      </c>
      <c r="R8" s="13">
        <v>190897</v>
      </c>
      <c r="T8" t="str">
        <f>T5</f>
        <v>Woodpellet</v>
      </c>
      <c r="U8">
        <f>U5</f>
        <v>1013</v>
      </c>
      <c r="AD8" s="1" t="s">
        <v>20</v>
      </c>
      <c r="AE8" s="18">
        <v>190897</v>
      </c>
      <c r="AG8" t="str">
        <f t="shared" si="0"/>
        <v>May</v>
      </c>
      <c r="AH8" s="16">
        <f t="shared" si="0"/>
        <v>190897</v>
      </c>
      <c r="AJ8" s="1">
        <v>31</v>
      </c>
      <c r="AL8" s="23">
        <f>VLOOKUP(AJ8,Table3[],2,0)</f>
        <v>44977</v>
      </c>
      <c r="AM8" t="str">
        <f>VLOOKUP(AJ8,Table3[],6,0)</f>
        <v>Driver 1</v>
      </c>
      <c r="AN8" t="str">
        <f>VLOOKUP(AJ8,Table3[],8,0)</f>
        <v xml:space="preserve">72-1001 </v>
      </c>
      <c r="AO8" t="str">
        <f>VLOOKUP(AJ8,Table3[],13,0)</f>
        <v>Port Said</v>
      </c>
      <c r="AP8" t="str">
        <f>VLOOKUP(AJ8,Table3[],14,0)</f>
        <v>Gidec</v>
      </c>
    </row>
    <row r="9" spans="3:42" x14ac:dyDescent="0.25">
      <c r="K9" t="str">
        <f t="shared" si="1"/>
        <v>Far</v>
      </c>
      <c r="L9" s="13">
        <f t="shared" si="1"/>
        <v>309474</v>
      </c>
      <c r="M9" s="13">
        <f t="shared" si="1"/>
        <v>245129</v>
      </c>
      <c r="Q9" s="1" t="s">
        <v>29</v>
      </c>
      <c r="R9" s="13">
        <v>171426</v>
      </c>
      <c r="AD9" s="1" t="s">
        <v>29</v>
      </c>
      <c r="AE9" s="18">
        <v>171426</v>
      </c>
      <c r="AG9" t="str">
        <f t="shared" si="0"/>
        <v>Jun</v>
      </c>
      <c r="AH9" s="16">
        <f t="shared" si="0"/>
        <v>171426</v>
      </c>
      <c r="AJ9" s="1">
        <v>30</v>
      </c>
      <c r="AL9" s="23">
        <f>VLOOKUP(AJ9,Table3[],2,0)</f>
        <v>44413</v>
      </c>
      <c r="AM9" t="str">
        <f>VLOOKUP(AJ9,Table3[],6,0)</f>
        <v>Driver 2</v>
      </c>
      <c r="AN9" t="str">
        <f>VLOOKUP(AJ9,Table3[],8,0)</f>
        <v>72-0466</v>
      </c>
      <c r="AO9" t="str">
        <f>VLOOKUP(AJ9,Table3[],13,0)</f>
        <v>PT</v>
      </c>
      <c r="AP9" t="str">
        <f>VLOOKUP(AJ9,Table3[],14,0)</f>
        <v xml:space="preserve">Top glove </v>
      </c>
    </row>
    <row r="10" spans="3:42" x14ac:dyDescent="0.25">
      <c r="K10" t="str">
        <f t="shared" si="1"/>
        <v>Regular</v>
      </c>
      <c r="L10" s="13">
        <f t="shared" si="1"/>
        <v>371834</v>
      </c>
      <c r="M10" s="13">
        <f t="shared" si="1"/>
        <v>299605</v>
      </c>
      <c r="Q10" s="1" t="s">
        <v>27</v>
      </c>
      <c r="R10" s="13">
        <v>160168</v>
      </c>
      <c r="AD10" s="1" t="s">
        <v>27</v>
      </c>
      <c r="AE10" s="18">
        <v>160168</v>
      </c>
      <c r="AG10" t="str">
        <f t="shared" si="0"/>
        <v>Jul</v>
      </c>
      <c r="AH10" s="16">
        <f t="shared" si="0"/>
        <v>160168</v>
      </c>
      <c r="AJ10" s="1">
        <v>29</v>
      </c>
      <c r="AL10" s="23">
        <f>VLOOKUP(AJ10,Table3[],2,0)</f>
        <v>43849</v>
      </c>
      <c r="AM10" t="str">
        <f>VLOOKUP(AJ10,Table3[],6,0)</f>
        <v>Driver 1</v>
      </c>
      <c r="AN10" t="str">
        <f>VLOOKUP(AJ10,Table3[],8,0)</f>
        <v>72-0466</v>
      </c>
      <c r="AO10" t="str">
        <f>VLOOKUP(AJ10,Table3[],13,0)</f>
        <v>PT</v>
      </c>
      <c r="AP10" t="str">
        <f>VLOOKUP(AJ10,Table3[],14,0)</f>
        <v>X1 Port</v>
      </c>
    </row>
    <row r="11" spans="3:42" x14ac:dyDescent="0.25">
      <c r="Q11" s="1" t="s">
        <v>26</v>
      </c>
      <c r="R11" s="13">
        <v>183348</v>
      </c>
      <c r="AD11" s="1" t="s">
        <v>26</v>
      </c>
      <c r="AE11" s="18">
        <v>183348</v>
      </c>
      <c r="AG11" t="str">
        <f t="shared" si="0"/>
        <v>Aug</v>
      </c>
      <c r="AH11" s="16">
        <f t="shared" si="0"/>
        <v>183348</v>
      </c>
      <c r="AJ11" s="1">
        <v>28</v>
      </c>
      <c r="AL11" s="23">
        <f>VLOOKUP(AJ11,Table3[],2,0)</f>
        <v>44867</v>
      </c>
      <c r="AM11" t="str">
        <f>VLOOKUP(AJ11,Table3[],6,0)</f>
        <v>Driver 1</v>
      </c>
      <c r="AN11" t="str">
        <f>VLOOKUP(AJ11,Table3[],8,0)</f>
        <v>72-1001</v>
      </c>
      <c r="AO11" t="str">
        <f>VLOOKUP(AJ11,Table3[],13,0)</f>
        <v>Safeskin</v>
      </c>
      <c r="AP11" t="str">
        <f>VLOOKUP(AJ11,Table3[],14,0)</f>
        <v>Safeskin</v>
      </c>
    </row>
    <row r="12" spans="3:42" x14ac:dyDescent="0.25">
      <c r="Q12" s="1" t="s">
        <v>21</v>
      </c>
      <c r="R12" s="13">
        <v>155169</v>
      </c>
      <c r="Z12" s="8" t="s">
        <v>67</v>
      </c>
      <c r="AA12" t="s">
        <v>82</v>
      </c>
      <c r="AD12" s="1" t="s">
        <v>21</v>
      </c>
      <c r="AE12" s="18">
        <v>155169</v>
      </c>
      <c r="AG12" t="str">
        <f t="shared" si="0"/>
        <v>Sep</v>
      </c>
      <c r="AH12" s="16">
        <f t="shared" si="0"/>
        <v>155169</v>
      </c>
      <c r="AJ12" s="1">
        <v>27</v>
      </c>
      <c r="AL12" s="23">
        <f>VLOOKUP(AJ12,Table3[],2,0)</f>
        <v>44338</v>
      </c>
      <c r="AM12" t="str">
        <f>VLOOKUP(AJ12,Table3[],6,0)</f>
        <v>Driver 1</v>
      </c>
      <c r="AN12" t="str">
        <f>VLOOKUP(AJ12,Table3[],8,0)</f>
        <v>72-0466</v>
      </c>
      <c r="AO12" t="str">
        <f>VLOOKUP(AJ12,Table3[],13,0)</f>
        <v>Top glove</v>
      </c>
      <c r="AP12" t="str">
        <f>VLOOKUP(AJ12,Table3[],14,0)</f>
        <v>Gidec</v>
      </c>
    </row>
    <row r="13" spans="3:42" x14ac:dyDescent="0.25">
      <c r="Q13" s="1" t="s">
        <v>22</v>
      </c>
      <c r="R13" s="13">
        <v>159751</v>
      </c>
      <c r="Z13" s="1" t="s">
        <v>83</v>
      </c>
      <c r="AA13" s="18">
        <v>76162.10000000002</v>
      </c>
      <c r="AD13" s="1" t="s">
        <v>22</v>
      </c>
      <c r="AE13" s="18">
        <v>159751</v>
      </c>
      <c r="AG13" t="str">
        <f t="shared" si="0"/>
        <v>Oct</v>
      </c>
      <c r="AH13" s="16">
        <f t="shared" si="0"/>
        <v>159751</v>
      </c>
      <c r="AJ13" s="1">
        <v>26</v>
      </c>
      <c r="AL13" s="23">
        <f>VLOOKUP(AJ13,Table3[],2,0)</f>
        <v>45160</v>
      </c>
      <c r="AM13" t="str">
        <f>VLOOKUP(AJ13,Table3[],6,0)</f>
        <v>Driver 2</v>
      </c>
      <c r="AN13" t="str">
        <f>VLOOKUP(AJ13,Table3[],8,0)</f>
        <v xml:space="preserve">72-1001 </v>
      </c>
      <c r="AO13" t="str">
        <f>VLOOKUP(AJ13,Table3[],13,0)</f>
        <v>Xunthai</v>
      </c>
      <c r="AP13" t="str">
        <f>VLOOKUP(AJ13,Table3[],14,0)</f>
        <v>Gidec</v>
      </c>
    </row>
    <row r="14" spans="3:42" x14ac:dyDescent="0.25">
      <c r="Q14" s="1" t="s">
        <v>30</v>
      </c>
      <c r="R14" s="13">
        <v>164430</v>
      </c>
      <c r="Z14" s="1" t="s">
        <v>84</v>
      </c>
      <c r="AA14" s="18">
        <v>51077.299999999916</v>
      </c>
      <c r="AD14" s="1" t="s">
        <v>30</v>
      </c>
      <c r="AE14" s="18">
        <v>164430</v>
      </c>
      <c r="AG14" t="str">
        <f t="shared" si="0"/>
        <v>Nov</v>
      </c>
      <c r="AH14" s="16">
        <f t="shared" si="0"/>
        <v>164430</v>
      </c>
      <c r="AJ14" s="1">
        <v>25</v>
      </c>
      <c r="AL14" s="23"/>
    </row>
    <row r="15" spans="3:42" x14ac:dyDescent="0.25">
      <c r="Q15" s="1" t="s">
        <v>23</v>
      </c>
      <c r="R15" s="13">
        <v>169068</v>
      </c>
      <c r="U15" s="8" t="s">
        <v>67</v>
      </c>
      <c r="V15" t="s">
        <v>81</v>
      </c>
      <c r="AD15" s="1" t="s">
        <v>23</v>
      </c>
      <c r="AE15" s="18">
        <v>169068</v>
      </c>
      <c r="AG15" t="str">
        <f>AD15</f>
        <v>Dec</v>
      </c>
      <c r="AH15" s="16">
        <f>AE15</f>
        <v>169068</v>
      </c>
      <c r="AJ15" s="1">
        <v>24</v>
      </c>
    </row>
    <row r="16" spans="3:42" x14ac:dyDescent="0.25">
      <c r="I16" s="8" t="s">
        <v>67</v>
      </c>
      <c r="J16" t="s">
        <v>71</v>
      </c>
      <c r="L16" s="8" t="s">
        <v>67</v>
      </c>
      <c r="M16" t="s">
        <v>72</v>
      </c>
      <c r="U16" s="1" t="s">
        <v>45</v>
      </c>
      <c r="V16" s="24">
        <v>638</v>
      </c>
      <c r="AJ16" s="1">
        <v>23</v>
      </c>
    </row>
    <row r="17" spans="2:36" x14ac:dyDescent="0.25">
      <c r="I17" s="1" t="s">
        <v>28</v>
      </c>
      <c r="J17" s="13">
        <v>91993</v>
      </c>
      <c r="L17" s="1" t="s">
        <v>28</v>
      </c>
      <c r="M17" s="13">
        <v>73998</v>
      </c>
      <c r="U17" s="1" t="s">
        <v>44</v>
      </c>
      <c r="V17" s="24">
        <v>613</v>
      </c>
      <c r="AJ17" s="1">
        <v>22</v>
      </c>
    </row>
    <row r="18" spans="2:36" x14ac:dyDescent="0.25">
      <c r="I18" s="1" t="s">
        <v>25</v>
      </c>
      <c r="J18" s="13">
        <v>69886</v>
      </c>
      <c r="L18" s="1" t="s">
        <v>25</v>
      </c>
      <c r="M18" s="13">
        <v>59198</v>
      </c>
      <c r="U18" s="1" t="s">
        <v>46</v>
      </c>
      <c r="V18" s="24">
        <v>749</v>
      </c>
      <c r="AJ18" s="1">
        <v>21</v>
      </c>
    </row>
    <row r="19" spans="2:36" x14ac:dyDescent="0.25">
      <c r="I19" s="1" t="s">
        <v>24</v>
      </c>
      <c r="J19" s="13">
        <v>79124</v>
      </c>
      <c r="L19" s="1" t="s">
        <v>24</v>
      </c>
      <c r="M19" s="13">
        <v>61994</v>
      </c>
      <c r="Q19" t="str">
        <f>Q4</f>
        <v>Jan</v>
      </c>
      <c r="R19" s="16">
        <f>R4</f>
        <v>185817</v>
      </c>
      <c r="AJ19" s="1">
        <v>20</v>
      </c>
    </row>
    <row r="20" spans="2:36" x14ac:dyDescent="0.25">
      <c r="C20" t="s">
        <v>71</v>
      </c>
      <c r="D20" t="s">
        <v>72</v>
      </c>
      <c r="E20" t="s">
        <v>73</v>
      </c>
      <c r="F20" t="s">
        <v>74</v>
      </c>
      <c r="I20" s="1" t="s">
        <v>19</v>
      </c>
      <c r="J20" s="13">
        <v>83363</v>
      </c>
      <c r="L20" s="1" t="s">
        <v>19</v>
      </c>
      <c r="M20" s="13">
        <v>63992</v>
      </c>
      <c r="Q20" t="str">
        <f t="shared" ref="Q20:R30" si="2">Q5</f>
        <v>Feb</v>
      </c>
      <c r="R20" s="16">
        <f t="shared" si="2"/>
        <v>144863</v>
      </c>
      <c r="AD20" s="8" t="s">
        <v>67</v>
      </c>
      <c r="AE20" t="s">
        <v>90</v>
      </c>
      <c r="AF20" t="s">
        <v>91</v>
      </c>
      <c r="AJ20" s="1">
        <v>19</v>
      </c>
    </row>
    <row r="21" spans="2:36" x14ac:dyDescent="0.25">
      <c r="C21" s="4">
        <v>1001501</v>
      </c>
      <c r="D21" s="4">
        <v>799949</v>
      </c>
      <c r="E21" s="4">
        <v>999279</v>
      </c>
      <c r="F21" s="4">
        <v>991583</v>
      </c>
      <c r="I21" s="1" t="s">
        <v>20</v>
      </c>
      <c r="J21" s="13">
        <v>92553</v>
      </c>
      <c r="L21" s="1" t="s">
        <v>20</v>
      </c>
      <c r="M21" s="13">
        <v>74770</v>
      </c>
      <c r="Q21" t="str">
        <f t="shared" si="2"/>
        <v>Mar</v>
      </c>
      <c r="R21" s="16">
        <f t="shared" si="2"/>
        <v>156601</v>
      </c>
      <c r="Z21" t="s">
        <v>82</v>
      </c>
      <c r="AD21" s="1" t="s">
        <v>28</v>
      </c>
      <c r="AE21" s="18">
        <v>185</v>
      </c>
      <c r="AF21" s="17"/>
      <c r="AJ21" s="1">
        <v>18</v>
      </c>
    </row>
    <row r="22" spans="2:36" x14ac:dyDescent="0.25">
      <c r="I22" s="1" t="s">
        <v>29</v>
      </c>
      <c r="J22" s="13">
        <v>85365</v>
      </c>
      <c r="L22" s="1" t="s">
        <v>29</v>
      </c>
      <c r="M22" s="13">
        <v>70808</v>
      </c>
      <c r="Q22" t="str">
        <f t="shared" si="2"/>
        <v>Apr</v>
      </c>
      <c r="R22" s="16">
        <f t="shared" si="2"/>
        <v>159242</v>
      </c>
      <c r="U22" t="str">
        <f>U16</f>
        <v>Close</v>
      </c>
      <c r="V22">
        <f>V16</f>
        <v>638</v>
      </c>
      <c r="Z22" s="18">
        <v>127239.40000000013</v>
      </c>
      <c r="AD22" s="1" t="s">
        <v>25</v>
      </c>
      <c r="AE22" s="18">
        <v>148</v>
      </c>
      <c r="AF22" s="17">
        <v>-0.2</v>
      </c>
      <c r="AJ22" s="1">
        <v>17</v>
      </c>
    </row>
    <row r="23" spans="2:36" x14ac:dyDescent="0.25">
      <c r="I23" s="1" t="s">
        <v>27</v>
      </c>
      <c r="J23" s="13">
        <v>81279</v>
      </c>
      <c r="L23" s="1" t="s">
        <v>27</v>
      </c>
      <c r="M23" s="13">
        <v>63602</v>
      </c>
      <c r="Q23" t="str">
        <f t="shared" si="2"/>
        <v>May</v>
      </c>
      <c r="R23" s="16">
        <f t="shared" si="2"/>
        <v>190897</v>
      </c>
      <c r="U23" t="str">
        <f t="shared" ref="U23:V24" si="3">U17</f>
        <v>Far</v>
      </c>
      <c r="V23">
        <f t="shared" si="3"/>
        <v>613</v>
      </c>
      <c r="AD23" s="1" t="s">
        <v>24</v>
      </c>
      <c r="AE23" s="18">
        <v>155</v>
      </c>
      <c r="AF23" s="17">
        <v>4.72972972972973E-2</v>
      </c>
      <c r="AJ23" s="1">
        <v>16</v>
      </c>
    </row>
    <row r="24" spans="2:36" x14ac:dyDescent="0.25">
      <c r="I24" s="1" t="s">
        <v>26</v>
      </c>
      <c r="J24" s="13">
        <v>92763</v>
      </c>
      <c r="L24" s="1" t="s">
        <v>26</v>
      </c>
      <c r="M24" s="13">
        <v>71594</v>
      </c>
      <c r="Q24" t="str">
        <f t="shared" si="2"/>
        <v>Jun</v>
      </c>
      <c r="R24" s="16">
        <f t="shared" si="2"/>
        <v>171426</v>
      </c>
      <c r="U24" t="str">
        <f t="shared" si="3"/>
        <v>Regular</v>
      </c>
      <c r="V24">
        <f t="shared" si="3"/>
        <v>749</v>
      </c>
      <c r="AD24" s="1" t="s">
        <v>19</v>
      </c>
      <c r="AE24" s="18">
        <v>160</v>
      </c>
      <c r="AF24" s="17">
        <v>3.2258064516129031E-2</v>
      </c>
      <c r="AJ24" s="1">
        <v>15</v>
      </c>
    </row>
    <row r="25" spans="2:36" x14ac:dyDescent="0.25">
      <c r="I25" s="1" t="s">
        <v>21</v>
      </c>
      <c r="J25" s="13">
        <v>78120</v>
      </c>
      <c r="L25" s="1" t="s">
        <v>21</v>
      </c>
      <c r="M25" s="13">
        <v>61205</v>
      </c>
      <c r="Q25" t="str">
        <f t="shared" si="2"/>
        <v>Jul</v>
      </c>
      <c r="R25" s="16">
        <f t="shared" si="2"/>
        <v>160168</v>
      </c>
      <c r="AD25" s="1" t="s">
        <v>20</v>
      </c>
      <c r="AE25" s="18">
        <v>187</v>
      </c>
      <c r="AF25" s="17">
        <v>0.16875000000000001</v>
      </c>
      <c r="AJ25" s="1">
        <v>14</v>
      </c>
    </row>
    <row r="26" spans="2:36" x14ac:dyDescent="0.25">
      <c r="I26" s="1" t="s">
        <v>22</v>
      </c>
      <c r="J26" s="13">
        <v>82256</v>
      </c>
      <c r="L26" s="1" t="s">
        <v>22</v>
      </c>
      <c r="M26" s="13">
        <v>64011</v>
      </c>
      <c r="Q26" t="str">
        <f t="shared" si="2"/>
        <v>Aug</v>
      </c>
      <c r="R26" s="16">
        <f t="shared" si="2"/>
        <v>183348</v>
      </c>
      <c r="AD26" s="1" t="s">
        <v>29</v>
      </c>
      <c r="AE26" s="18">
        <v>177</v>
      </c>
      <c r="AF26" s="17">
        <v>-5.3475935828877004E-2</v>
      </c>
      <c r="AJ26" s="1">
        <v>13</v>
      </c>
    </row>
    <row r="27" spans="2:36" x14ac:dyDescent="0.25">
      <c r="C27" t="s">
        <v>77</v>
      </c>
      <c r="D27" t="s">
        <v>71</v>
      </c>
      <c r="E27" t="s">
        <v>73</v>
      </c>
      <c r="I27" s="1" t="s">
        <v>30</v>
      </c>
      <c r="J27" s="13">
        <v>80887</v>
      </c>
      <c r="L27" s="1" t="s">
        <v>30</v>
      </c>
      <c r="M27" s="13">
        <v>65585</v>
      </c>
      <c r="Q27" t="str">
        <f t="shared" si="2"/>
        <v>Sep</v>
      </c>
      <c r="R27" s="16">
        <f t="shared" si="2"/>
        <v>155169</v>
      </c>
      <c r="AD27" s="1" t="s">
        <v>27</v>
      </c>
      <c r="AE27" s="18">
        <v>159</v>
      </c>
      <c r="AF27" s="17">
        <v>-0.10169491525423729</v>
      </c>
      <c r="AJ27" s="1">
        <v>12</v>
      </c>
    </row>
    <row r="28" spans="2:36" x14ac:dyDescent="0.25">
      <c r="C28" s="4">
        <v>2000780</v>
      </c>
      <c r="D28" s="4">
        <v>1001501</v>
      </c>
      <c r="E28" s="4">
        <v>999279</v>
      </c>
      <c r="I28" s="1" t="s">
        <v>23</v>
      </c>
      <c r="J28" s="12">
        <v>83912</v>
      </c>
      <c r="L28" s="1" t="s">
        <v>23</v>
      </c>
      <c r="M28" s="13">
        <v>69192</v>
      </c>
      <c r="Q28" t="str">
        <f t="shared" si="2"/>
        <v>Oct</v>
      </c>
      <c r="R28" s="16">
        <f t="shared" si="2"/>
        <v>159751</v>
      </c>
      <c r="AD28" s="1" t="s">
        <v>26</v>
      </c>
      <c r="AE28" s="18">
        <v>179</v>
      </c>
      <c r="AF28" s="17">
        <v>0.12578616352201258</v>
      </c>
      <c r="AJ28" s="1">
        <v>11</v>
      </c>
    </row>
    <row r="29" spans="2:36" x14ac:dyDescent="0.25">
      <c r="Q29" t="str">
        <f t="shared" si="2"/>
        <v>Nov</v>
      </c>
      <c r="R29" s="16">
        <f t="shared" si="2"/>
        <v>164430</v>
      </c>
      <c r="AD29" s="1" t="s">
        <v>21</v>
      </c>
      <c r="AE29" s="18">
        <v>153</v>
      </c>
      <c r="AF29" s="17">
        <v>-0.14525139664804471</v>
      </c>
      <c r="AJ29" s="1">
        <v>10</v>
      </c>
    </row>
    <row r="30" spans="2:36" x14ac:dyDescent="0.25">
      <c r="Q30" t="str">
        <f t="shared" si="2"/>
        <v>Dec</v>
      </c>
      <c r="R30" s="16">
        <f t="shared" si="2"/>
        <v>169068</v>
      </c>
      <c r="AD30" s="1" t="s">
        <v>22</v>
      </c>
      <c r="AE30" s="18">
        <v>160</v>
      </c>
      <c r="AF30" s="17">
        <v>4.5751633986928102E-2</v>
      </c>
      <c r="AJ30" s="1">
        <v>9</v>
      </c>
    </row>
    <row r="31" spans="2:36" x14ac:dyDescent="0.25">
      <c r="I31" t="str">
        <f>I17</f>
        <v>Jan</v>
      </c>
      <c r="J31" s="14">
        <f>J17</f>
        <v>91993</v>
      </c>
      <c r="L31" t="str">
        <f>L17</f>
        <v>Jan</v>
      </c>
      <c r="M31" s="13">
        <f>M17</f>
        <v>73998</v>
      </c>
      <c r="AD31" s="1" t="s">
        <v>30</v>
      </c>
      <c r="AE31" s="18">
        <v>164</v>
      </c>
      <c r="AF31" s="17">
        <v>2.5000000000000001E-2</v>
      </c>
      <c r="AJ31" s="1">
        <v>8</v>
      </c>
    </row>
    <row r="32" spans="2:36" x14ac:dyDescent="0.25">
      <c r="B32" t="s">
        <v>89</v>
      </c>
      <c r="C32" s="4">
        <f>C28</f>
        <v>2000780</v>
      </c>
      <c r="E32" t="s">
        <v>86</v>
      </c>
      <c r="I32" t="str">
        <f t="shared" ref="I32:J41" si="4">I18</f>
        <v>Feb</v>
      </c>
      <c r="J32" s="14">
        <f t="shared" si="4"/>
        <v>69886</v>
      </c>
      <c r="L32" t="str">
        <f t="shared" ref="L32:M42" si="5">L18</f>
        <v>Feb</v>
      </c>
      <c r="M32" s="13">
        <f t="shared" si="5"/>
        <v>59198</v>
      </c>
      <c r="AD32" s="1" t="s">
        <v>23</v>
      </c>
      <c r="AE32" s="18">
        <v>173</v>
      </c>
      <c r="AF32" s="17">
        <v>5.4878048780487805E-2</v>
      </c>
      <c r="AJ32" s="1">
        <v>7</v>
      </c>
    </row>
    <row r="33" spans="2:36" x14ac:dyDescent="0.25">
      <c r="B33" t="s">
        <v>87</v>
      </c>
      <c r="C33" s="4">
        <f>D28</f>
        <v>1001501</v>
      </c>
      <c r="E33" s="19">
        <f>C34/C28</f>
        <v>0.4994447165605414</v>
      </c>
      <c r="I33" t="str">
        <f t="shared" si="4"/>
        <v>Mar</v>
      </c>
      <c r="J33" s="14">
        <f t="shared" si="4"/>
        <v>79124</v>
      </c>
      <c r="L33" t="str">
        <f t="shared" si="5"/>
        <v>Mar</v>
      </c>
      <c r="M33" s="13">
        <f t="shared" si="5"/>
        <v>61994</v>
      </c>
      <c r="AJ33" s="1">
        <v>6</v>
      </c>
    </row>
    <row r="34" spans="2:36" x14ac:dyDescent="0.25">
      <c r="B34" t="s">
        <v>88</v>
      </c>
      <c r="C34" s="4">
        <f>E28</f>
        <v>999279</v>
      </c>
      <c r="E34" s="19">
        <f>C33/C28</f>
        <v>0.50055528343945865</v>
      </c>
      <c r="I34" t="str">
        <f t="shared" si="4"/>
        <v>Apr</v>
      </c>
      <c r="J34" s="14">
        <f t="shared" si="4"/>
        <v>83363</v>
      </c>
      <c r="L34" t="str">
        <f t="shared" si="5"/>
        <v>Apr</v>
      </c>
      <c r="M34" s="13">
        <f t="shared" si="5"/>
        <v>63992</v>
      </c>
      <c r="AD34" t="str">
        <f t="shared" ref="AD34:AD45" si="6">AD21</f>
        <v>Jan</v>
      </c>
      <c r="AE34">
        <f t="shared" ref="AE34:AF34" si="7">AE21</f>
        <v>185</v>
      </c>
      <c r="AF34">
        <f t="shared" si="7"/>
        <v>0</v>
      </c>
      <c r="AJ34" s="1">
        <v>5</v>
      </c>
    </row>
    <row r="35" spans="2:36" x14ac:dyDescent="0.25">
      <c r="I35" t="str">
        <f t="shared" si="4"/>
        <v>May</v>
      </c>
      <c r="J35" s="14">
        <f t="shared" si="4"/>
        <v>92553</v>
      </c>
      <c r="L35" t="str">
        <f t="shared" si="5"/>
        <v>May</v>
      </c>
      <c r="M35" s="13">
        <f t="shared" si="5"/>
        <v>74770</v>
      </c>
      <c r="AD35" t="str">
        <f t="shared" si="6"/>
        <v>Feb</v>
      </c>
      <c r="AE35">
        <f t="shared" ref="AE35:AF35" si="8">AE22</f>
        <v>148</v>
      </c>
      <c r="AF35" s="17">
        <f t="shared" si="8"/>
        <v>-0.2</v>
      </c>
      <c r="AJ35" s="1">
        <v>4</v>
      </c>
    </row>
    <row r="36" spans="2:36" x14ac:dyDescent="0.25">
      <c r="I36" t="str">
        <f t="shared" si="4"/>
        <v>Jun</v>
      </c>
      <c r="J36" s="14">
        <f t="shared" si="4"/>
        <v>85365</v>
      </c>
      <c r="L36" t="str">
        <f t="shared" si="5"/>
        <v>Jun</v>
      </c>
      <c r="M36" s="13">
        <f t="shared" si="5"/>
        <v>70808</v>
      </c>
      <c r="AD36" t="str">
        <f t="shared" si="6"/>
        <v>Mar</v>
      </c>
      <c r="AE36">
        <f t="shared" ref="AE36:AF36" si="9">AE23</f>
        <v>155</v>
      </c>
      <c r="AF36" s="17">
        <f t="shared" si="9"/>
        <v>4.72972972972973E-2</v>
      </c>
      <c r="AJ36" s="1">
        <v>3</v>
      </c>
    </row>
    <row r="37" spans="2:36" x14ac:dyDescent="0.25">
      <c r="I37" t="str">
        <f t="shared" si="4"/>
        <v>Jul</v>
      </c>
      <c r="J37" s="14">
        <f t="shared" si="4"/>
        <v>81279</v>
      </c>
      <c r="L37" t="str">
        <f t="shared" si="5"/>
        <v>Jul</v>
      </c>
      <c r="M37" s="13">
        <f t="shared" si="5"/>
        <v>63602</v>
      </c>
      <c r="AD37" t="str">
        <f t="shared" si="6"/>
        <v>Apr</v>
      </c>
      <c r="AE37">
        <f t="shared" ref="AE37:AF37" si="10">AE24</f>
        <v>160</v>
      </c>
      <c r="AF37" s="17">
        <f t="shared" si="10"/>
        <v>3.2258064516129031E-2</v>
      </c>
      <c r="AJ37" s="1">
        <v>2</v>
      </c>
    </row>
    <row r="38" spans="2:36" x14ac:dyDescent="0.25">
      <c r="I38" t="str">
        <f t="shared" si="4"/>
        <v>Aug</v>
      </c>
      <c r="J38" s="14">
        <f t="shared" si="4"/>
        <v>92763</v>
      </c>
      <c r="L38" t="str">
        <f t="shared" si="5"/>
        <v>Aug</v>
      </c>
      <c r="M38" s="13">
        <f t="shared" si="5"/>
        <v>71594</v>
      </c>
      <c r="AD38" t="str">
        <f t="shared" si="6"/>
        <v>May</v>
      </c>
      <c r="AE38">
        <f t="shared" ref="AE38:AF38" si="11">AE25</f>
        <v>187</v>
      </c>
      <c r="AF38" s="17">
        <f t="shared" si="11"/>
        <v>0.16875000000000001</v>
      </c>
      <c r="AJ38" s="1">
        <v>1</v>
      </c>
    </row>
    <row r="39" spans="2:36" x14ac:dyDescent="0.25">
      <c r="I39" t="str">
        <f t="shared" si="4"/>
        <v>Sep</v>
      </c>
      <c r="J39" s="14">
        <f t="shared" si="4"/>
        <v>78120</v>
      </c>
      <c r="L39" t="str">
        <f t="shared" si="5"/>
        <v>Sep</v>
      </c>
      <c r="M39" s="13">
        <f t="shared" si="5"/>
        <v>61205</v>
      </c>
      <c r="AD39" t="str">
        <f t="shared" si="6"/>
        <v>Jun</v>
      </c>
      <c r="AE39">
        <f t="shared" ref="AE39:AF39" si="12">AE26</f>
        <v>177</v>
      </c>
      <c r="AF39" s="17">
        <f t="shared" si="12"/>
        <v>-5.3475935828877004E-2</v>
      </c>
      <c r="AJ39" s="1">
        <v>0</v>
      </c>
    </row>
    <row r="40" spans="2:36" x14ac:dyDescent="0.25">
      <c r="I40" t="str">
        <f t="shared" si="4"/>
        <v>Oct</v>
      </c>
      <c r="J40" s="14">
        <f t="shared" si="4"/>
        <v>82256</v>
      </c>
      <c r="L40" t="str">
        <f t="shared" si="5"/>
        <v>Oct</v>
      </c>
      <c r="M40" s="13">
        <f t="shared" si="5"/>
        <v>64011</v>
      </c>
      <c r="AD40" t="str">
        <f t="shared" si="6"/>
        <v>Jul</v>
      </c>
      <c r="AE40">
        <f t="shared" ref="AE40:AF40" si="13">AE27</f>
        <v>159</v>
      </c>
      <c r="AF40" s="17">
        <f t="shared" si="13"/>
        <v>-0.10169491525423729</v>
      </c>
    </row>
    <row r="41" spans="2:36" x14ac:dyDescent="0.25">
      <c r="I41" t="str">
        <f t="shared" si="4"/>
        <v>Nov</v>
      </c>
      <c r="J41" s="14">
        <f t="shared" si="4"/>
        <v>80887</v>
      </c>
      <c r="L41" t="str">
        <f t="shared" si="5"/>
        <v>Nov</v>
      </c>
      <c r="M41" s="13">
        <f t="shared" si="5"/>
        <v>65585</v>
      </c>
      <c r="AD41" t="str">
        <f t="shared" si="6"/>
        <v>Aug</v>
      </c>
      <c r="AE41">
        <f t="shared" ref="AE41:AF41" si="14">AE28</f>
        <v>179</v>
      </c>
      <c r="AF41" s="17">
        <f t="shared" si="14"/>
        <v>0.12578616352201258</v>
      </c>
    </row>
    <row r="42" spans="2:36" x14ac:dyDescent="0.25">
      <c r="I42" t="str">
        <f>I28</f>
        <v>Dec</v>
      </c>
      <c r="J42" s="14">
        <f>J28</f>
        <v>83912</v>
      </c>
      <c r="L42" t="str">
        <f t="shared" si="5"/>
        <v>Dec</v>
      </c>
      <c r="M42" s="13">
        <f t="shared" si="5"/>
        <v>69192</v>
      </c>
      <c r="AD42" t="str">
        <f t="shared" si="6"/>
        <v>Sep</v>
      </c>
      <c r="AE42">
        <f t="shared" ref="AE42:AF42" si="15">AE29</f>
        <v>153</v>
      </c>
      <c r="AF42" s="17">
        <f t="shared" si="15"/>
        <v>-0.14525139664804471</v>
      </c>
    </row>
    <row r="43" spans="2:36" x14ac:dyDescent="0.25">
      <c r="AD43" t="str">
        <f t="shared" si="6"/>
        <v>Oct</v>
      </c>
      <c r="AE43">
        <f t="shared" ref="AE43:AF43" si="16">AE30</f>
        <v>160</v>
      </c>
      <c r="AF43" s="17">
        <f t="shared" si="16"/>
        <v>4.5751633986928102E-2</v>
      </c>
    </row>
    <row r="44" spans="2:36" x14ac:dyDescent="0.25">
      <c r="AD44" t="str">
        <f t="shared" si="6"/>
        <v>Nov</v>
      </c>
      <c r="AE44">
        <f t="shared" ref="AE44:AF44" si="17">AE31</f>
        <v>164</v>
      </c>
      <c r="AF44" s="17">
        <f t="shared" si="17"/>
        <v>2.5000000000000001E-2</v>
      </c>
    </row>
    <row r="45" spans="2:36" x14ac:dyDescent="0.25">
      <c r="AD45" t="str">
        <f t="shared" si="6"/>
        <v>Dec</v>
      </c>
      <c r="AE45">
        <f t="shared" ref="AE45:AF45" si="18">AE32</f>
        <v>173</v>
      </c>
      <c r="AF45" s="17">
        <f t="shared" si="18"/>
        <v>5.4878048780487805E-2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23B0C-60B1-4C0E-832A-C7B2438D798D}">
  <sheetPr>
    <tabColor rgb="FFFFCC00"/>
  </sheetPr>
  <dimension ref="A1"/>
  <sheetViews>
    <sheetView showGridLines="0" showRowColHeaders="0" tabSelected="1" zoomScale="70" zoomScaleNormal="70" workbookViewId="0">
      <selection activeCell="Q56" sqref="Q56"/>
      <extLst>
        <ext xmlns:xlsdti="http://schemas.microsoft.com/office/spreadsheetml/2023/showDataTypeIcons" uri="{77bfe23e-c014-4d31-8a63-9c772dbf06b6}">
          <xlsdti:showDataTypeIcons visible="0"/>
        </ext>
      </extLst>
    </sheetView>
  </sheetViews>
  <sheetFormatPr defaultRowHeight="15" x14ac:dyDescent="0.25"/>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don10627@hotmail.com</cp:lastModifiedBy>
  <dcterms:created xsi:type="dcterms:W3CDTF">2025-08-10T08:37:00Z</dcterms:created>
  <dcterms:modified xsi:type="dcterms:W3CDTF">2025-08-11T20:37:19Z</dcterms:modified>
</cp:coreProperties>
</file>