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Excel Module\Crowdfunding Analysis\"/>
    </mc:Choice>
  </mc:AlternateContent>
  <xr:revisionPtr revIDLastSave="0" documentId="13_ncr:1_{7834AC36-3208-46F2-ADB2-EDAAC7E87955}" xr6:coauthVersionLast="45" xr6:coauthVersionMax="45" xr10:uidLastSave="{00000000-0000-0000-0000-000000000000}"/>
  <bookViews>
    <workbookView xWindow="-108" yWindow="-108" windowWidth="23256" windowHeight="12576" tabRatio="736" firstSheet="1" activeTab="7" xr2:uid="{00000000-000D-0000-FFFF-FFFF00000000}"/>
  </bookViews>
  <sheets>
    <sheet name="Theater Outcomes By Launch Date" sheetId="8" r:id="rId1"/>
    <sheet name="Outcomes Based On Goals" sheetId="24" r:id="rId2"/>
    <sheet name="Kickstarter" sheetId="1" r:id="rId3"/>
    <sheet name="Parent Category" sheetId="2" r:id="rId4"/>
    <sheet name="Subcategory" sheetId="3" r:id="rId5"/>
    <sheet name="Kickstarters Created" sheetId="4" r:id="rId6"/>
    <sheet name="Outcomes Based on Launch Date" sheetId="5" r:id="rId7"/>
    <sheet name="VLOOKUP" sheetId="9" r:id="rId8"/>
    <sheet name="Descriptive Statistics" sheetId="12" r:id="rId9"/>
  </sheets>
  <definedNames>
    <definedName name="_xlnm._FilterDatabase" localSheetId="2" hidden="1">Kickstarter!$A$1:$U$1</definedName>
    <definedName name="_xlnm._FilterDatabase" localSheetId="1" hidden="1">'Outcomes Based On Goals'!$A$1:$U$1</definedName>
    <definedName name="_xlnm._FilterDatabase" localSheetId="7" hidden="1">VLOOKUP!#REF!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2" i="1" l="1"/>
  <c r="D13" i="24" l="1"/>
  <c r="D12" i="24"/>
  <c r="D11" i="24"/>
  <c r="D10" i="24"/>
  <c r="D9" i="24"/>
  <c r="D8" i="24"/>
  <c r="D7" i="24"/>
  <c r="D6" i="24"/>
  <c r="D5" i="24"/>
  <c r="D4" i="24"/>
  <c r="D3" i="24"/>
  <c r="D2" i="24"/>
  <c r="C12" i="24"/>
  <c r="C13" i="24"/>
  <c r="C11" i="24"/>
  <c r="C10" i="24"/>
  <c r="C9" i="24"/>
  <c r="C8" i="24"/>
  <c r="C7" i="24"/>
  <c r="C6" i="24"/>
  <c r="C5" i="24"/>
  <c r="C4" i="24"/>
  <c r="C3" i="24"/>
  <c r="C2" i="24"/>
  <c r="B12" i="24"/>
  <c r="B11" i="24"/>
  <c r="B10" i="24"/>
  <c r="B9" i="24"/>
  <c r="B8" i="24"/>
  <c r="B7" i="24"/>
  <c r="B6" i="24"/>
  <c r="B5" i="24"/>
  <c r="B4" i="24"/>
  <c r="B13" i="24"/>
  <c r="B3" i="24"/>
  <c r="B2" i="24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E11" i="24" l="1"/>
  <c r="G11" i="24" s="1"/>
  <c r="E10" i="24"/>
  <c r="H10" i="24" s="1"/>
  <c r="E8" i="24"/>
  <c r="H8" i="24" s="1"/>
  <c r="E9" i="24"/>
  <c r="F9" i="24" s="1"/>
  <c r="E12" i="24"/>
  <c r="E13" i="24"/>
  <c r="E7" i="24"/>
  <c r="E3" i="24"/>
  <c r="E5" i="24"/>
  <c r="E2" i="24"/>
  <c r="E4" i="24"/>
  <c r="E6" i="24"/>
  <c r="C13" i="12"/>
  <c r="C12" i="12"/>
  <c r="C11" i="12"/>
  <c r="C10" i="12"/>
  <c r="C9" i="12"/>
  <c r="C6" i="12"/>
  <c r="C5" i="12"/>
  <c r="C4" i="12"/>
  <c r="C3" i="12"/>
  <c r="B13" i="12"/>
  <c r="B12" i="12"/>
  <c r="B11" i="12"/>
  <c r="B10" i="12"/>
  <c r="B9" i="12"/>
  <c r="B6" i="12"/>
  <c r="B5" i="12"/>
  <c r="B4" i="12"/>
  <c r="B3" i="12"/>
  <c r="C2" i="12"/>
  <c r="B2" i="12"/>
  <c r="B7" i="12" l="1"/>
  <c r="F10" i="24"/>
  <c r="F11" i="24"/>
  <c r="H11" i="24"/>
  <c r="G10" i="24"/>
  <c r="G9" i="24"/>
  <c r="F8" i="24"/>
  <c r="G8" i="24"/>
  <c r="H9" i="24"/>
  <c r="H2" i="24"/>
  <c r="G2" i="24"/>
  <c r="F2" i="24"/>
  <c r="F3" i="24"/>
  <c r="G3" i="24"/>
  <c r="H3" i="24"/>
  <c r="F4" i="24"/>
  <c r="G4" i="24"/>
  <c r="H4" i="24"/>
  <c r="F6" i="24"/>
  <c r="H6" i="24"/>
  <c r="G6" i="24"/>
  <c r="F5" i="24"/>
  <c r="G5" i="24"/>
  <c r="H5" i="24"/>
  <c r="F12" i="24"/>
  <c r="H12" i="24"/>
  <c r="F7" i="24"/>
  <c r="G7" i="24"/>
  <c r="H7" i="24"/>
  <c r="G12" i="24"/>
  <c r="F13" i="24"/>
  <c r="H13" i="24"/>
  <c r="G13" i="24"/>
  <c r="C14" i="12"/>
  <c r="C7" i="12"/>
  <c r="B14" i="12"/>
  <c r="F3" i="9" l="1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2" i="9"/>
  <c r="B3" i="9"/>
  <c r="B4" i="9"/>
  <c r="B5" i="9"/>
  <c r="B6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<sst xmlns="http://schemas.openxmlformats.org/spreadsheetml/2006/main" count="33136" uniqueCount="8423">
  <si>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</si>
  <si>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</si>
  <si>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</si>
  <si>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</si>
  <si>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</si>
  <si>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</si>
  <si>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</si>
  <si>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</si>
  <si>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</si>
  <si>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</si>
  <si>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</si>
  <si>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</si>
  <si>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</si>
  <si>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</si>
  <si>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</si>
  <si>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</si>
  <si>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</si>
  <si>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</si>
  <si>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</si>
  <si>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</si>
  <si>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</si>
  <si>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</si>
  <si>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</si>
  <si>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</si>
  <si>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</si>
  <si>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</si>
  <si>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</si>
  <si>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</si>
  <si>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</si>
  <si>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</si>
  <si>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</si>
  <si>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</si>
  <si>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</si>
  <si>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</si>
  <si>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</si>
  <si>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</si>
  <si>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</si>
  <si>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</si>
  <si>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</si>
  <si>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</si>
  <si>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</si>
  <si>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</si>
  <si>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</si>
  <si>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</si>
  <si>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</si>
  <si>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</si>
  <si>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</si>
  <si>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</si>
  <si>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</si>
  <si>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</si>
  <si>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</si>
  <si>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</si>
  <si>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</si>
  <si>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</si>
  <si>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</si>
  <si>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</si>
  <si>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</si>
  <si>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</si>
  <si>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</si>
  <si>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</si>
  <si>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</si>
  <si>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</si>
  <si>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</si>
  <si>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</si>
  <si>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</si>
  <si>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</si>
  <si>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</si>
  <si>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</si>
  <si>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</si>
  <si>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</si>
  <si>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</si>
  <si>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</si>
  <si>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</si>
  <si>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</si>
  <si>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</si>
  <si>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</si>
  <si>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</si>
  <si>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</si>
  <si>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</si>
  <si>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</si>
  <si>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</si>
  <si>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</si>
  <si>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</si>
  <si>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</si>
  <si>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</si>
  <si>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</si>
  <si>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</si>
  <si>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</si>
  <si>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</si>
  <si>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</si>
  <si>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</si>
  <si>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</si>
  <si>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</si>
  <si>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</si>
  <si>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</si>
  <si>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</si>
  <si>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</si>
  <si>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</si>
  <si>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</si>
  <si>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</si>
  <si>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</si>
  <si>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</si>
  <si>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</si>
  <si>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</si>
  <si>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</si>
  <si>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</si>
  <si>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</si>
  <si>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</si>
  <si>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</si>
  <si>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</si>
  <si>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</si>
  <si>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</si>
  <si>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</si>
  <si>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</si>
  <si>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</si>
  <si>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</si>
  <si>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</si>
  <si>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</si>
  <si>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</si>
  <si>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</si>
  <si>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</si>
  <si>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</si>
  <si>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</si>
  <si>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</si>
  <si>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</si>
  <si>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</si>
  <si>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</si>
  <si>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</si>
  <si>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</si>
  <si>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</si>
  <si>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</si>
  <si>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</si>
  <si>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</si>
  <si>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</si>
  <si>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</si>
  <si>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</si>
  <si>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</si>
  <si>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</si>
  <si>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</si>
  <si>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</si>
  <si>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</si>
  <si>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</si>
  <si>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</si>
  <si>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</si>
  <si>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</si>
  <si>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</si>
  <si>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</si>
  <si>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</si>
  <si>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</si>
  <si>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</si>
  <si>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</si>
  <si>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</si>
  <si>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</si>
  <si>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</si>
  <si>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</si>
  <si>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</si>
  <si>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</si>
  <si>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</si>
  <si>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</si>
  <si>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</si>
  <si>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</si>
  <si>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</si>
  <si>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</si>
  <si>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</si>
  <si>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</si>
  <si>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</si>
  <si>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</si>
  <si>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</si>
  <si>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</si>
  <si>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</si>
  <si>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</si>
  <si>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</si>
  <si>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</si>
  <si>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</si>
  <si>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</si>
  <si>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</si>
  <si>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</si>
  <si>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</si>
  <si>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</si>
  <si>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</si>
  <si>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</si>
  <si>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</si>
  <si>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</si>
  <si>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</si>
  <si>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</si>
  <si>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</si>
  <si>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</si>
  <si>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</si>
  <si>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</si>
  <si>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</si>
  <si>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</si>
  <si>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</si>
  <si>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</si>
  <si>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</si>
  <si>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</si>
  <si>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</si>
  <si>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</si>
  <si>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</si>
  <si>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</si>
  <si>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</si>
  <si>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</si>
  <si>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</si>
  <si>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</si>
  <si>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</si>
  <si>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</si>
  <si>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</si>
  <si>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</si>
  <si>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</si>
  <si>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</si>
  <si>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</si>
  <si>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</si>
  <si>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</si>
  <si>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</si>
  <si>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</si>
  <si>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</si>
  <si>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</si>
  <si>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</si>
  <si>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</si>
  <si>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</si>
  <si>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</si>
  <si>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</si>
  <si>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</si>
  <si>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</si>
  <si>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</si>
  <si>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</si>
  <si>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</si>
  <si>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</si>
  <si>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</si>
  <si>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</si>
  <si>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</si>
  <si>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</si>
  <si>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</si>
  <si>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</si>
  <si>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</si>
  <si>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</si>
  <si>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</si>
  <si>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</si>
  <si>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</si>
  <si>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</si>
  <si>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</si>
  <si>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</si>
  <si>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</si>
  <si>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</si>
  <si>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</si>
  <si>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</si>
  <si>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</si>
  <si>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</si>
  <si>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</si>
  <si>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</si>
  <si>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</si>
  <si>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</si>
  <si>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</si>
  <si>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</si>
  <si>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</si>
  <si>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</si>
  <si>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</si>
  <si>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</si>
  <si>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</si>
  <si>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</si>
  <si>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</si>
  <si>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</si>
  <si>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</si>
  <si>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</si>
  <si>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</si>
  <si>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</si>
  <si>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</si>
  <si>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</si>
  <si>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</si>
  <si>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</si>
  <si>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</si>
  <si>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</si>
  <si>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</si>
  <si>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</si>
  <si>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</si>
  <si>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</si>
  <si>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</si>
  <si>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</si>
  <si>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</si>
  <si>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</si>
  <si>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</si>
  <si>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</si>
  <si>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</si>
  <si>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</si>
  <si>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</si>
  <si>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</si>
  <si>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</si>
  <si>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</si>
  <si>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</si>
  <si>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</si>
  <si>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</si>
  <si>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</si>
  <si>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</si>
  <si>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</si>
  <si>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</si>
  <si>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</si>
  <si>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</si>
  <si>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</si>
  <si>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</si>
  <si>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</si>
  <si>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</si>
  <si>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</si>
  <si>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</si>
  <si>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</si>
  <si>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</si>
  <si>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</si>
  <si>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</si>
  <si>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</si>
  <si>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</si>
  <si>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</si>
  <si>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</si>
  <si>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</si>
  <si>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</si>
  <si>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</si>
  <si>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</si>
  <si>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</si>
  <si>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</si>
  <si>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</si>
  <si>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</si>
  <si>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</si>
  <si>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</si>
  <si>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</si>
  <si>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</si>
  <si>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</si>
  <si>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</si>
  <si>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</si>
  <si>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</si>
  <si>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</si>
  <si>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</si>
  <si>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</si>
  <si>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</si>
  <si>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</si>
  <si>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</si>
  <si>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</si>
  <si>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</si>
  <si>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</si>
  <si>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</si>
  <si>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</si>
  <si>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</si>
  <si>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</si>
  <si>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</si>
  <si>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</si>
  <si>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</si>
  <si>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</si>
  <si>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</si>
  <si>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</si>
  <si>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</si>
  <si>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</si>
  <si>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</si>
  <si>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</si>
  <si>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</si>
  <si>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</si>
  <si>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</si>
  <si>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</si>
  <si>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</si>
  <si>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</si>
  <si>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</si>
  <si>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</si>
  <si>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</si>
  <si>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</si>
  <si>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</si>
  <si>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</si>
  <si>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</si>
  <si>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</si>
  <si>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</si>
  <si>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</si>
  <si>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</si>
  <si>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</si>
  <si>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</si>
  <si>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</si>
  <si>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</si>
  <si>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</si>
  <si>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</si>
  <si>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</si>
  <si>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</si>
  <si>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</si>
  <si>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</si>
  <si>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</si>
  <si>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</si>
  <si>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</si>
  <si>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</si>
  <si>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</si>
  <si>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</si>
  <si>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</si>
  <si>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</si>
  <si>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</si>
  <si>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</si>
  <si>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</si>
  <si>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</si>
  <si>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</si>
  <si>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</si>
  <si>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</si>
  <si>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</si>
  <si>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</si>
  <si>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</si>
  <si>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</si>
  <si>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</si>
  <si>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</si>
  <si>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</si>
  <si>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</si>
  <si>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</si>
  <si>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</si>
  <si>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</si>
  <si>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</si>
  <si>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</si>
  <si>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</si>
  <si>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</si>
  <si>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</si>
  <si>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</si>
  <si>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</si>
  <si>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</si>
  <si>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</si>
  <si>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</si>
  <si>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</si>
  <si>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</si>
  <si>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</si>
  <si>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</si>
  <si>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</si>
  <si>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</si>
  <si>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</si>
  <si>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</si>
  <si>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</si>
  <si>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</si>
  <si>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</si>
  <si>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</si>
  <si>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</si>
  <si>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</si>
  <si>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</si>
  <si>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</si>
  <si>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</si>
  <si>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</si>
  <si>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</si>
  <si>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</si>
  <si>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</si>
  <si>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</si>
  <si>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</si>
  <si>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</si>
  <si>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</si>
  <si>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</si>
  <si>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</si>
  <si>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</si>
  <si>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</si>
  <si>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</si>
  <si>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</si>
  <si>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</si>
  <si>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</si>
  <si>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</si>
  <si>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</si>
  <si>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</si>
  <si>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</si>
  <si>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</si>
  <si>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</si>
  <si>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</si>
  <si>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</si>
  <si>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</si>
  <si>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</si>
  <si>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</si>
  <si>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</si>
  <si>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</si>
  <si>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</si>
  <si>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</si>
  <si>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</si>
  <si>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</si>
  <si>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</si>
  <si>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</si>
  <si>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</si>
  <si>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</si>
  <si>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</si>
  <si>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</si>
  <si>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</si>
  <si>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</si>
  <si>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</si>
  <si>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</si>
  <si>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</si>
  <si>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</si>
  <si>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</si>
  <si>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</si>
  <si>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</si>
  <si>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</si>
  <si>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</si>
  <si>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</si>
  <si>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</si>
  <si>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</si>
  <si>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</si>
  <si>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</si>
  <si>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</si>
  <si>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</si>
  <si>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</si>
  <si>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</si>
  <si>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</si>
  <si>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</si>
  <si>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</si>
  <si>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</si>
  <si>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</si>
  <si>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</si>
  <si>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</si>
  <si>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</si>
  <si>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</si>
  <si>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</si>
  <si>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</si>
  <si>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</si>
  <si>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</si>
  <si>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</si>
  <si>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</si>
  <si>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</si>
  <si>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</si>
  <si>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</si>
  <si>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</si>
  <si>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</si>
  <si>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</si>
  <si>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</si>
  <si>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</si>
  <si>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</si>
  <si>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</si>
  <si>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</si>
  <si>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</si>
  <si>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</si>
  <si>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</si>
  <si>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</si>
  <si>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</si>
  <si>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</si>
  <si>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</si>
  <si>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</si>
  <si>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</si>
  <si>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</si>
  <si>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</si>
  <si>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</si>
  <si>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</si>
  <si>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</si>
  <si>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</si>
  <si>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</si>
  <si>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</si>
  <si>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</si>
  <si>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</si>
  <si>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</si>
  <si>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</si>
  <si>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</si>
  <si>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</si>
  <si>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</si>
  <si>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</si>
  <si>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</si>
  <si>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</si>
  <si>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</si>
  <si>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</si>
  <si>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</si>
  <si>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</si>
  <si>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</si>
  <si>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</si>
  <si>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</si>
  <si>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</si>
  <si>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</si>
  <si>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</si>
  <si>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</si>
  <si>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</si>
  <si>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</si>
  <si>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</si>
  <si>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</si>
  <si>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</si>
  <si>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</si>
  <si>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</si>
  <si>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</si>
  <si>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</si>
  <si>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</si>
  <si>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</si>
  <si>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</si>
  <si>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</si>
  <si>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</si>
  <si>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</si>
  <si>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</si>
  <si>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</si>
  <si>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</si>
  <si>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</si>
  <si>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</si>
  <si>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</si>
  <si>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</si>
  <si>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</si>
  <si>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</si>
  <si>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</si>
  <si>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</si>
  <si>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</si>
  <si>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</si>
  <si>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</si>
  <si>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</si>
  <si>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</si>
  <si>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</si>
  <si>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</si>
  <si>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</si>
  <si>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</si>
  <si>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</si>
  <si>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</si>
  <si>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</si>
  <si>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</si>
  <si>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</si>
  <si>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</si>
  <si>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</si>
  <si>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</si>
  <si>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</si>
  <si>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</si>
  <si>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</si>
  <si>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</si>
  <si>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</si>
  <si>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</si>
  <si>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</si>
  <si>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</si>
  <si>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</si>
  <si>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</si>
  <si>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</si>
  <si>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</si>
  <si>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</si>
  <si>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</si>
  <si>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</si>
  <si>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</si>
  <si>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</si>
  <si>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</si>
  <si>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</si>
  <si>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</si>
  <si>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</si>
  <si>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</si>
  <si>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</si>
  <si>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</si>
  <si>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</si>
  <si>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</si>
  <si>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</si>
  <si>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</si>
  <si>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</si>
  <si>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</si>
  <si>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</si>
  <si>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</si>
  <si>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</si>
  <si>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</si>
  <si>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</si>
  <si>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</si>
  <si>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</si>
  <si>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</si>
  <si>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</si>
  <si>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</si>
  <si>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</si>
  <si>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</si>
  <si>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</si>
  <si>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</si>
  <si>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</si>
  <si>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</si>
  <si>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</si>
  <si>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</si>
  <si>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</si>
  <si>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</si>
  <si>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</si>
  <si>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</si>
  <si>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</si>
  <si>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</si>
  <si>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</si>
  <si>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</si>
  <si>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</si>
  <si>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</si>
  <si>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</si>
  <si>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</si>
  <si>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</si>
  <si>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</si>
  <si>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</si>
  <si>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</si>
  <si>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</si>
  <si>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</si>
  <si>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</si>
  <si>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</si>
  <si>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</si>
  <si>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</si>
  <si>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</si>
  <si>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</si>
  <si>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</si>
  <si>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</si>
  <si>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</si>
  <si>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</si>
  <si>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</si>
  <si>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</si>
  <si>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</si>
  <si>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</si>
  <si>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</si>
  <si>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</si>
  <si>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</si>
  <si>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</si>
  <si>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</si>
  <si>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</si>
  <si>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</si>
  <si>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</si>
  <si>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</si>
  <si>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</si>
  <si>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</si>
  <si>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</si>
  <si>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</si>
  <si>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</si>
  <si>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</si>
  <si>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</si>
  <si>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</si>
  <si>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</si>
  <si>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</si>
  <si>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</si>
  <si>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</si>
  <si>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</si>
  <si>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</si>
  <si>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</si>
  <si>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</si>
  <si>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</si>
  <si>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</si>
  <si>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</si>
  <si>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</si>
  <si>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</si>
  <si>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</si>
  <si>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</si>
  <si>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</si>
  <si>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</si>
  <si>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</si>
  <si>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</si>
  <si>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</si>
  <si>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</si>
  <si>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</si>
  <si>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</si>
  <si>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</si>
  <si>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</si>
  <si>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</si>
  <si>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</si>
  <si>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</si>
  <si>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</si>
  <si>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</si>
  <si>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</si>
  <si>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</si>
  <si>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</si>
  <si>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</si>
  <si>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</si>
  <si>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</si>
  <si>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</si>
  <si>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</si>
  <si>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</si>
  <si>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</si>
  <si>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</si>
  <si>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</si>
  <si>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</si>
  <si>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</si>
  <si>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</si>
  <si>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</si>
  <si>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</si>
  <si>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</si>
  <si>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</si>
  <si>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</si>
  <si>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</si>
  <si>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</si>
  <si>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</si>
  <si>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</si>
  <si>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</si>
  <si>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</si>
  <si>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</si>
  <si>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</si>
  <si>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</si>
  <si>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</si>
  <si>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</si>
  <si>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</si>
  <si>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</si>
  <si>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</si>
  <si>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</si>
  <si>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</si>
  <si>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</si>
  <si>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</si>
  <si>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</si>
  <si>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</si>
  <si>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</si>
  <si>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</si>
  <si>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</si>
  <si>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</si>
  <si>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</si>
  <si>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</si>
  <si>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</si>
  <si>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</si>
  <si>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</si>
  <si>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</si>
  <si>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</si>
  <si>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</si>
  <si>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</si>
  <si>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</si>
  <si>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</si>
  <si>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</si>
  <si>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</si>
  <si>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</si>
  <si>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</si>
  <si>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</si>
  <si>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</si>
  <si>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</si>
  <si>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</si>
  <si>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</si>
  <si>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</si>
  <si>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</si>
  <si>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</si>
  <si>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</si>
  <si>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</si>
  <si>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</si>
  <si>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</si>
  <si>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</si>
  <si>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</si>
  <si>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</si>
  <si>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</si>
  <si>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</si>
  <si>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</si>
  <si>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</si>
  <si>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</si>
  <si>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</si>
  <si>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</si>
  <si>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</si>
  <si>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</si>
  <si>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</si>
  <si>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</si>
  <si>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</si>
  <si>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</si>
  <si>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</si>
  <si>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</si>
  <si>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</si>
  <si>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</si>
  <si>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</si>
  <si>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</si>
  <si>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</si>
  <si>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</si>
  <si>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</si>
  <si>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</si>
  <si>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</si>
  <si>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</si>
  <si>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</si>
  <si>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</si>
  <si>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</si>
  <si>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</si>
  <si>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</si>
  <si>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</si>
  <si>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</si>
  <si>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</si>
  <si>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</si>
  <si>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</si>
  <si>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</si>
  <si>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</si>
  <si>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</si>
  <si>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</si>
  <si>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</si>
  <si>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</si>
  <si>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</si>
  <si>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</si>
  <si>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</si>
  <si>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</si>
  <si>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</si>
  <si>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</si>
  <si>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</si>
  <si>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</si>
  <si>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</si>
  <si>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</si>
  <si>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</si>
  <si>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</si>
  <si>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</si>
  <si>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</si>
  <si>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</si>
  <si>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</si>
  <si>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</si>
  <si>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</si>
  <si>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</si>
  <si>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</si>
  <si>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</si>
  <si>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</si>
  <si>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</si>
  <si>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</si>
  <si>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</si>
  <si>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</si>
  <si>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</si>
  <si>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</si>
  <si>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</si>
  <si>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</si>
  <si>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</si>
  <si>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</si>
  <si>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</si>
  <si>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</si>
  <si>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</si>
  <si>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</si>
  <si>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</si>
  <si>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</si>
  <si>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</si>
  <si>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</si>
  <si>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</si>
  <si>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</si>
  <si>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</si>
  <si>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</si>
  <si>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</si>
  <si>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</si>
  <si>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</si>
  <si>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</si>
  <si>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</si>
  <si>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</si>
  <si>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</si>
  <si>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</si>
  <si>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</si>
  <si>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</si>
  <si>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</si>
  <si>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</si>
  <si>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</si>
  <si>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</si>
  <si>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</si>
  <si>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</si>
  <si>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</si>
  <si>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</si>
  <si>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</si>
  <si>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</si>
  <si>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</si>
  <si>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</si>
  <si>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</si>
  <si>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</si>
  <si>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</si>
  <si>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</si>
  <si>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</si>
  <si>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</si>
  <si>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</si>
  <si>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</si>
  <si>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</si>
  <si>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</si>
  <si>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</si>
  <si>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</si>
  <si>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</si>
  <si>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</si>
  <si>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</si>
  <si>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</si>
  <si>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</si>
  <si>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</si>
  <si>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</si>
  <si>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</si>
  <si>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</si>
  <si>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</si>
  <si>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</si>
  <si>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</si>
  <si>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</si>
  <si>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</si>
  <si>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</si>
  <si>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</si>
  <si>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</si>
  <si>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</si>
  <si>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</si>
  <si>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</si>
  <si>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</si>
  <si>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</si>
  <si>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</si>
  <si>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</si>
  <si>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</si>
  <si>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</si>
  <si>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</si>
  <si>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</si>
  <si>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</si>
  <si>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</si>
  <si>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</si>
  <si>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</si>
  <si>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</si>
  <si>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</si>
  <si>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</si>
  <si>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</si>
  <si>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</si>
  <si>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</si>
  <si>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</si>
  <si>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</si>
  <si>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</si>
  <si>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</si>
  <si>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</si>
  <si>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</si>
  <si>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</si>
  <si>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</si>
  <si>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</si>
  <si>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</si>
  <si>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</si>
  <si>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</si>
  <si>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</si>
  <si>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</si>
  <si>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</si>
  <si>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</si>
  <si>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</si>
  <si>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</si>
  <si>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</si>
  <si>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</si>
  <si>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</si>
  <si>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</si>
  <si>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</si>
  <si>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</si>
  <si>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</si>
  <si>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</si>
  <si>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</si>
  <si>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</si>
  <si>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</si>
  <si>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</si>
  <si>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</si>
  <si>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</si>
  <si>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</si>
  <si>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</si>
  <si>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</si>
  <si>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</si>
  <si>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</si>
  <si>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</si>
  <si>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</si>
  <si>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</si>
  <si>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</si>
  <si>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</si>
  <si>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</si>
  <si>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</si>
  <si>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</si>
  <si>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</si>
  <si>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</si>
  <si>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</si>
  <si>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</si>
  <si>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</si>
  <si>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</si>
  <si>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</si>
  <si>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</si>
  <si>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</si>
  <si>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</si>
  <si>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</si>
  <si>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</si>
  <si>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</si>
  <si>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</si>
  <si>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</si>
  <si>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</si>
  <si>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</si>
  <si>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</si>
  <si>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</si>
  <si>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</si>
  <si>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</si>
  <si>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</si>
  <si>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</si>
  <si>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</si>
  <si>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</si>
  <si>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</si>
  <si>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</si>
  <si>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</si>
  <si>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</si>
  <si>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</si>
  <si>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</si>
  <si>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</si>
  <si>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</si>
  <si>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</si>
  <si>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</si>
  <si>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</si>
  <si>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</si>
  <si>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</si>
  <si>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</si>
  <si>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</si>
  <si>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</si>
  <si>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</si>
  <si>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</si>
  <si>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</si>
  <si>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</si>
  <si>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</si>
  <si>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</si>
  <si>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</si>
  <si>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</si>
  <si>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</si>
  <si>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</si>
  <si>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</si>
  <si>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</si>
  <si>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</si>
  <si>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</si>
  <si>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</si>
  <si>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</si>
  <si>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</si>
  <si>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</si>
  <si>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</si>
  <si>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</si>
  <si>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</si>
  <si>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</si>
  <si>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</si>
  <si>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</si>
  <si>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</si>
  <si>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</si>
  <si>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</si>
  <si>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</si>
  <si>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</si>
  <si>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</si>
  <si>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</si>
  <si>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</si>
  <si>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</si>
  <si>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</si>
  <si>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</si>
  <si>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</si>
  <si>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</si>
  <si>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</si>
  <si>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</si>
  <si>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</si>
  <si>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</si>
  <si>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</si>
  <si>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</si>
  <si>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</si>
  <si>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</si>
  <si>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</si>
  <si>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</si>
  <si>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</si>
  <si>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</si>
  <si>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</si>
  <si>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</si>
  <si>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</si>
  <si>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</si>
  <si>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</si>
  <si>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</si>
  <si>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</si>
  <si>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</si>
  <si>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</si>
  <si>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</si>
  <si>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</si>
  <si>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</si>
  <si>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</si>
  <si>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</si>
  <si>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</si>
  <si>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</si>
  <si>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</si>
  <si>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</si>
  <si>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</si>
  <si>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</si>
  <si>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</si>
  <si>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</si>
  <si>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</si>
  <si>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</si>
  <si>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</si>
  <si>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</si>
  <si>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</si>
  <si>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</si>
  <si>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</si>
  <si>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</si>
  <si>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</si>
  <si>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</si>
  <si>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</si>
  <si>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</si>
  <si>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</si>
  <si>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</si>
  <si>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</si>
  <si>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</si>
  <si>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</si>
  <si>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</si>
  <si>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</si>
  <si>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</si>
  <si>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</si>
  <si>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</si>
  <si>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</si>
  <si>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</si>
  <si>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</si>
  <si>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</si>
  <si>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</si>
  <si>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</si>
  <si>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</si>
  <si>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</si>
  <si>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</si>
  <si>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</si>
  <si>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</si>
  <si>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</si>
  <si>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</si>
  <si>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</si>
  <si>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</si>
  <si>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</si>
  <si>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</si>
  <si>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</si>
  <si>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</si>
  <si>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</si>
  <si>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</si>
  <si>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</si>
  <si>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</si>
  <si>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</si>
  <si>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</si>
  <si>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</si>
  <si>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</si>
  <si>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</si>
  <si>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</si>
  <si>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</si>
  <si>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</si>
  <si>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</si>
  <si>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</si>
  <si>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</si>
  <si>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</si>
  <si>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</si>
  <si>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</si>
  <si>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</si>
  <si>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</si>
  <si>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</si>
  <si>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</si>
  <si>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</si>
  <si>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</si>
  <si>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</si>
  <si>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</si>
  <si>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</si>
  <si>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</si>
  <si>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</si>
  <si>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</si>
  <si>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</si>
  <si>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</si>
  <si>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</si>
  <si>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</si>
  <si>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</si>
  <si>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</si>
  <si>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</si>
  <si>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</si>
  <si>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</si>
  <si>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</si>
  <si>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</si>
  <si>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</si>
  <si>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</si>
  <si>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</si>
  <si>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</si>
  <si>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</si>
  <si>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</si>
  <si>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</si>
  <si>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</si>
  <si>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</si>
  <si>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</si>
  <si>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</si>
  <si>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</si>
  <si>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</si>
  <si>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</si>
  <si>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</si>
  <si>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</si>
  <si>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</si>
  <si>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</si>
  <si>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</si>
  <si>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</si>
  <si>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</si>
  <si>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</si>
  <si>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</si>
  <si>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</si>
  <si>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</si>
  <si>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</si>
  <si>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</si>
  <si>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</si>
  <si>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</si>
  <si>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</si>
  <si>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</si>
  <si>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</si>
  <si>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</si>
  <si>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</si>
  <si>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</si>
  <si>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</si>
  <si>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</si>
  <si>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</si>
  <si>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</si>
  <si>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</si>
  <si>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</si>
  <si>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</si>
  <si>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</si>
  <si>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</si>
  <si>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</si>
  <si>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</si>
  <si>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</si>
  <si>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</si>
  <si>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</si>
  <si>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</si>
  <si>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</si>
  <si>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</si>
  <si>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</si>
  <si>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</si>
  <si>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</si>
  <si>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</si>
  <si>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</si>
  <si>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</si>
  <si>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</si>
  <si>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</si>
  <si>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</si>
  <si>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</si>
  <si>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</si>
  <si>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</si>
  <si>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</si>
  <si>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</si>
  <si>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</si>
  <si>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</si>
  <si>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</si>
  <si>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</si>
  <si>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</si>
  <si>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</si>
  <si>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</si>
  <si>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</si>
  <si>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</si>
  <si>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</si>
  <si>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</si>
  <si>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</si>
  <si>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</si>
  <si>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</si>
  <si>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</si>
  <si>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</si>
  <si>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</si>
  <si>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</si>
  <si>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</si>
  <si>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</si>
  <si>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</si>
  <si>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</si>
  <si>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</si>
  <si>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</si>
  <si>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</si>
  <si>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</si>
  <si>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</si>
  <si>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</si>
  <si>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</si>
  <si>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</si>
  <si>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</si>
  <si>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</si>
  <si>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</si>
  <si>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</si>
  <si>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</si>
  <si>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</si>
  <si>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</si>
  <si>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</si>
  <si>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</si>
  <si>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</si>
  <si>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</si>
  <si>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</si>
  <si>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</si>
  <si>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</si>
  <si>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</si>
  <si>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</si>
  <si>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</si>
  <si>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</si>
  <si>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</si>
  <si>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</si>
  <si>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</si>
  <si>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</si>
  <si>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</si>
  <si>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</si>
  <si>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</si>
  <si>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</si>
  <si>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</si>
  <si>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</si>
  <si>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</si>
  <si>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</si>
  <si>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</si>
  <si>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</si>
  <si>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</si>
  <si>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</si>
  <si>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</si>
  <si>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</si>
  <si>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</si>
  <si>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</si>
  <si>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</si>
  <si>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</si>
  <si>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</si>
  <si>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</si>
  <si>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</si>
  <si>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</si>
  <si>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</si>
  <si>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</si>
  <si>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</si>
  <si>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</si>
  <si>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</si>
  <si>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</si>
  <si>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</si>
  <si>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</si>
  <si>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</si>
  <si>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</si>
  <si>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</si>
  <si>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</si>
  <si>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</si>
  <si>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</si>
  <si>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</si>
  <si>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</si>
  <si>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</si>
  <si>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</si>
  <si>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</si>
  <si>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</si>
  <si>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</si>
  <si>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</si>
  <si>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</si>
  <si>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</si>
  <si>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</si>
  <si>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</si>
  <si>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</si>
  <si>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</si>
  <si>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</si>
  <si>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</si>
  <si>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</si>
  <si>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</si>
  <si>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</si>
  <si>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</si>
  <si>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</si>
  <si>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</si>
  <si>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</si>
  <si>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</si>
  <si>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</si>
  <si>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</si>
  <si>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</si>
  <si>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</si>
  <si>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</si>
  <si>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</si>
  <si>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</si>
  <si>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</si>
  <si>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</si>
  <si>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</si>
  <si>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</si>
  <si>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</si>
  <si>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</si>
  <si>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</si>
  <si>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</si>
  <si>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</si>
  <si>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</si>
  <si>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</si>
  <si>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</si>
  <si>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</si>
  <si>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</si>
  <si>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</si>
  <si>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</si>
  <si>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</si>
  <si>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</si>
  <si>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</si>
  <si>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</si>
  <si>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</si>
  <si>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</si>
  <si>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</si>
  <si>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</si>
  <si>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</si>
  <si>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</si>
  <si>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</si>
  <si>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</si>
  <si>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</si>
  <si>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</si>
  <si>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</si>
  <si>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</si>
  <si>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</si>
  <si>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</si>
  <si>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</si>
  <si>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</si>
  <si>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</si>
  <si>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</si>
  <si>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</si>
  <si>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</si>
  <si>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</si>
  <si>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</si>
  <si>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</si>
  <si>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</si>
  <si>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</si>
  <si>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</si>
  <si>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</si>
  <si>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</si>
  <si>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</si>
  <si>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</si>
  <si>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</si>
  <si>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</si>
  <si>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</si>
  <si>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</si>
  <si>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</si>
  <si>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</si>
  <si>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</si>
  <si>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</si>
  <si>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</si>
  <si>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</si>
  <si>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</si>
  <si>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</si>
  <si>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</si>
  <si>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</si>
  <si>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</si>
  <si>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</si>
  <si>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</si>
  <si>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</si>
  <si>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</si>
  <si>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</si>
  <si>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</si>
  <si>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</si>
  <si>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</si>
  <si>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</si>
  <si>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</si>
  <si>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</si>
  <si>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</si>
  <si>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</si>
  <si>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</si>
  <si>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</si>
  <si>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</si>
  <si>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</si>
  <si>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</si>
  <si>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</si>
  <si>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</si>
  <si>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</si>
  <si>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</si>
  <si>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</si>
  <si>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</si>
  <si>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</si>
  <si>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</si>
  <si>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</si>
  <si>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</si>
  <si>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</si>
  <si>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</si>
  <si>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</si>
  <si>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</si>
  <si>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</si>
  <si>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</si>
  <si>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</si>
  <si>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</si>
  <si>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</si>
  <si>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</si>
  <si>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</si>
  <si>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</si>
  <si>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</si>
  <si>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</si>
  <si>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</si>
  <si>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</si>
  <si>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</si>
  <si>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</si>
  <si>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</si>
  <si>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</si>
  <si>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</si>
  <si>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</si>
  <si>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</si>
  <si>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</si>
  <si>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</si>
  <si>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</si>
  <si>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</si>
  <si>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</si>
  <si>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</si>
  <si>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</si>
  <si>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</si>
  <si>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</si>
  <si>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</si>
  <si>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</si>
  <si>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</si>
  <si>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</si>
  <si>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</si>
  <si>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</si>
  <si>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</si>
  <si>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</si>
  <si>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</si>
  <si>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</si>
  <si>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</si>
  <si>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</si>
  <si>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</si>
  <si>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</si>
  <si>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</si>
  <si>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</si>
  <si>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</si>
  <si>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</si>
  <si>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</si>
  <si>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</si>
  <si>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</si>
  <si>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</si>
  <si>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</si>
  <si>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</si>
  <si>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</si>
  <si>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</si>
  <si>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</si>
  <si>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</si>
  <si>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</si>
  <si>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</si>
  <si>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</si>
  <si>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</si>
  <si>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</si>
  <si>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</si>
  <si>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</si>
  <si>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</si>
  <si>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</si>
  <si>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</si>
  <si>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</si>
  <si>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</si>
  <si>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</si>
  <si>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</si>
  <si>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</si>
  <si>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</si>
  <si>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</si>
  <si>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</si>
  <si>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</si>
  <si>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</si>
  <si>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</si>
  <si>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</si>
  <si>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</si>
  <si>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</si>
  <si>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</si>
  <si>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</si>
  <si>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</si>
  <si>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</si>
  <si>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</si>
  <si>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</si>
  <si>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</si>
  <si>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</si>
  <si>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</si>
  <si>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</si>
  <si>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</si>
  <si>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</si>
  <si>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</si>
  <si>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</si>
  <si>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</si>
  <si>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</si>
  <si>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</si>
  <si>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</si>
  <si>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</si>
  <si>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</si>
  <si>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</si>
  <si>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</si>
  <si>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</si>
  <si>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</si>
  <si>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</si>
  <si>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</si>
  <si>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</si>
  <si>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</si>
  <si>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</si>
  <si>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</si>
  <si>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</si>
  <si>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</si>
  <si>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</si>
  <si>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</si>
  <si>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</si>
  <si>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</si>
  <si>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</si>
  <si>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</si>
  <si>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</si>
  <si>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</si>
  <si>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</si>
  <si>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</si>
  <si>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</si>
  <si>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</si>
  <si>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</si>
  <si>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</si>
  <si>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</si>
  <si>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</si>
  <si>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</si>
  <si>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</si>
  <si>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</si>
  <si>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</si>
  <si>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</si>
  <si>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</si>
  <si>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</si>
  <si>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</si>
  <si>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</si>
  <si>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</si>
  <si>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</si>
  <si>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</si>
  <si>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</si>
  <si>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</si>
  <si>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</si>
  <si>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</si>
  <si>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</si>
  <si>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</si>
  <si>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</si>
  <si>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</si>
  <si>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</si>
  <si>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</si>
  <si>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</si>
  <si>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</si>
  <si>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</si>
  <si>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</si>
  <si>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</si>
  <si>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</si>
  <si>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</si>
  <si>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</si>
  <si>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</si>
  <si>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</si>
  <si>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</si>
  <si>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</si>
  <si>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</si>
  <si>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</si>
  <si>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</si>
  <si>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</si>
  <si>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</si>
  <si>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</si>
  <si>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</si>
  <si>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</si>
  <si>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</si>
  <si>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</si>
  <si>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</si>
  <si>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</si>
  <si>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</si>
  <si>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</si>
  <si>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</si>
  <si>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</si>
  <si>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</si>
  <si>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</si>
  <si>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</si>
  <si>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</si>
  <si>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</si>
  <si>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</si>
  <si>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</si>
  <si>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</si>
  <si>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</si>
  <si>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</si>
  <si>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</si>
  <si>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</si>
  <si>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</si>
  <si>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</si>
  <si>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</si>
  <si>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</si>
  <si>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</si>
  <si>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</si>
  <si>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</si>
  <si>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</si>
  <si>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</si>
  <si>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</si>
  <si>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</si>
  <si>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</si>
  <si>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</si>
  <si>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</si>
  <si>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</si>
  <si>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</si>
  <si>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</si>
  <si>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</si>
  <si>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</si>
  <si>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</si>
  <si>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</si>
  <si>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</si>
  <si>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</si>
  <si>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</si>
  <si>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</si>
  <si>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</si>
  <si>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</si>
  <si>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</si>
  <si>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</si>
  <si>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</si>
  <si>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</si>
  <si>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</si>
  <si>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</si>
  <si>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</si>
  <si>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</si>
  <si>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</si>
  <si>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</si>
  <si>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</si>
  <si>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</si>
  <si>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</si>
  <si>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</si>
  <si>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</si>
  <si>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</si>
  <si>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</si>
  <si>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</si>
  <si>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</si>
  <si>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</si>
  <si>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</si>
  <si>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</si>
  <si>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</si>
  <si>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</si>
  <si>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</si>
  <si>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</si>
  <si>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</si>
  <si>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</si>
  <si>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</si>
  <si>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</si>
  <si>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</si>
  <si>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</si>
  <si>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</si>
  <si>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</si>
  <si>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</si>
  <si>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</si>
  <si>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</si>
  <si>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</si>
  <si>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</si>
  <si>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</si>
  <si>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</si>
  <si>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</si>
  <si>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</si>
  <si>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</si>
  <si>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</si>
  <si>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</si>
  <si>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</si>
  <si>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</si>
  <si>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</si>
  <si>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</si>
  <si>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</si>
  <si>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</si>
  <si>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</si>
  <si>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</si>
  <si>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</si>
  <si>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</si>
  <si>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</si>
  <si>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</si>
  <si>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</si>
  <si>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</si>
  <si>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</si>
  <si>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</si>
  <si>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</si>
  <si>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</si>
  <si>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</si>
  <si>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</si>
  <si>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</si>
  <si>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</si>
  <si>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</si>
  <si>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</si>
  <si>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</si>
  <si>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</si>
  <si>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</si>
  <si>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</si>
  <si>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</si>
  <si>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</si>
  <si>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</si>
  <si>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</si>
  <si>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</si>
  <si>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</si>
  <si>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</si>
  <si>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</si>
  <si>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</si>
  <si>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</si>
  <si>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</si>
  <si>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</si>
  <si>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</si>
  <si>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</si>
  <si>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</si>
  <si>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</si>
  <si>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</si>
  <si>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</si>
  <si>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</si>
  <si>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</si>
  <si>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</si>
  <si>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</si>
  <si>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</si>
  <si>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</si>
  <si>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</si>
  <si>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</si>
  <si>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</si>
  <si>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</si>
  <si>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</si>
  <si>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</si>
  <si>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</si>
  <si>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</si>
  <si>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</si>
  <si>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</si>
  <si>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</si>
  <si>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</si>
  <si>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</si>
  <si>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</si>
  <si>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</si>
  <si>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</si>
  <si>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</si>
  <si>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</si>
  <si>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</si>
  <si>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</si>
  <si>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</si>
  <si>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</si>
  <si>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</si>
  <si>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</si>
  <si>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</si>
  <si>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</si>
  <si>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</si>
  <si>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</si>
  <si>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</si>
  <si>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</si>
  <si>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</si>
  <si>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</si>
  <si>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</si>
  <si>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</si>
  <si>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</si>
  <si>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</si>
  <si>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</si>
  <si>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</si>
  <si>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</si>
  <si>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</si>
  <si>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</si>
  <si>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</si>
  <si>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</si>
  <si>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</si>
  <si>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</si>
  <si>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</si>
  <si>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</si>
  <si>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</si>
  <si>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</si>
  <si>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</si>
  <si>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</si>
  <si>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</si>
  <si>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</si>
  <si>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</si>
  <si>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</si>
  <si>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</si>
  <si>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</si>
  <si>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</si>
  <si>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</si>
  <si>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</si>
  <si>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</si>
  <si>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</si>
  <si>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</si>
  <si>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</si>
  <si>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</si>
  <si>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</si>
  <si>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</si>
  <si>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</si>
  <si>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</si>
  <si>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</si>
  <si>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</si>
  <si>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</si>
  <si>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</si>
  <si>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</si>
  <si>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</si>
  <si>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</si>
  <si>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</si>
  <si>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</si>
  <si>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</si>
  <si>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</si>
  <si>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</si>
  <si>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</si>
  <si>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</si>
  <si>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</si>
  <si>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</si>
  <si>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</si>
  <si>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</si>
  <si>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</si>
  <si>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</si>
  <si>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</si>
  <si>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</si>
  <si>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</si>
  <si>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</si>
  <si>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</si>
  <si>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</si>
  <si>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</si>
  <si>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</si>
  <si>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</si>
  <si>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</si>
  <si>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</si>
  <si>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</si>
  <si>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</si>
  <si>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</si>
  <si>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</si>
  <si>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</si>
  <si>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</si>
  <si>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</si>
  <si>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</si>
  <si>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</si>
  <si>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</si>
  <si>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</si>
  <si>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</si>
  <si>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</si>
  <si>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</si>
  <si>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</si>
  <si>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</si>
  <si>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</si>
  <si>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</si>
  <si>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</si>
  <si>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</si>
  <si>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</si>
  <si>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</si>
  <si>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</si>
  <si>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</si>
  <si>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</si>
  <si>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</si>
  <si>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</si>
  <si>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</si>
  <si>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</si>
  <si>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</si>
  <si>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</si>
  <si>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</si>
  <si>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</si>
  <si>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</si>
  <si>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</si>
  <si>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</si>
  <si>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</si>
  <si>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</si>
  <si>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</si>
  <si>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</si>
  <si>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</si>
  <si>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</si>
  <si>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</si>
  <si>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</si>
  <si>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</si>
  <si>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</si>
  <si>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</si>
  <si>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</si>
  <si>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</si>
  <si>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</si>
  <si>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</si>
  <si>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</si>
  <si>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</si>
  <si>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</si>
  <si>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</si>
  <si>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</si>
  <si>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</si>
  <si>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</si>
  <si>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</si>
  <si>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</si>
  <si>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</si>
  <si>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</si>
  <si>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</si>
  <si>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</si>
  <si>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</si>
  <si>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</si>
  <si>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</si>
  <si>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</si>
  <si>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</si>
  <si>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</si>
  <si>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</si>
  <si>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</si>
  <si>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</si>
  <si>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</si>
  <si>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</si>
  <si>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</si>
  <si>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</si>
  <si>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</si>
  <si>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</si>
  <si>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</si>
  <si>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</si>
  <si>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</si>
  <si>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</si>
  <si>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</si>
  <si>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</si>
  <si>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</si>
  <si>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</si>
  <si>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</si>
  <si>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</si>
  <si>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</si>
  <si>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</si>
  <si>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</si>
  <si>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</si>
  <si>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</si>
  <si>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</si>
  <si>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</si>
  <si>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</si>
  <si>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</si>
  <si>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</si>
  <si>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</si>
  <si>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</si>
  <si>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</si>
  <si>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</si>
  <si>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</si>
  <si>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</si>
  <si>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</si>
  <si>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</si>
  <si>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</si>
  <si>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</si>
  <si>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</si>
  <si>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</si>
  <si>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</si>
  <si>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</si>
  <si>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</si>
  <si>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</si>
  <si>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</si>
  <si>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</si>
  <si>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</si>
  <si>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</si>
  <si>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</si>
  <si>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</si>
  <si>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</si>
  <si>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</si>
  <si>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</si>
  <si>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</si>
  <si>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</si>
  <si>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</si>
  <si>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</si>
  <si>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</si>
  <si>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</si>
  <si>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</si>
  <si>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</si>
  <si>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</si>
  <si>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</si>
  <si>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</si>
  <si>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</si>
  <si>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</si>
  <si>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</si>
  <si>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</si>
  <si>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</si>
  <si>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</si>
  <si>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</si>
  <si>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</si>
  <si>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</si>
  <si>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</si>
  <si>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</si>
  <si>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</si>
  <si>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</si>
  <si>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</si>
  <si>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</si>
  <si>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</si>
  <si>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</si>
  <si>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</si>
  <si>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</si>
  <si>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</si>
  <si>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</si>
  <si>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</si>
  <si>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</si>
  <si>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</si>
  <si>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</si>
  <si>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</si>
  <si>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</si>
  <si>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</si>
  <si>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</si>
  <si>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</si>
  <si>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</si>
  <si>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</si>
  <si>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</si>
  <si>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</si>
  <si>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</si>
  <si>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</si>
  <si>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</si>
  <si>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</si>
  <si>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</si>
  <si>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</si>
  <si>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</si>
  <si>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</si>
  <si>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</si>
  <si>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</si>
  <si>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</si>
  <si>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</si>
  <si>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</si>
  <si>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</si>
  <si>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</si>
  <si>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</si>
  <si>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</si>
  <si>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</si>
  <si>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</si>
  <si>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</si>
  <si>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</si>
  <si>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</si>
  <si>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</si>
  <si>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</si>
  <si>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</si>
  <si>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</si>
  <si>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</si>
  <si>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</si>
  <si>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</si>
  <si>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</si>
  <si>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</si>
  <si>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</si>
  <si>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</si>
  <si>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</si>
  <si>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</si>
  <si>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</si>
  <si>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</si>
  <si>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</si>
  <si>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</si>
  <si>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</si>
  <si>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</si>
  <si>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</si>
  <si>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</si>
  <si>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</si>
  <si>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</si>
  <si>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</si>
  <si>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</si>
  <si>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</si>
  <si>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</si>
  <si>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</si>
  <si>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</si>
  <si>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</si>
  <si>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</si>
  <si>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</si>
  <si>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</si>
  <si>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</si>
  <si>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</si>
  <si>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</si>
  <si>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</si>
  <si>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</si>
  <si>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</si>
  <si>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</si>
  <si>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</si>
  <si>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</si>
  <si>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</si>
  <si>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</si>
  <si>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</si>
  <si>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</si>
  <si>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</si>
  <si>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</si>
  <si>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</si>
  <si>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</si>
  <si>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</si>
  <si>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</si>
  <si>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</si>
  <si>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</si>
  <si>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</si>
  <si>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</si>
  <si>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</si>
  <si>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</si>
  <si>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</si>
  <si>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</si>
  <si>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</si>
  <si>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</si>
  <si>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</si>
  <si>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</si>
  <si>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</si>
  <si>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</si>
  <si>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</si>
  <si>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</si>
  <si>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</si>
  <si>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</si>
  <si>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</si>
  <si>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</si>
  <si>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</si>
  <si>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</si>
  <si>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</si>
  <si>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</si>
  <si>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</si>
  <si>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</si>
  <si>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</si>
  <si>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</si>
  <si>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</si>
  <si>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</si>
  <si>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</si>
  <si>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</si>
  <si>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</si>
  <si>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</si>
  <si>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</si>
  <si>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</si>
  <si>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</si>
  <si>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</si>
  <si>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</si>
  <si>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</si>
  <si>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</si>
  <si>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</si>
  <si>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</si>
  <si>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</si>
  <si>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</si>
  <si>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</si>
  <si>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</si>
  <si>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</si>
  <si>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</si>
  <si>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</si>
  <si>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</si>
  <si>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</si>
  <si>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</si>
  <si>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</si>
  <si>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</si>
  <si>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</si>
  <si>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</si>
  <si>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</si>
  <si>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</si>
  <si>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</si>
  <si>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</si>
  <si>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</si>
  <si>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</si>
  <si>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</si>
  <si>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</si>
  <si>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</si>
  <si>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</si>
  <si>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</si>
  <si>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</si>
  <si>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</si>
  <si>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</si>
  <si>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</si>
  <si>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</si>
  <si>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</si>
  <si>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</si>
  <si>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</si>
  <si>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</si>
  <si>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</si>
  <si>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</si>
  <si>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</si>
  <si>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</si>
  <si>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</si>
  <si>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</si>
  <si>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</si>
  <si>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</si>
  <si>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</si>
  <si>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</si>
  <si>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</si>
  <si>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</si>
  <si>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</si>
  <si>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</si>
  <si>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</si>
  <si>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</si>
  <si>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</si>
  <si>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</si>
  <si>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</si>
  <si>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</si>
  <si>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</si>
  <si>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</si>
  <si>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</si>
  <si>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</si>
  <si>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</si>
  <si>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</si>
  <si>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</si>
  <si>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</si>
  <si>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</si>
  <si>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</si>
  <si>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</si>
  <si>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</si>
  <si>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</si>
  <si>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</si>
  <si>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</si>
  <si>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</si>
  <si>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</si>
  <si>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</si>
  <si>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</si>
  <si>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</si>
  <si>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</si>
  <si>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</si>
  <si>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</si>
  <si>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</si>
  <si>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</si>
  <si>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</si>
  <si>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</si>
  <si>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</si>
  <si>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</si>
  <si>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</si>
  <si>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</si>
  <si>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</si>
  <si>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</si>
  <si>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</si>
  <si>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</si>
  <si>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</si>
  <si>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</si>
  <si>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</si>
  <si>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</si>
  <si>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</si>
  <si>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</si>
  <si>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</si>
  <si>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</si>
  <si>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</si>
  <si>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</si>
  <si>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</si>
  <si>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</si>
  <si>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</si>
  <si>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</si>
  <si>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</si>
  <si>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</si>
  <si>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</si>
  <si>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</si>
  <si>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</si>
  <si>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</si>
  <si>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</si>
  <si>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</si>
  <si>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</si>
  <si>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</si>
  <si>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</si>
  <si>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</si>
  <si>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</si>
  <si>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</si>
  <si>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</si>
  <si>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</si>
  <si>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</si>
  <si>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</si>
  <si>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</si>
  <si>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</si>
  <si>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</si>
  <si>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</si>
  <si>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</si>
  <si>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</si>
  <si>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</si>
  <si>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</si>
  <si>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</si>
  <si>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</si>
  <si>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</si>
  <si>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</si>
  <si>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</si>
  <si>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</si>
  <si>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</si>
  <si>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</si>
  <si>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</si>
  <si>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</si>
  <si>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</si>
  <si>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</si>
  <si>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</si>
  <si>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</si>
  <si>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</si>
  <si>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</si>
  <si>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</si>
  <si>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</si>
  <si>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</si>
  <si>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</si>
  <si>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</si>
  <si>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</si>
  <si>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</si>
  <si>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</si>
  <si>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</si>
  <si>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</si>
  <si>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</si>
  <si>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</si>
  <si>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</si>
  <si>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</si>
  <si>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</si>
  <si>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</si>
  <si>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</si>
  <si>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</si>
  <si>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</si>
  <si>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</si>
  <si>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</si>
  <si>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</si>
  <si>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</si>
  <si>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</si>
  <si>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</si>
  <si>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</si>
  <si>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</si>
  <si>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</si>
  <si>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</si>
  <si>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</si>
  <si>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</si>
  <si>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</si>
  <si>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</si>
  <si>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</si>
  <si>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</si>
  <si>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</si>
  <si>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</si>
  <si>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</si>
  <si>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</si>
  <si>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</si>
  <si>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</si>
  <si>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</si>
  <si>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</si>
  <si>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</si>
  <si>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</si>
  <si>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</si>
  <si>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</si>
  <si>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</si>
  <si>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</si>
  <si>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</si>
  <si>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</si>
  <si>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</si>
  <si>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</si>
  <si>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</si>
  <si>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</si>
  <si>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</si>
  <si>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</si>
  <si>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</si>
  <si>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</si>
  <si>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</si>
  <si>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</si>
  <si>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</si>
  <si>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</si>
  <si>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</si>
  <si>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</si>
  <si>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</si>
  <si>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</si>
  <si>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</si>
  <si>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</si>
  <si>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</si>
  <si>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</si>
  <si>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</si>
  <si>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</si>
  <si>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</si>
  <si>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</si>
  <si>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</si>
  <si>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</si>
  <si>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</si>
  <si>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</si>
  <si>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</si>
  <si>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</si>
  <si>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</si>
  <si>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</si>
  <si>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</si>
  <si>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</si>
  <si>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</si>
  <si>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</si>
  <si>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</si>
  <si>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</si>
  <si>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</si>
  <si>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</si>
  <si>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</si>
  <si>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</si>
  <si>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</si>
  <si>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</si>
  <si>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</si>
  <si>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</si>
  <si>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</si>
  <si>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</si>
  <si>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</si>
  <si>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</si>
  <si>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</si>
  <si>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</si>
  <si>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</si>
  <si>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</si>
  <si>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</si>
  <si>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</si>
  <si>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</si>
  <si>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</si>
  <si>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</si>
  <si>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</si>
  <si>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</si>
  <si>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</si>
  <si>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</si>
  <si>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</si>
  <si>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</si>
  <si>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</si>
  <si>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</si>
  <si>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</si>
  <si>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</si>
  <si>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</si>
  <si>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</si>
  <si>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</si>
  <si>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</si>
  <si>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</si>
  <si>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</si>
  <si>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</si>
  <si>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</si>
  <si>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</si>
  <si>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</si>
  <si>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</si>
  <si>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</si>
  <si>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</si>
  <si>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</si>
  <si>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</si>
  <si>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</si>
  <si>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</si>
  <si>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</si>
  <si>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</si>
  <si>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</si>
  <si>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</si>
  <si>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</si>
  <si>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</si>
  <si>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</si>
  <si>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</si>
  <si>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</si>
  <si>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</si>
  <si>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</si>
  <si>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</si>
  <si>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</si>
  <si>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</si>
  <si>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</si>
  <si>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</si>
  <si>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</si>
  <si>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</si>
  <si>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</si>
  <si>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</si>
  <si>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</si>
  <si>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</si>
  <si>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</si>
  <si>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</si>
  <si>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</si>
  <si>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</si>
  <si>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</si>
  <si>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</si>
  <si>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</si>
  <si>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</si>
  <si>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</si>
  <si>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</si>
  <si>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</si>
  <si>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</si>
  <si>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</si>
  <si>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</si>
  <si>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</si>
  <si>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</si>
  <si>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</si>
  <si>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</si>
  <si>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</si>
  <si>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</si>
  <si>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</si>
  <si>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</si>
  <si>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</si>
  <si>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</si>
  <si>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</si>
  <si>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</si>
  <si>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</si>
  <si>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</si>
  <si>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</si>
  <si>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</si>
  <si>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</si>
  <si>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</si>
  <si>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</si>
  <si>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</si>
  <si>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</si>
  <si>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</si>
  <si>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</si>
  <si>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</si>
  <si>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</si>
  <si>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</si>
  <si>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</si>
  <si>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</si>
  <si>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</si>
  <si>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</si>
  <si>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</si>
  <si>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</si>
  <si>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</si>
  <si>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</si>
  <si>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</si>
  <si>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</si>
  <si>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</si>
  <si>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</si>
  <si>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</si>
  <si>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</si>
  <si>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</si>
  <si>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</si>
  <si>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</si>
  <si>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</si>
  <si>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</si>
  <si>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</si>
  <si>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</si>
  <si>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</si>
  <si>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</si>
  <si>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</si>
  <si>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</si>
  <si>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</si>
  <si>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</si>
  <si>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</si>
  <si>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</si>
  <si>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</si>
  <si>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</si>
  <si>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</si>
  <si>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</si>
  <si>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</si>
  <si>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</si>
  <si>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</si>
  <si>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</si>
  <si>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</si>
  <si>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</si>
  <si>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</si>
  <si>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</si>
  <si>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</si>
  <si>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</si>
  <si>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</si>
  <si>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</si>
  <si>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</si>
  <si>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</si>
  <si>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</si>
  <si>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</si>
  <si>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</si>
  <si>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</si>
  <si>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</si>
  <si>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</si>
  <si>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</si>
  <si>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</si>
  <si>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</si>
  <si>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</si>
  <si>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</si>
  <si>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</si>
  <si>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</si>
  <si>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</si>
  <si>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</si>
  <si>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</si>
  <si>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</si>
  <si>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</si>
  <si>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</si>
  <si>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</si>
  <si>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</si>
  <si>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</si>
  <si>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</si>
  <si>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</si>
  <si>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</si>
  <si>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</si>
  <si>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</si>
  <si>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</si>
  <si>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</si>
  <si>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</si>
  <si>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</si>
  <si>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</si>
  <si>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</si>
  <si>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</si>
  <si>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</si>
  <si>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</si>
  <si>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</si>
  <si>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</si>
  <si>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</si>
  <si>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</si>
  <si>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</si>
  <si>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</si>
  <si>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</si>
  <si>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</si>
  <si>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</si>
  <si>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</si>
  <si>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</si>
  <si>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</si>
  <si>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</si>
  <si>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</si>
  <si>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</si>
  <si>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</si>
  <si>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</si>
  <si>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</si>
  <si>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</si>
  <si>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</si>
  <si>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</si>
  <si>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</si>
  <si>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</si>
  <si>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</si>
  <si>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</si>
  <si>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</si>
  <si>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</si>
  <si>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</si>
  <si>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</si>
  <si>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</si>
  <si>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</si>
  <si>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</si>
  <si>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</si>
  <si>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</si>
  <si>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</si>
  <si>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</si>
  <si>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</si>
  <si>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</si>
  <si>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</si>
  <si>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</si>
  <si>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</si>
  <si>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</si>
  <si>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</si>
  <si>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</si>
  <si>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</si>
  <si>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</si>
  <si>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</si>
  <si>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</si>
  <si>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</si>
  <si>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</si>
  <si>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</si>
  <si>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</si>
  <si>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</si>
  <si>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</si>
  <si>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</si>
  <si>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</si>
  <si>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</si>
  <si>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</si>
  <si>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</si>
  <si>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</si>
  <si>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</si>
  <si>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</si>
  <si>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</si>
  <si>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</si>
  <si>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</si>
  <si>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</si>
  <si>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</si>
  <si>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</si>
  <si>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</si>
  <si>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</si>
  <si>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</si>
  <si>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</si>
  <si>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</si>
  <si>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</si>
  <si>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</si>
  <si>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</si>
  <si>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</si>
  <si>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</si>
  <si>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</si>
  <si>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</si>
  <si>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</si>
  <si>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</si>
  <si>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</si>
  <si>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</si>
  <si>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</si>
  <si>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</si>
  <si>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</si>
  <si>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</si>
  <si>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</si>
  <si>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</si>
  <si>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</si>
  <si>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</si>
  <si>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</si>
  <si>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</si>
  <si>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</si>
  <si>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</si>
  <si>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</si>
  <si>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</si>
  <si>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</si>
  <si>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</si>
  <si>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</si>
  <si>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</si>
  <si>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</si>
  <si>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</si>
  <si>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</si>
  <si>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</si>
  <si>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</si>
  <si>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</si>
  <si>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</si>
  <si>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</si>
  <si>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</si>
  <si>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</si>
  <si>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</si>
  <si>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</si>
  <si>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</si>
  <si>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</si>
  <si>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</si>
  <si>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</si>
  <si>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</si>
  <si>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</si>
  <si>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</si>
  <si>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</si>
  <si>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</si>
  <si>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</si>
  <si>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</si>
  <si>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</si>
  <si>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</si>
  <si>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</si>
  <si>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</si>
  <si>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</si>
  <si>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</si>
  <si>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</si>
  <si>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</si>
  <si>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</si>
  <si>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</si>
  <si>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</si>
  <si>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</si>
  <si>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</si>
  <si>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</si>
  <si>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</si>
  <si>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</si>
  <si>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</si>
  <si>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</si>
  <si>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</si>
  <si>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</si>
  <si>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</si>
  <si>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</si>
  <si>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</si>
  <si>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</si>
  <si>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</si>
  <si>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</si>
  <si>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</si>
  <si>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</si>
  <si>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</si>
  <si>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</si>
  <si>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</si>
  <si>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</si>
  <si>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</si>
  <si>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</si>
  <si>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</si>
  <si>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</si>
  <si>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</si>
  <si>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</si>
  <si>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</si>
  <si>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</si>
  <si>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</si>
  <si>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</si>
  <si>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</si>
  <si>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</si>
  <si>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</si>
  <si>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</si>
  <si>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</si>
  <si>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</si>
  <si>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</si>
  <si>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</si>
  <si>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</si>
  <si>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</si>
  <si>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</si>
  <si>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</si>
  <si>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</si>
  <si>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</si>
  <si>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</si>
  <si>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</si>
  <si>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</si>
  <si>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</si>
  <si>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</si>
  <si>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</si>
  <si>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</si>
  <si>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</si>
  <si>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</si>
  <si>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</si>
  <si>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</si>
  <si>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</si>
  <si>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</si>
  <si>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</si>
  <si>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</si>
  <si>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</si>
  <si>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</si>
  <si>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</si>
  <si>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</si>
  <si>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</si>
  <si>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</si>
  <si>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</si>
  <si>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</si>
  <si>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</si>
  <si>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</si>
  <si>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</si>
  <si>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</si>
  <si>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</si>
  <si>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</si>
  <si>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</si>
  <si>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</si>
  <si>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</si>
  <si>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</si>
  <si>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</si>
  <si>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</si>
  <si>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</si>
  <si>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</si>
  <si>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</si>
  <si>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</si>
  <si>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</si>
  <si>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</si>
  <si>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</si>
  <si>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</si>
  <si>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</si>
  <si>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</si>
  <si>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</si>
  <si>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</si>
  <si>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</si>
  <si>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</si>
  <si>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</si>
  <si>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</si>
  <si>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</si>
  <si>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</si>
  <si>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</si>
  <si>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</si>
  <si>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</si>
  <si>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</si>
  <si>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</si>
  <si>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</si>
  <si>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</si>
  <si>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</si>
  <si>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</si>
  <si>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</si>
  <si>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</si>
  <si>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</si>
  <si>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</si>
  <si>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</si>
  <si>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</si>
  <si>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</si>
  <si>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</si>
  <si>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</si>
  <si>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</si>
  <si>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</si>
  <si>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</si>
  <si>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</si>
  <si>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</si>
  <si>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</si>
  <si>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</si>
  <si>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</si>
  <si>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</si>
  <si>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</si>
  <si>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</si>
  <si>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</si>
  <si>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</si>
  <si>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</si>
  <si>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</si>
  <si>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</si>
  <si>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</si>
  <si>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</si>
  <si>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</si>
  <si>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</si>
  <si>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</si>
  <si>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</si>
  <si>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</si>
  <si>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</si>
  <si>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</si>
  <si>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</si>
  <si>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</si>
  <si>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</si>
  <si>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</si>
  <si>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</si>
  <si>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</si>
  <si>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</si>
  <si>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</si>
  <si>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</si>
  <si>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</si>
  <si>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</si>
  <si>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</si>
  <si>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</si>
  <si>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</si>
  <si>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</si>
  <si>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</si>
  <si>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</si>
  <si>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</si>
  <si>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</si>
  <si>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</si>
  <si>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</si>
  <si>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</si>
  <si>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</si>
  <si>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</si>
  <si>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</si>
  <si>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</si>
  <si>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</si>
  <si>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</si>
  <si>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</si>
  <si>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</si>
  <si>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</si>
  <si>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</si>
  <si>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</si>
  <si>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</si>
  <si>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</si>
  <si>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</si>
  <si>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</si>
  <si>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</si>
  <si>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</si>
  <si>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</si>
  <si>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</si>
  <si>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</si>
  <si>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</si>
  <si>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</si>
  <si>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</si>
  <si>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</si>
  <si>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</si>
  <si>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</si>
  <si>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</si>
  <si>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</si>
  <si>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</si>
  <si>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</si>
  <si>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</si>
  <si>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</si>
  <si>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</si>
  <si>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</si>
  <si>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</si>
  <si>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</si>
  <si>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</si>
  <si>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</si>
  <si>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</si>
  <si>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</si>
  <si>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</si>
  <si>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</si>
  <si>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</si>
  <si>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</si>
  <si>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</si>
  <si>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</si>
  <si>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</si>
  <si>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</si>
  <si>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</si>
  <si>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</si>
  <si>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</si>
  <si>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</si>
  <si>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</si>
  <si>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</si>
  <si>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</si>
  <si>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</si>
  <si>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</si>
  <si>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</si>
  <si>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</si>
  <si>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</si>
  <si>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</si>
  <si>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</si>
  <si>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</si>
  <si>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</si>
  <si>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</si>
  <si>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</si>
  <si>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</si>
  <si>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</si>
  <si>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</si>
  <si>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</si>
  <si>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</si>
  <si>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</si>
  <si>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</si>
  <si>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</si>
  <si>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</si>
  <si>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</si>
  <si>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</si>
  <si>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</si>
  <si>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</si>
  <si>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</si>
  <si>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</si>
  <si>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</si>
  <si>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</si>
  <si>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</si>
  <si>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</si>
  <si>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</si>
  <si>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</si>
  <si>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</si>
  <si>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</si>
  <si>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</si>
  <si>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</si>
  <si>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</si>
  <si>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</si>
  <si>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</si>
  <si>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</si>
  <si>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</si>
  <si>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</si>
  <si>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</si>
  <si>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</si>
  <si>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</si>
  <si>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</si>
  <si>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</si>
  <si>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</si>
  <si>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</si>
  <si>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</si>
  <si>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</si>
  <si>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</si>
  <si>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</si>
  <si>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</si>
  <si>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</si>
  <si>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</si>
  <si>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</si>
  <si>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</si>
  <si>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</si>
  <si>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</si>
  <si>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</si>
  <si>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</si>
  <si>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</si>
  <si>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</si>
  <si>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</si>
  <si>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</si>
  <si>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</si>
  <si>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</si>
  <si>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</si>
  <si>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</si>
  <si>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</si>
  <si>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</si>
  <si>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</si>
  <si>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</si>
  <si>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</si>
  <si>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</si>
  <si>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</si>
  <si>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</si>
  <si>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</si>
  <si>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</si>
  <si>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</si>
  <si>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</si>
  <si>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</si>
  <si>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</si>
  <si>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</si>
  <si>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</si>
  <si>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</si>
  <si>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</si>
  <si>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</si>
  <si>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</si>
  <si>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</si>
  <si>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</si>
  <si>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</si>
  <si>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</si>
  <si>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</si>
  <si>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</si>
  <si>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</si>
  <si>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</si>
  <si>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</si>
  <si>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</si>
  <si>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</si>
  <si>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</si>
  <si>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</si>
  <si>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</si>
  <si>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</si>
  <si>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</si>
  <si>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</si>
  <si>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</si>
  <si>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</si>
  <si>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</si>
  <si>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</si>
  <si>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</si>
  <si>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</si>
  <si>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</si>
  <si>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</si>
  <si>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</si>
  <si>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</si>
  <si>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</si>
  <si>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</si>
  <si>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</si>
  <si>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</si>
  <si>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</si>
  <si>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</si>
  <si>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</si>
  <si>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</si>
  <si>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</si>
  <si>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</si>
  <si>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</si>
  <si>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</si>
  <si>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</si>
  <si>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</si>
  <si>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</si>
  <si>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</si>
  <si>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</si>
  <si>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</si>
  <si>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</si>
  <si>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</si>
  <si>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</si>
  <si>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</si>
  <si>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</si>
  <si>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</si>
  <si>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</si>
  <si>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</si>
  <si>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</si>
  <si>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</si>
  <si>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</si>
  <si>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</si>
  <si>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</si>
  <si>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</si>
  <si>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</si>
  <si>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</si>
  <si>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</si>
  <si>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</si>
  <si>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</si>
  <si>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</si>
  <si>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</si>
  <si>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</si>
  <si>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</si>
  <si>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</si>
  <si>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</si>
  <si>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</si>
  <si>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</si>
  <si>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</si>
  <si>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</si>
  <si>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</si>
  <si>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</si>
  <si>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</si>
  <si>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</si>
  <si>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</si>
  <si>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</si>
  <si>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</si>
  <si>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</si>
  <si>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</si>
  <si>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</si>
  <si>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</si>
  <si>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</si>
  <si>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</si>
  <si>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</si>
  <si>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</si>
  <si>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</si>
  <si>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</si>
  <si>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</si>
  <si>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</si>
  <si>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</si>
  <si>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</si>
  <si>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</si>
  <si>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</si>
  <si>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</si>
  <si>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</si>
  <si>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</si>
  <si>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</si>
  <si>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</si>
  <si>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</si>
  <si>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</si>
  <si>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</si>
  <si>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</si>
  <si>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</si>
  <si>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</si>
  <si>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</si>
  <si>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</si>
  <si>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</si>
  <si>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</si>
  <si>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</si>
  <si>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</si>
  <si>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</si>
  <si>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</si>
  <si>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</si>
  <si>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</si>
  <si>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</si>
  <si>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</si>
  <si>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</si>
  <si>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</si>
  <si>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</si>
  <si>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</si>
  <si>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</si>
  <si>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</si>
  <si>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</si>
  <si>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</si>
  <si>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</si>
  <si>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</si>
  <si>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</si>
  <si>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</si>
  <si>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</si>
  <si>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</si>
  <si>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</si>
  <si>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</si>
  <si>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</si>
  <si>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</si>
  <si>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</si>
  <si>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</si>
  <si>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</si>
  <si>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</si>
  <si>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</si>
  <si>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</si>
  <si>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</si>
  <si>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</si>
  <si>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</si>
  <si>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</si>
  <si>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</si>
  <si>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</si>
  <si>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</si>
  <si>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</si>
  <si>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</si>
  <si>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</si>
  <si>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</si>
  <si>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</si>
  <si>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</si>
  <si>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</si>
  <si>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</si>
  <si>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</si>
  <si>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</si>
  <si>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</si>
  <si>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</si>
  <si>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</si>
  <si>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</si>
  <si>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</si>
  <si>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</si>
  <si>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</si>
  <si>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</si>
  <si>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</si>
  <si>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</si>
  <si>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</si>
  <si>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</si>
  <si>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</si>
  <si>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</si>
  <si>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</si>
  <si>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</si>
  <si>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</si>
  <si>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</si>
  <si>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</si>
  <si>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</si>
  <si>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</si>
  <si>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</si>
  <si>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</si>
  <si>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</si>
  <si>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</si>
  <si>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</si>
  <si>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</si>
  <si>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</si>
  <si>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</si>
  <si>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</si>
  <si>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</si>
  <si>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</si>
  <si>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</si>
  <si>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</si>
  <si>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</si>
  <si>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</si>
  <si>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</si>
  <si>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</si>
  <si>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</si>
  <si>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</si>
  <si>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</si>
  <si>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</si>
  <si>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</si>
  <si>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</si>
  <si>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</si>
  <si>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</si>
  <si>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</si>
  <si>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</si>
  <si>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</si>
  <si>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</si>
  <si>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</si>
  <si>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</si>
  <si>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</si>
  <si>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</si>
  <si>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</si>
  <si>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</si>
  <si>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</si>
  <si>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</si>
  <si>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</si>
  <si>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</si>
  <si>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</si>
  <si>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</si>
  <si>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</si>
  <si>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</si>
  <si>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</si>
  <si>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</si>
  <si>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</si>
  <si>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</si>
  <si>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</si>
  <si>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</si>
  <si>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</si>
  <si>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</si>
  <si>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</si>
  <si>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</si>
  <si>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</si>
  <si>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</si>
  <si>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</si>
  <si>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</si>
  <si>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</si>
  <si>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</si>
  <si>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</si>
  <si>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</si>
  <si>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</si>
  <si>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</si>
  <si>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</si>
  <si>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</si>
  <si>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</si>
  <si>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</si>
  <si>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</si>
  <si>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</si>
  <si>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</si>
  <si>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</si>
  <si>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</si>
  <si>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</si>
  <si>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</si>
  <si>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</si>
  <si>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</si>
  <si>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</si>
  <si>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</si>
  <si>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</si>
  <si>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</si>
  <si>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</si>
  <si>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</si>
  <si>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</si>
  <si>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</si>
  <si>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</si>
  <si>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</si>
  <si>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</si>
  <si>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</si>
  <si>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</si>
  <si>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</si>
  <si>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</si>
  <si>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</si>
  <si>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</si>
  <si>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</si>
  <si>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</si>
  <si>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</si>
  <si>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</si>
  <si>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</si>
  <si>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</si>
  <si>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</si>
  <si>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</si>
  <si>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</si>
  <si>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</si>
  <si>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</si>
  <si>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</si>
  <si>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</si>
  <si>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</si>
  <si>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</si>
  <si>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</si>
  <si>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</si>
  <si>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</si>
  <si>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</si>
  <si>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</si>
  <si>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</si>
  <si>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</si>
  <si>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</si>
  <si>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</si>
  <si>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</si>
  <si>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</si>
  <si>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</si>
  <si>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</si>
  <si>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</si>
  <si>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</si>
  <si>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</si>
  <si>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</si>
  <si>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</si>
  <si>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</si>
  <si>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</si>
  <si>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</si>
  <si>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</si>
  <si>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</si>
  <si>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</si>
  <si>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</si>
  <si>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</si>
  <si>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</si>
  <si>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</si>
  <si>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</si>
  <si>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</si>
  <si>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</si>
  <si>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</si>
  <si>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</si>
  <si>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</si>
  <si>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</si>
  <si>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</si>
  <si>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</si>
  <si>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</si>
  <si>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</si>
  <si>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</si>
  <si>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</si>
  <si>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</si>
  <si>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</si>
  <si>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</si>
  <si>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</si>
  <si>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</si>
  <si>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</si>
  <si>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</si>
  <si>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</si>
  <si>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</si>
  <si>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</si>
  <si>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</si>
  <si>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</si>
  <si>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</si>
  <si>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</si>
  <si>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</si>
  <si>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</si>
  <si>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</si>
  <si>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</si>
  <si>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</si>
  <si>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</si>
  <si>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</si>
  <si>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</si>
  <si>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</si>
  <si>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</si>
  <si>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</si>
  <si>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</si>
  <si>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</si>
  <si>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</si>
  <si>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</si>
  <si>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</si>
  <si>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</si>
  <si>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</si>
  <si>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</si>
  <si>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</si>
  <si>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</si>
  <si>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</si>
  <si>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</si>
  <si>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</si>
  <si>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</si>
  <si>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</si>
  <si>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</si>
  <si>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</si>
  <si>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</si>
  <si>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</si>
  <si>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</si>
  <si>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</si>
  <si>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</si>
  <si>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</si>
  <si>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</si>
  <si>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</si>
  <si>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</si>
  <si>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</si>
  <si>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</si>
  <si>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</si>
  <si>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</si>
  <si>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</si>
  <si>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</si>
  <si>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</si>
  <si>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</si>
  <si>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</si>
  <si>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</si>
  <si>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</si>
  <si>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</si>
  <si>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</si>
  <si>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</si>
  <si>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</si>
  <si>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</si>
  <si>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</si>
  <si>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</si>
  <si>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</si>
  <si>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</si>
  <si>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</si>
  <si>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</si>
  <si>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</si>
  <si>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</si>
  <si>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</si>
  <si>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</si>
  <si>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</si>
  <si>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</si>
  <si>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</si>
  <si>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</si>
  <si>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</si>
  <si>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</si>
  <si>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</si>
  <si>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</si>
  <si>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</si>
  <si>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</si>
  <si>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</si>
  <si>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</si>
  <si>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</si>
  <si>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</si>
  <si>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</si>
  <si>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</si>
  <si>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</si>
  <si>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</si>
  <si>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</si>
  <si>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</si>
  <si>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</si>
  <si>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</si>
  <si>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</si>
  <si>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</si>
  <si>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</si>
  <si>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</si>
  <si>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</si>
  <si>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</si>
  <si>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</si>
  <si>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</si>
  <si>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</si>
  <si>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</si>
  <si>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</si>
  <si>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</si>
  <si>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</si>
  <si>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</si>
  <si>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</si>
  <si>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</si>
  <si>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</si>
  <si>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</si>
  <si>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</si>
  <si>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</si>
  <si>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</si>
  <si>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</si>
  <si>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</si>
  <si>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</si>
  <si>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</si>
  <si>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</si>
  <si>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</si>
  <si>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</si>
  <si>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</si>
  <si>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</si>
  <si>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</si>
  <si>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</si>
  <si>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</si>
  <si>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</si>
  <si>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</si>
  <si>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</si>
  <si>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</si>
  <si>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</si>
  <si>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</si>
  <si>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</si>
  <si>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</si>
  <si>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</si>
  <si>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</si>
  <si>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</si>
  <si>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</si>
  <si>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</si>
  <si>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</si>
  <si>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</si>
  <si>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</si>
  <si>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</si>
  <si>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</si>
  <si>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</si>
  <si>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</si>
  <si>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</si>
  <si>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</si>
  <si>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</si>
  <si>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</si>
  <si>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</si>
  <si>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</si>
  <si>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</si>
  <si>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</si>
  <si>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</si>
  <si>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</si>
  <si>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</si>
  <si>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</si>
  <si>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</si>
  <si>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</si>
  <si>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</si>
  <si>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</si>
  <si>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</si>
  <si>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</si>
  <si>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</si>
  <si>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</si>
  <si>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</si>
  <si>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</si>
  <si>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</si>
  <si>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</si>
  <si>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</si>
  <si>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</si>
  <si>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</si>
  <si>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</si>
  <si>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</si>
  <si>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</si>
  <si>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</si>
  <si>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</si>
  <si>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</si>
  <si>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</si>
  <si>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</si>
  <si>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</si>
  <si>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</si>
  <si>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</si>
  <si>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</si>
  <si>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</si>
  <si>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</si>
  <si>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</si>
  <si>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</si>
  <si>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</si>
  <si>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</si>
  <si>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</si>
  <si>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</si>
  <si>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</si>
  <si>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</si>
  <si>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</si>
  <si>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</si>
  <si>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</si>
  <si>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</si>
  <si>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</si>
  <si>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</si>
  <si>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</si>
  <si>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</si>
  <si>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</si>
  <si>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</si>
  <si>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</si>
  <si>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</si>
  <si>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</si>
  <si>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</si>
  <si>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</si>
  <si>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</si>
  <si>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</si>
  <si>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</si>
  <si>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</si>
  <si>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</si>
  <si>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</si>
  <si>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</si>
  <si>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</si>
  <si>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</si>
  <si>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</si>
  <si>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</si>
  <si>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</si>
  <si>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</si>
  <si>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</si>
  <si>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</si>
  <si>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</si>
  <si>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</si>
  <si>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</si>
  <si>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</si>
  <si>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</si>
  <si>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</si>
  <si>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</si>
  <si>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</si>
  <si>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</si>
  <si>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</si>
  <si>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</si>
  <si>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</si>
  <si>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</si>
  <si>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</si>
  <si>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</si>
  <si>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</si>
  <si>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</si>
  <si>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</si>
  <si>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</si>
  <si>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</si>
  <si>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</si>
  <si>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</si>
  <si>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</si>
  <si>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</si>
  <si>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</si>
  <si>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</si>
  <si>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</si>
  <si>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</si>
  <si>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</si>
  <si>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</si>
  <si>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</si>
  <si>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</si>
  <si>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</si>
  <si>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</si>
  <si>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</si>
  <si>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</si>
  <si>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</si>
  <si>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</si>
  <si>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</si>
  <si>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</si>
  <si>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</si>
  <si>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</si>
  <si>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</si>
  <si>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</si>
  <si>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</si>
  <si>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</si>
  <si>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</si>
  <si>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</si>
  <si>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</si>
  <si>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</si>
  <si>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</si>
  <si>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</si>
  <si>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</si>
  <si>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</si>
  <si>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</si>
  <si>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</si>
  <si>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</si>
  <si>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</si>
  <si>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</si>
  <si>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</si>
  <si>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</si>
  <si>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</si>
  <si>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</si>
  <si>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</si>
  <si>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</si>
  <si>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</si>
  <si>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</si>
  <si>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</si>
  <si>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</si>
  <si>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</si>
  <si>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</si>
  <si>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</si>
  <si>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</si>
  <si>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</si>
  <si>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</si>
  <si>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</si>
  <si>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</si>
  <si>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</si>
  <si>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</si>
  <si>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</si>
  <si>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</si>
  <si>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</si>
  <si>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</si>
  <si>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</si>
  <si>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</si>
  <si>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</si>
  <si>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</si>
  <si>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</si>
  <si>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</si>
  <si>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</si>
  <si>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</si>
  <si>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</si>
  <si>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</si>
  <si>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</si>
  <si>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</si>
  <si>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</si>
  <si>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</si>
  <si>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</si>
  <si>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</si>
  <si>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</si>
  <si>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</si>
  <si>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</si>
  <si>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</si>
  <si>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</si>
  <si>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</si>
  <si>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</si>
  <si>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</si>
  <si>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</si>
  <si>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</si>
  <si>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</si>
  <si>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</si>
  <si>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</si>
  <si>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</si>
  <si>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</si>
  <si>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</si>
  <si>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</si>
  <si>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</si>
  <si>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</si>
  <si>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</si>
  <si>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</si>
  <si>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</si>
  <si>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</si>
  <si>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</si>
  <si>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</si>
  <si>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</si>
  <si>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</si>
  <si>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</si>
  <si>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</si>
  <si>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</si>
  <si>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</si>
  <si>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</si>
  <si>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</si>
  <si>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</si>
  <si>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</si>
  <si>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</si>
  <si>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</si>
  <si>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</si>
  <si>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</si>
  <si>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</si>
  <si>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</si>
  <si>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</si>
  <si>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</si>
  <si>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</si>
  <si>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</si>
  <si>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</si>
  <si>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</si>
  <si>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</si>
  <si>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</si>
  <si>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</si>
  <si>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</si>
  <si>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</si>
  <si>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</si>
  <si>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</si>
  <si>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</si>
  <si>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</si>
  <si>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</si>
  <si>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</si>
  <si>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</si>
  <si>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</si>
  <si>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</si>
  <si>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</si>
  <si>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</si>
  <si>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</si>
  <si>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</si>
  <si>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</si>
  <si>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</si>
  <si>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</si>
  <si>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</si>
  <si>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</si>
  <si>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</si>
  <si>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</si>
  <si>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</si>
  <si>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</si>
  <si>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</si>
  <si>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</si>
  <si>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</si>
  <si>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</si>
  <si>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</si>
  <si>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</si>
  <si>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</si>
  <si>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</si>
  <si>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</si>
  <si>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</si>
  <si>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</si>
  <si>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</si>
  <si>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</si>
  <si>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</si>
  <si>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</si>
  <si>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</si>
  <si>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</si>
  <si>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</si>
  <si>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</si>
  <si>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</si>
  <si>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</si>
  <si>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</si>
  <si>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</si>
  <si>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</si>
  <si>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</si>
  <si>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</si>
  <si>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</si>
  <si>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</si>
  <si>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</si>
  <si>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</si>
  <si>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</si>
  <si>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</si>
  <si>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</si>
  <si>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</si>
  <si>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</si>
  <si>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</si>
  <si>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</si>
  <si>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</si>
  <si>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</si>
  <si>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</si>
  <si>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</si>
  <si>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</si>
  <si>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</si>
  <si>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</si>
  <si>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</si>
  <si>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</si>
  <si>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</si>
  <si>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</si>
  <si>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</si>
  <si>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</si>
  <si>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</si>
  <si>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</si>
  <si>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</si>
  <si>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</si>
  <si>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</si>
  <si>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</si>
  <si>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</si>
  <si>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</si>
  <si>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</si>
  <si>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</si>
  <si>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</si>
  <si>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</si>
  <si>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</si>
  <si>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</si>
  <si>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</si>
  <si>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</si>
  <si>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</si>
  <si>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</si>
  <si>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</si>
  <si>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</si>
  <si>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</si>
  <si>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</si>
  <si>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</si>
  <si>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</si>
  <si>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</si>
  <si>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</si>
  <si>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</si>
  <si>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</si>
  <si>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</si>
  <si>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</si>
  <si>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</si>
  <si>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</si>
  <si>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</si>
  <si>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</si>
  <si>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</si>
  <si>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</si>
  <si>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</si>
  <si>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</si>
  <si>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</si>
  <si>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</si>
  <si>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</si>
  <si>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</si>
  <si>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</si>
  <si>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</si>
  <si>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</si>
  <si>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</si>
  <si>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</si>
  <si>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</si>
  <si>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</si>
  <si>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</si>
  <si>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</si>
  <si>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</si>
  <si>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</si>
  <si>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</si>
  <si>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</si>
  <si>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</si>
  <si>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</si>
  <si>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</si>
  <si>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</si>
  <si>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</si>
  <si>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</si>
  <si>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</si>
  <si>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</si>
  <si>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</si>
  <si>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</si>
  <si>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</si>
  <si>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</si>
  <si>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</si>
  <si>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</si>
  <si>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</si>
  <si>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</si>
  <si>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</si>
  <si>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</si>
  <si>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</si>
  <si>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</si>
  <si>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</si>
  <si>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</si>
  <si>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</si>
  <si>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</si>
  <si>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</si>
  <si>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</si>
  <si>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</si>
  <si>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</si>
  <si>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</si>
  <si>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</si>
  <si>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</si>
  <si>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</si>
  <si>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</si>
  <si>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</si>
  <si>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</si>
  <si>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</si>
  <si>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</si>
  <si>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</si>
  <si>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</si>
  <si>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</si>
  <si>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</si>
  <si>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</si>
  <si>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</si>
  <si>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</si>
  <si>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</si>
  <si>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</si>
  <si>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</si>
  <si>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</si>
  <si>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</si>
  <si>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</si>
  <si>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</si>
  <si>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</si>
  <si>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</si>
  <si>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</si>
  <si>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</si>
  <si>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</si>
  <si>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</si>
  <si>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</si>
  <si>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</si>
  <si>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</si>
  <si>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</si>
  <si>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</si>
  <si>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</si>
  <si>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</si>
  <si>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</si>
  <si>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</si>
  <si>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</si>
  <si>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</si>
  <si>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</si>
  <si>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</si>
  <si>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</si>
  <si>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</si>
  <si>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</si>
  <si>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</si>
  <si>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</si>
  <si>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</si>
  <si>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</si>
  <si>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</si>
  <si>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</si>
  <si>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</si>
  <si>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</si>
  <si>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</si>
  <si>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</si>
  <si>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</si>
  <si>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</si>
  <si>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</si>
  <si>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</si>
  <si>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</si>
  <si>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</si>
  <si>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</si>
  <si>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</si>
  <si>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</si>
  <si>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</si>
  <si>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</si>
  <si>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</si>
  <si>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</si>
  <si>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</si>
  <si>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</si>
  <si>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</si>
  <si>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</si>
  <si>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</si>
  <si>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</si>
  <si>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</si>
  <si>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</si>
  <si>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</si>
  <si>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</si>
  <si>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</si>
  <si>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</si>
  <si>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</si>
  <si>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</si>
  <si>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</si>
  <si>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</si>
  <si>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</si>
  <si>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</si>
  <si>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</si>
  <si>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</si>
  <si>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</si>
  <si>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</si>
  <si>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</si>
  <si>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</si>
  <si>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</si>
  <si>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</si>
  <si>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</si>
  <si>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</si>
  <si>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</si>
  <si>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</si>
  <si>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</si>
  <si>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</si>
  <si>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</si>
  <si>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</si>
  <si>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</si>
  <si>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</si>
  <si>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</si>
  <si>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</si>
  <si>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</si>
  <si>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</si>
  <si>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</si>
  <si>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</si>
  <si>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</si>
  <si>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</si>
  <si>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</si>
  <si>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</si>
  <si>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</si>
  <si>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</si>
  <si>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</si>
  <si>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</si>
  <si>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</si>
  <si>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</si>
  <si>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</si>
  <si>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</si>
  <si>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</si>
  <si>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</si>
  <si>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</si>
  <si>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</si>
  <si>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</si>
  <si>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</si>
  <si>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</si>
  <si>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</si>
  <si>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</si>
  <si>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</si>
  <si>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</si>
  <si>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</si>
  <si>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</si>
  <si>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</si>
  <si>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</si>
  <si>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</si>
  <si>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</si>
  <si>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</si>
  <si>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</si>
  <si>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</si>
  <si>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</si>
  <si>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</si>
  <si>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</si>
  <si>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</si>
  <si>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</si>
  <si>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</si>
  <si>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</si>
  <si>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</si>
  <si>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</si>
  <si>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</si>
  <si>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</si>
  <si>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</si>
  <si>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</si>
  <si>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</si>
  <si>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</si>
  <si>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</si>
  <si>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</si>
  <si>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</si>
  <si>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</si>
  <si>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</si>
  <si>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</si>
  <si>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</si>
  <si>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</si>
  <si>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</si>
  <si>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</si>
  <si>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</si>
  <si>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</si>
  <si>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</si>
  <si>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</si>
  <si>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</si>
  <si>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</si>
  <si>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</si>
  <si>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</si>
  <si>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</si>
  <si>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</si>
  <si>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</si>
  <si>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</si>
  <si>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</si>
  <si>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</si>
  <si>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</si>
  <si>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</si>
  <si>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</si>
  <si>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</si>
  <si>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</si>
  <si>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</si>
  <si>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</si>
  <si>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</si>
  <si>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</si>
  <si>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</si>
  <si>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</si>
  <si>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</si>
  <si>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</si>
  <si>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</si>
  <si>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</si>
  <si>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</si>
  <si>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</si>
  <si>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</si>
  <si>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</si>
  <si>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</si>
  <si>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</si>
  <si>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</si>
  <si>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</si>
  <si>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</si>
  <si>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</si>
  <si>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</si>
  <si>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</si>
  <si>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</si>
  <si>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</si>
  <si>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</si>
  <si>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</si>
  <si>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</si>
  <si>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</si>
  <si>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</si>
  <si>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</si>
  <si>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</si>
  <si>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</si>
  <si>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</si>
  <si>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</si>
  <si>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</si>
  <si>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</si>
  <si>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</si>
  <si>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</si>
  <si>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</si>
  <si>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</si>
  <si>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</si>
  <si>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</si>
  <si>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</si>
  <si>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</si>
  <si>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</si>
  <si>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</si>
  <si>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</si>
  <si>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</si>
  <si>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</si>
  <si>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</si>
  <si>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</si>
  <si>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</si>
  <si>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</si>
  <si>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</si>
  <si>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</si>
  <si>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</si>
  <si>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</si>
  <si>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</si>
  <si>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</si>
  <si>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</si>
  <si>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</si>
  <si>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</si>
  <si>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</si>
  <si>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</si>
  <si>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</si>
  <si>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</si>
  <si>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</si>
  <si>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</si>
  <si>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</si>
  <si>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</si>
  <si>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</si>
  <si>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</si>
  <si>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</si>
  <si>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</si>
  <si>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</si>
  <si>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</si>
  <si>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</si>
  <si>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</si>
  <si>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</si>
  <si>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</si>
  <si>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</si>
  <si>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</si>
  <si>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</si>
  <si>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</si>
  <si>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</si>
  <si>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</si>
  <si>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</si>
  <si>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</si>
  <si>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</si>
  <si>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</si>
  <si>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</si>
  <si>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</si>
  <si>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</si>
  <si>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</si>
  <si>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</si>
  <si>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</si>
  <si>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</si>
  <si>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</si>
  <si>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</si>
  <si>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</si>
  <si>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</si>
  <si>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</si>
  <si>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</si>
  <si>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</si>
  <si>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</si>
  <si>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</si>
  <si>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</si>
  <si>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</si>
  <si>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</si>
  <si>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</si>
  <si>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</si>
  <si>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</si>
  <si>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</si>
  <si>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</si>
  <si>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</si>
  <si>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</si>
  <si>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</si>
  <si>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</si>
  <si>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</si>
  <si>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</si>
  <si>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</si>
  <si>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</si>
  <si>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</si>
  <si>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</si>
  <si>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</si>
  <si>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</si>
  <si>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</si>
  <si>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</si>
  <si>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</si>
  <si>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</si>
  <si>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</si>
  <si>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</si>
  <si>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</si>
  <si>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</si>
  <si>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</si>
  <si>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</si>
  <si>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</si>
  <si>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</si>
  <si>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</si>
  <si>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</si>
  <si>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</si>
  <si>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</si>
  <si>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</si>
  <si>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</si>
  <si>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</si>
  <si>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</si>
  <si>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</si>
  <si>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</si>
  <si>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</si>
  <si>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</si>
  <si>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</si>
  <si>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</si>
  <si>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</si>
  <si>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</si>
  <si>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</si>
  <si>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</si>
  <si>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</si>
  <si>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</si>
  <si>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</si>
  <si>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</si>
  <si>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</si>
  <si>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</si>
  <si>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</si>
  <si>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</si>
  <si>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</si>
  <si>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</si>
  <si>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</si>
  <si>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</si>
  <si>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</si>
  <si>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</si>
  <si>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</si>
  <si>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</si>
  <si>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</si>
  <si>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</si>
  <si>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</si>
  <si>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</si>
  <si>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</si>
  <si>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</si>
  <si>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</si>
  <si>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</si>
  <si>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</si>
  <si>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</si>
  <si>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</si>
  <si>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</si>
  <si>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</si>
  <si>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</si>
  <si>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</si>
  <si>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</si>
  <si>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</si>
  <si>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</si>
  <si>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</si>
  <si>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</si>
  <si>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</si>
  <si>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</si>
  <si>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</si>
  <si>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</si>
  <si>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</si>
  <si>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</si>
  <si>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</si>
  <si>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</si>
  <si>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</si>
  <si>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</si>
  <si>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</si>
  <si>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</si>
  <si>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</si>
  <si>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</si>
  <si>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</si>
  <si>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</si>
  <si>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</si>
  <si>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</si>
  <si>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</si>
  <si>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</si>
  <si>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</si>
  <si>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</si>
  <si>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</si>
  <si>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</si>
  <si>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</si>
  <si>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</si>
  <si>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</si>
  <si>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</si>
  <si>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</si>
  <si>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</si>
  <si>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</si>
  <si>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</si>
  <si>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</si>
  <si>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</si>
  <si>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</si>
  <si>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</si>
  <si>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</si>
  <si>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</si>
  <si>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</si>
  <si>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</si>
  <si>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</si>
  <si>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</si>
  <si>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</si>
  <si>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</si>
  <si>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</si>
  <si>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</si>
  <si>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</si>
  <si>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</si>
  <si>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</si>
  <si>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</si>
  <si>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</si>
  <si>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</si>
  <si>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</si>
  <si>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</si>
  <si>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</si>
  <si>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</si>
  <si>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</si>
  <si>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</si>
  <si>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</si>
  <si>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</si>
  <si>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</si>
  <si>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</si>
  <si>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</si>
  <si>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</si>
  <si>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</si>
  <si>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</si>
  <si>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</si>
  <si>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</si>
  <si>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</si>
  <si>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</si>
  <si>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</si>
  <si>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</si>
  <si>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</si>
  <si>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</si>
  <si>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</si>
  <si>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</si>
  <si>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</si>
  <si>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</si>
  <si>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</si>
  <si>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</si>
  <si>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</si>
  <si>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</si>
  <si>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</si>
  <si>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</si>
  <si>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</si>
  <si>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</si>
  <si>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</si>
  <si>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</si>
  <si>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</si>
  <si>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</si>
  <si>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</si>
  <si>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</si>
  <si>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</si>
  <si>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</si>
  <si>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</si>
  <si>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</si>
  <si>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</si>
  <si>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</si>
  <si>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</si>
  <si>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</si>
  <si>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</si>
  <si>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</si>
  <si>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</si>
  <si>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</si>
  <si>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</si>
  <si>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</si>
  <si>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</si>
  <si>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</si>
  <si>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</si>
  <si>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</si>
  <si>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</si>
  <si>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</si>
  <si>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</si>
  <si>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</si>
  <si>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</si>
  <si>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</si>
  <si>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</si>
  <si>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</si>
  <si>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</si>
  <si>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</si>
  <si>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</si>
  <si>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</si>
  <si>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</si>
  <si>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</si>
  <si>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</si>
  <si>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</si>
  <si>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</si>
  <si>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</si>
  <si>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</si>
  <si>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</si>
  <si>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</si>
  <si>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</si>
  <si>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</si>
  <si>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</si>
  <si>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</si>
  <si>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</si>
  <si>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</si>
  <si>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</si>
  <si>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</si>
  <si>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</si>
  <si>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</si>
  <si>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</si>
  <si>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</si>
  <si>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</si>
  <si>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</si>
  <si>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</si>
  <si>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</si>
  <si>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</si>
  <si>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</si>
  <si>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</si>
  <si>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</si>
  <si>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</si>
  <si>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</si>
  <si>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</si>
  <si>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</si>
  <si>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</si>
  <si>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</si>
  <si>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</si>
  <si>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</si>
  <si>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</si>
  <si>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</si>
  <si>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</si>
  <si>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</si>
  <si>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</si>
  <si>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</si>
  <si>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</si>
  <si>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</si>
  <si>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</si>
  <si>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</si>
  <si>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</si>
  <si>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</si>
  <si>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</si>
  <si>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</si>
  <si>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</si>
  <si>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</si>
  <si>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</si>
  <si>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</si>
  <si>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</si>
  <si>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</si>
  <si>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</si>
  <si>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</si>
  <si>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</si>
  <si>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</si>
  <si>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</si>
  <si>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</si>
  <si>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</si>
  <si>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</si>
  <si>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</si>
  <si>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</si>
  <si>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</si>
  <si>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</si>
  <si>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</si>
  <si>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</si>
  <si>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</si>
  <si>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</si>
  <si>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</si>
  <si>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</si>
  <si>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</si>
  <si>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</si>
  <si>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</si>
  <si>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</si>
  <si>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</si>
  <si>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</si>
  <si>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</si>
  <si>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</si>
  <si>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</si>
  <si>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</si>
  <si>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</si>
  <si>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</si>
  <si>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</si>
  <si>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</si>
  <si>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</si>
  <si>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</si>
  <si>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</si>
  <si>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</si>
  <si>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</si>
  <si>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</si>
  <si>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</si>
  <si>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</si>
  <si>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</si>
  <si>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</si>
  <si>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</si>
  <si>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</si>
  <si>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</si>
  <si>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</si>
  <si>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</si>
  <si>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</si>
  <si>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</si>
  <si>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</si>
  <si>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</si>
  <si>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</si>
  <si>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</si>
  <si>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</si>
  <si>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</si>
  <si>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</si>
  <si>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</si>
  <si>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</si>
  <si>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</si>
  <si>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</si>
  <si>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</si>
  <si>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</si>
  <si>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</si>
  <si>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</si>
  <si>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</si>
  <si>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</si>
  <si>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</si>
  <si>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</si>
  <si>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</si>
  <si>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</si>
  <si>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</si>
  <si>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</si>
  <si>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</si>
  <si>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</si>
  <si>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</si>
  <si>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</si>
  <si>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</si>
  <si>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</si>
  <si>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</si>
  <si>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</si>
  <si>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</si>
  <si>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</si>
  <si>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</si>
  <si>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</si>
  <si>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</si>
  <si>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</si>
  <si>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</si>
  <si>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</si>
  <si>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</si>
  <si>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</si>
  <si>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</si>
  <si>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</si>
  <si>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</si>
  <si>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</si>
  <si>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</si>
  <si>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</si>
  <si>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</si>
  <si>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</si>
  <si>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</si>
  <si>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</si>
  <si>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</si>
  <si>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</si>
  <si>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</si>
  <si>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</si>
  <si>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</si>
  <si>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</si>
  <si>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</si>
  <si>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</si>
  <si>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</si>
  <si>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</si>
  <si>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</si>
  <si>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</si>
  <si>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</si>
  <si>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</si>
  <si>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</si>
  <si>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</si>
  <si>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</si>
  <si>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</si>
  <si>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</si>
  <si>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</si>
  <si>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</si>
  <si>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</si>
  <si>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</si>
  <si>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</si>
  <si>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</si>
  <si>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</si>
  <si>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</si>
  <si>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</si>
  <si>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</si>
  <si>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</si>
  <si>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</si>
  <si>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</si>
  <si>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</si>
  <si>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</si>
  <si>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</si>
  <si>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</si>
  <si>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</si>
  <si>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</si>
  <si>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</si>
  <si>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</si>
  <si>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</si>
  <si>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</si>
  <si>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</si>
  <si>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</si>
  <si>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</si>
  <si>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</si>
  <si>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</si>
  <si>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</si>
  <si>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</si>
  <si>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</si>
  <si>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</si>
  <si>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</si>
  <si>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</si>
  <si>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</si>
  <si>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</si>
  <si>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</si>
  <si>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</si>
  <si>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</si>
  <si>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</si>
  <si>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</si>
  <si>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</si>
  <si>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</si>
  <si>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</si>
  <si>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</si>
  <si>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</si>
  <si>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</si>
  <si>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</si>
  <si>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</si>
  <si>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</si>
  <si>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</si>
  <si>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</si>
  <si>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</si>
  <si>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</si>
  <si>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</si>
  <si>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</si>
  <si>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</si>
  <si>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</si>
  <si>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</si>
  <si>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</si>
  <si>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</si>
  <si>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</si>
  <si>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</si>
  <si>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</si>
  <si>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</si>
  <si>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</si>
  <si>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</si>
  <si>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</si>
  <si>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</si>
  <si>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</si>
  <si>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</si>
  <si>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</si>
  <si>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</si>
  <si>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</si>
  <si>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</si>
  <si>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</si>
  <si>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</si>
  <si>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</si>
  <si>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</si>
  <si>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</si>
  <si>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</si>
  <si>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</si>
  <si>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</si>
  <si>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</si>
  <si>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</si>
  <si>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</si>
  <si>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</si>
  <si>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</si>
  <si>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</si>
  <si>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</si>
  <si>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</si>
  <si>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</si>
  <si>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</si>
  <si>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</si>
  <si>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</si>
  <si>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</si>
  <si>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</si>
  <si>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</si>
  <si>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</si>
  <si>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</si>
  <si>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</si>
  <si>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</si>
  <si>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</si>
  <si>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</si>
  <si>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</si>
  <si>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</si>
  <si>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</si>
  <si>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</si>
  <si>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</si>
  <si>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</si>
  <si>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</si>
  <si>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</si>
  <si>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</si>
  <si>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</si>
  <si>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</si>
  <si>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</si>
  <si>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</si>
  <si>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</si>
  <si>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</si>
  <si>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</si>
  <si>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</si>
  <si>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</si>
  <si>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</si>
  <si>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</si>
  <si>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</si>
  <si>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</si>
  <si>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</si>
  <si>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</si>
  <si>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</si>
  <si>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</si>
  <si>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</si>
  <si>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</si>
  <si>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</si>
  <si>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</si>
  <si>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</si>
  <si>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</si>
  <si>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</si>
  <si>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</si>
  <si>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</si>
  <si>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</si>
  <si>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</si>
  <si>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</si>
  <si>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</si>
  <si>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</si>
  <si>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</si>
  <si>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</si>
  <si>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</si>
  <si>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</si>
  <si>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</si>
  <si>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</si>
  <si>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</si>
  <si>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</si>
  <si>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</si>
  <si>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</si>
  <si>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</si>
  <si>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</si>
  <si>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</si>
  <si>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</si>
  <si>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</si>
  <si>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</si>
  <si>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</si>
  <si>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</si>
  <si>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</si>
  <si>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</si>
  <si>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</si>
  <si>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</si>
  <si>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</si>
  <si>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</si>
  <si>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</si>
  <si>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</si>
  <si>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</si>
  <si>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</si>
  <si>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</si>
  <si>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</si>
  <si>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</si>
  <si>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</si>
  <si>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</si>
  <si>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</si>
  <si>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</si>
  <si>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</si>
  <si>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</si>
  <si>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</si>
  <si>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</si>
  <si>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</si>
  <si>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</si>
  <si>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</si>
  <si>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</si>
  <si>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</si>
  <si>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</si>
  <si>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</si>
  <si>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</si>
  <si>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</si>
  <si>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</si>
  <si>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</si>
  <si>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</si>
  <si>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</si>
  <si>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</si>
  <si>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</si>
  <si>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</si>
  <si>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</si>
  <si>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</si>
  <si>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</si>
  <si>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</si>
  <si>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</si>
  <si>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</si>
  <si>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</si>
  <si>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</si>
  <si>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</si>
  <si>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</si>
  <si>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</si>
  <si>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</si>
  <si>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</si>
  <si>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</si>
  <si>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</si>
  <si>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</si>
  <si>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</si>
  <si>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</si>
  <si>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</si>
  <si>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</si>
  <si>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</si>
  <si>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</si>
  <si>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</si>
  <si>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</si>
  <si>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</si>
  <si>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</si>
  <si>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</si>
  <si>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</si>
  <si>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</si>
  <si>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</si>
  <si>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</si>
  <si>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</si>
  <si>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</si>
  <si>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</si>
  <si>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</si>
  <si>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</si>
  <si>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</si>
  <si>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</si>
  <si>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</si>
  <si>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</si>
  <si>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</si>
  <si>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</si>
  <si>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</si>
  <si>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</si>
  <si>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</si>
  <si>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</si>
  <si>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</si>
  <si>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</si>
  <si>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</si>
  <si>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</si>
  <si>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</si>
  <si>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</si>
  <si>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</si>
  <si>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</si>
  <si>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</si>
  <si>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</si>
  <si>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</si>
  <si>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</si>
  <si>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</si>
  <si>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</si>
  <si>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</si>
  <si>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</si>
  <si>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</si>
  <si>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</si>
  <si>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</si>
  <si>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</si>
  <si>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</si>
  <si>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</si>
  <si>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</si>
  <si>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</si>
  <si>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</si>
  <si>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</si>
  <si>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</si>
  <si>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</si>
  <si>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</si>
  <si>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</si>
  <si>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</si>
  <si>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</si>
  <si>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</si>
  <si>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</si>
  <si>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</si>
  <si>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</si>
  <si>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</si>
  <si>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</si>
  <si>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</si>
  <si>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</si>
  <si>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</si>
  <si>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</si>
  <si>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</si>
  <si>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</si>
  <si>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</si>
  <si>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</si>
  <si>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</si>
  <si>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</si>
  <si>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</si>
  <si>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</si>
  <si>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</si>
  <si>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</si>
  <si>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</si>
  <si>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</si>
  <si>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</si>
  <si>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</si>
  <si>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</si>
  <si>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</si>
  <si>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</si>
  <si>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</si>
  <si>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</si>
  <si>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</si>
  <si>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</si>
  <si>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</si>
  <si>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</si>
  <si>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</si>
  <si>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</si>
  <si>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</si>
  <si>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</si>
  <si>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</si>
  <si>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</si>
  <si>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</si>
  <si>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</si>
  <si>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</si>
  <si>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</si>
  <si>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</si>
  <si>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</si>
  <si>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</si>
  <si>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</si>
  <si>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</si>
  <si>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</si>
  <si>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</si>
  <si>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</si>
  <si>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</si>
  <si>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</si>
  <si>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</si>
  <si>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</si>
  <si>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</si>
  <si>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</si>
  <si>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</si>
  <si>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</si>
  <si>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</si>
  <si>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</si>
  <si>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</si>
  <si>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</si>
  <si>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</si>
  <si>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</si>
  <si>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</si>
  <si>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</si>
  <si>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</si>
  <si>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</si>
  <si>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</si>
  <si>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</si>
  <si>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</si>
  <si>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</si>
  <si>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</si>
  <si>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</si>
  <si>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</si>
  <si>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</si>
  <si>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</si>
  <si>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</si>
  <si>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</si>
  <si>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</si>
  <si>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</si>
  <si>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</si>
  <si>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</si>
  <si>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</si>
  <si>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</si>
  <si>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</si>
  <si>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</si>
  <si>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</si>
  <si>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</si>
  <si>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</si>
  <si>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</si>
  <si>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</si>
  <si>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</si>
  <si>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</si>
  <si>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</si>
  <si>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</si>
  <si>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</si>
  <si>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</si>
  <si>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</si>
  <si>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</si>
  <si>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</si>
  <si>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</si>
  <si>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</si>
  <si>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</si>
  <si>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</si>
  <si>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</si>
  <si>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</si>
  <si>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</si>
  <si>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</si>
  <si>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</si>
  <si>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</si>
  <si>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</si>
  <si>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</si>
  <si>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</si>
  <si>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</si>
  <si>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</si>
  <si>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</si>
  <si>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</si>
  <si>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</si>
  <si>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</si>
  <si>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</si>
  <si>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</si>
  <si>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</si>
  <si>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</si>
  <si>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</si>
  <si>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</si>
  <si>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</si>
  <si>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</si>
  <si>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</si>
  <si>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</si>
  <si>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</si>
  <si>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</si>
  <si>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</si>
  <si>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</si>
  <si>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</si>
  <si>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</si>
  <si>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</si>
  <si>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</si>
  <si>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</si>
  <si>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</si>
  <si>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</si>
  <si>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</si>
  <si>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</si>
  <si>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</si>
  <si>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</si>
  <si>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</si>
  <si>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</si>
  <si>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</si>
  <si>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</si>
  <si>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</si>
  <si>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</si>
  <si>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</si>
  <si>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</si>
  <si>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</si>
  <si>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</si>
  <si>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</si>
  <si>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</si>
  <si>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</si>
  <si>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</si>
  <si>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</si>
  <si>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</si>
  <si>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</si>
  <si>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</si>
  <si>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</si>
  <si>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</si>
  <si>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</si>
  <si>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</si>
  <si>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</si>
  <si>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</si>
  <si>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</si>
  <si>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</si>
  <si>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</si>
  <si>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</si>
  <si>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</si>
  <si>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</si>
  <si>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</si>
  <si>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</si>
  <si>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</si>
  <si>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</si>
  <si>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</si>
  <si>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</si>
  <si>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</si>
  <si>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</si>
  <si>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</si>
  <si>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</si>
  <si>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</si>
  <si>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</si>
  <si>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</si>
  <si>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</si>
  <si>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</si>
  <si>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</si>
  <si>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</si>
  <si>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</si>
  <si>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</si>
  <si>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</si>
  <si>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</si>
  <si>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</si>
  <si>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</si>
  <si>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</si>
  <si>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</si>
  <si>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</si>
  <si>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</si>
  <si>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</si>
  <si>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</si>
  <si>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</si>
  <si>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</si>
  <si>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</si>
  <si>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</si>
  <si>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</si>
  <si>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</si>
  <si>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</si>
  <si>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</si>
  <si>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</si>
  <si>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</si>
  <si>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</si>
  <si>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</si>
  <si>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</si>
  <si>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</si>
  <si>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</si>
  <si>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</si>
  <si>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</si>
  <si>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</si>
  <si>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</si>
  <si>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</si>
  <si>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</si>
  <si>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</si>
  <si>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</si>
  <si>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</si>
  <si>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</si>
  <si>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</si>
  <si>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</si>
  <si>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</si>
  <si>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</si>
  <si>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</si>
  <si>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</si>
  <si>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</si>
  <si>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</si>
  <si>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</si>
  <si>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</si>
  <si>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</si>
  <si>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</si>
  <si>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</si>
  <si>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</si>
  <si>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</si>
  <si>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</si>
  <si>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</si>
  <si>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</si>
  <si>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</si>
  <si>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</si>
  <si>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</si>
  <si>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</si>
  <si>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</si>
  <si>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</si>
  <si>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</si>
  <si>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</si>
  <si>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</si>
  <si>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</si>
  <si>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</si>
  <si>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</si>
  <si>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</si>
  <si>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</si>
  <si>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</si>
  <si>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</si>
  <si>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</si>
  <si>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</si>
  <si>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</si>
  <si>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</si>
  <si>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</si>
  <si>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</si>
  <si>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</si>
  <si>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</si>
  <si>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</si>
  <si>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</si>
  <si>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</si>
  <si>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</si>
  <si>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</si>
  <si>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</si>
  <si>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</si>
  <si>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</si>
  <si>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</si>
  <si>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</si>
  <si>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</si>
  <si>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</si>
  <si>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</si>
  <si>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</si>
  <si>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</si>
  <si>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</si>
  <si>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</si>
  <si>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</si>
  <si>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</si>
  <si>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</si>
  <si>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</si>
  <si>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</si>
  <si>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</si>
  <si>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</si>
  <si>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</si>
  <si>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</si>
  <si>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</si>
  <si>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</si>
  <si>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</si>
  <si>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</si>
  <si>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</si>
  <si>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</si>
  <si>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</si>
  <si>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</si>
  <si>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</si>
  <si>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</si>
  <si>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</si>
  <si>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</si>
  <si>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</si>
  <si>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</si>
  <si>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</si>
  <si>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</si>
  <si>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</si>
  <si>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</si>
  <si>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</si>
  <si>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</si>
  <si>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</si>
  <si>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</si>
  <si>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</si>
  <si>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</si>
  <si>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</si>
  <si>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</si>
  <si>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</si>
  <si>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</si>
  <si>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</si>
  <si>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</si>
  <si>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</si>
  <si>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</si>
  <si>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</si>
  <si>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</si>
  <si>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</si>
  <si>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</si>
  <si>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</si>
  <si>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</si>
  <si>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</si>
  <si>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</si>
  <si>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</si>
  <si>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</si>
  <si>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</si>
  <si>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</si>
  <si>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</si>
  <si>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</si>
  <si>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</si>
  <si>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</si>
  <si>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</si>
  <si>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</si>
  <si>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</si>
  <si>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</si>
  <si>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</si>
  <si>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</si>
  <si>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</si>
  <si>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</si>
  <si>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</si>
  <si>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</si>
  <si>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</si>
  <si>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</si>
  <si>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</si>
  <si>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</si>
  <si>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</si>
  <si>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</si>
  <si>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</si>
  <si>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</si>
  <si>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</si>
  <si>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</si>
  <si>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</si>
  <si>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</si>
  <si>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</si>
  <si>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</si>
  <si>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</si>
  <si>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</si>
  <si>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</si>
  <si>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</si>
  <si>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</si>
  <si>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</si>
  <si>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</si>
  <si>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</si>
  <si>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</si>
  <si>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</si>
  <si>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</si>
  <si>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</si>
  <si>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</si>
  <si>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</si>
  <si>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</si>
  <si>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</si>
  <si>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</si>
  <si>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</si>
  <si>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</si>
  <si>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</si>
  <si>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</si>
  <si>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</si>
  <si>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</si>
  <si>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</si>
  <si>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</si>
  <si>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</si>
  <si>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</si>
  <si>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</si>
  <si>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</si>
  <si>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</si>
  <si>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</si>
  <si>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</si>
  <si>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</si>
  <si>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</si>
  <si>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</si>
  <si>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</si>
  <si>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</si>
  <si>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</si>
  <si>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</si>
  <si>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</si>
  <si>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</si>
  <si>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</si>
  <si>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</si>
  <si>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</si>
  <si>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</si>
  <si>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</si>
  <si>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</si>
  <si>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</si>
  <si>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</si>
  <si>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</si>
  <si>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</si>
  <si>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</si>
  <si>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</si>
  <si>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</si>
  <si>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</si>
  <si>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</si>
  <si>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</si>
  <si>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</si>
  <si>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</si>
  <si>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</si>
  <si>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</si>
  <si>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</si>
  <si>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</si>
  <si>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</si>
  <si>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</si>
  <si>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</si>
  <si>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</si>
  <si>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</si>
  <si>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</si>
  <si>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</si>
  <si>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</si>
  <si>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</si>
  <si>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</si>
  <si>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</si>
  <si>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</si>
  <si>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</si>
  <si>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</si>
  <si>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</si>
  <si>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</si>
  <si>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</si>
  <si>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</si>
  <si>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</si>
  <si>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</si>
  <si>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</si>
  <si>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</si>
  <si>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</si>
  <si>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</si>
  <si>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</si>
  <si>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</si>
  <si>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</si>
  <si>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</si>
  <si>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</si>
  <si>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</si>
  <si>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</si>
  <si>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</si>
  <si>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</si>
  <si>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</si>
  <si>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</si>
  <si>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</si>
  <si>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</si>
  <si>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</si>
  <si>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</si>
  <si>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</si>
  <si>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</si>
  <si>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</si>
  <si>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</si>
  <si>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</si>
  <si>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</si>
  <si>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</si>
  <si>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</si>
  <si>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</si>
  <si>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</si>
  <si>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</si>
  <si>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</si>
  <si>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</si>
  <si>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</si>
  <si>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</si>
  <si>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</si>
  <si>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</si>
  <si>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</si>
  <si>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</si>
  <si>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</si>
  <si>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</si>
  <si>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</si>
  <si>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</si>
  <si>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</si>
  <si>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</si>
  <si>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</si>
  <si>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</si>
  <si>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</si>
  <si>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</si>
  <si>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</si>
  <si>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</si>
  <si>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</si>
  <si>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</si>
  <si>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</si>
  <si>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</si>
  <si>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</si>
  <si>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</si>
  <si>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</si>
  <si>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</si>
  <si>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</si>
  <si>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</si>
  <si>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</si>
  <si>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</si>
  <si>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</si>
  <si>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</si>
  <si>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</si>
  <si>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</si>
  <si>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</si>
  <si>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</si>
  <si>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</si>
  <si>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</si>
  <si>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</si>
  <si>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</si>
  <si>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</si>
  <si>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</si>
  <si>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</si>
  <si>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</si>
  <si>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</si>
  <si>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</si>
  <si>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</si>
  <si>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</si>
  <si>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</si>
  <si>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</si>
  <si>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</si>
  <si>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</si>
  <si>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</si>
  <si>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</si>
  <si>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</si>
  <si>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</si>
  <si>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</si>
  <si>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</si>
  <si>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</si>
  <si>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</si>
  <si>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</si>
  <si>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</si>
  <si>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</si>
  <si>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</si>
  <si>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</si>
  <si>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</si>
  <si>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</si>
  <si>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</si>
  <si>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</si>
  <si>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</si>
  <si>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</si>
  <si>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</si>
  <si>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</si>
  <si>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</si>
  <si>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</si>
  <si>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</si>
  <si>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</si>
  <si>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</si>
  <si>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</si>
  <si>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</si>
  <si>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</si>
  <si>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</si>
  <si>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</si>
  <si>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</si>
  <si>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</si>
  <si>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</si>
  <si>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</si>
  <si>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</si>
  <si>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</si>
  <si>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</si>
  <si>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</si>
  <si>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</si>
  <si>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</si>
  <si>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</si>
  <si>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</si>
  <si>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</si>
  <si>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</si>
  <si>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</si>
  <si>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</si>
  <si>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</si>
  <si>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</si>
  <si>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</si>
  <si>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</si>
  <si>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</si>
  <si>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</si>
  <si>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</si>
  <si>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</si>
  <si>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</si>
  <si>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</si>
  <si>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</si>
  <si>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</si>
  <si>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</si>
  <si>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</si>
  <si>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</si>
  <si>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</si>
  <si>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</si>
  <si>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</si>
  <si>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</si>
  <si>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</si>
  <si>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</si>
  <si>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</si>
  <si>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</si>
  <si>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</si>
  <si>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</si>
  <si>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</si>
  <si>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</si>
  <si>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</si>
  <si>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</si>
  <si>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</si>
  <si>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</si>
  <si>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</si>
  <si>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</si>
  <si>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</si>
  <si>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</si>
  <si>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</si>
  <si>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</si>
  <si>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</si>
  <si>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</si>
  <si>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</si>
  <si>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</si>
  <si>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</si>
  <si>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</si>
  <si>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</si>
  <si>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</si>
  <si>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</si>
  <si>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</si>
  <si>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</si>
  <si>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</si>
  <si>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</si>
  <si>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</si>
  <si>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</si>
  <si>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</si>
  <si>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</si>
  <si>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</si>
  <si>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</si>
  <si>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</si>
  <si>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</si>
  <si>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</si>
  <si>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</si>
  <si>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</si>
  <si>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</si>
  <si>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</si>
  <si>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</si>
  <si>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</si>
  <si>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</si>
  <si>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</si>
  <si>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</si>
  <si>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</si>
  <si>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</si>
  <si>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</si>
  <si>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</si>
  <si>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</si>
  <si>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</si>
  <si>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</si>
  <si>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</si>
  <si>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</si>
  <si>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</si>
  <si>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</si>
  <si>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</si>
  <si>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</si>
  <si>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</si>
  <si>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</si>
  <si>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</si>
  <si>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</si>
  <si>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</si>
  <si>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</si>
  <si>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</si>
  <si>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</si>
  <si>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</si>
  <si>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</si>
  <si>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</si>
  <si>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</si>
  <si>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</si>
  <si>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</si>
  <si>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</si>
  <si>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</si>
  <si>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</si>
  <si>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</si>
  <si>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</si>
  <si>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</si>
  <si>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</si>
  <si>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</si>
  <si>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</si>
  <si>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</si>
  <si>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</si>
  <si>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</si>
  <si>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</si>
  <si>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</si>
  <si>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</si>
  <si>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</si>
  <si>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</si>
  <si>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</si>
  <si>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</si>
  <si>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</si>
  <si>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</si>
  <si>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</si>
  <si>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</si>
  <si>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</si>
  <si>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</si>
  <si>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</si>
  <si>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</si>
  <si>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</si>
  <si>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</si>
  <si>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</si>
  <si>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</si>
  <si>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</si>
  <si>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</si>
  <si>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</si>
  <si>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</si>
  <si>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</si>
  <si>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</si>
  <si>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</si>
  <si>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</si>
  <si>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</si>
  <si>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</si>
  <si>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</si>
  <si>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</si>
  <si>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</si>
  <si>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</si>
  <si>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</si>
  <si>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</si>
  <si>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</si>
  <si>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</si>
  <si>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</si>
  <si>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</si>
  <si>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</si>
  <si>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</si>
  <si>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</si>
  <si>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</si>
  <si>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</si>
  <si>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</si>
  <si>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</si>
  <si>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</si>
  <si>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</si>
  <si>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</si>
  <si>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</si>
  <si>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</si>
  <si>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</si>
  <si>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</si>
  <si>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</si>
  <si>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</si>
  <si>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</si>
  <si>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</si>
  <si>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</si>
  <si>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</si>
  <si>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</si>
  <si>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</si>
  <si>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</si>
  <si>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</si>
  <si>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</si>
  <si>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</si>
  <si>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</si>
  <si>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</si>
  <si>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</si>
  <si>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</si>
  <si>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</si>
  <si>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</si>
  <si>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</si>
  <si>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</si>
  <si>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</si>
  <si>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</si>
  <si>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</si>
  <si>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</si>
  <si>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</si>
  <si>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</si>
  <si>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</si>
  <si>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</si>
  <si>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</si>
  <si>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</si>
  <si>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</si>
  <si>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</si>
  <si>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</si>
  <si>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</si>
  <si>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</si>
  <si>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</si>
  <si>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</si>
  <si>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</si>
  <si>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</si>
  <si>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</si>
  <si>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</si>
  <si>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</si>
  <si>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</si>
  <si>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</si>
  <si>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</si>
  <si>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</si>
  <si>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</si>
  <si>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</si>
  <si>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</si>
  <si>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</si>
  <si>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</si>
  <si>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</si>
  <si>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</si>
  <si>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</si>
  <si>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</si>
  <si>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</si>
  <si>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</si>
  <si>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</si>
  <si>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</si>
  <si>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</si>
  <si>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</si>
  <si>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</si>
  <si>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</si>
  <si>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</si>
  <si>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</si>
  <si>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</si>
  <si>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</si>
  <si>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</si>
  <si>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</si>
  <si>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</si>
  <si>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</si>
  <si>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</si>
  <si>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</si>
  <si>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</si>
  <si>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</si>
  <si>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</si>
  <si>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</si>
  <si>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</si>
  <si>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</si>
  <si>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</si>
  <si>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</si>
  <si>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</si>
  <si>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</si>
  <si>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</si>
  <si>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</si>
  <si>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</si>
  <si>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</si>
  <si>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</si>
  <si>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</si>
  <si>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</si>
  <si>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</si>
  <si>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</si>
  <si>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</si>
  <si>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</si>
  <si>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</si>
  <si>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</si>
  <si>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</si>
  <si>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</si>
  <si>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</si>
  <si>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</si>
  <si>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</si>
  <si>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</si>
  <si>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</si>
  <si>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</si>
  <si>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</si>
  <si>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</si>
  <si>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</si>
  <si>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</si>
  <si>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</si>
  <si>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</si>
  <si>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</si>
  <si>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</si>
  <si>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</si>
  <si>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</si>
  <si>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</si>
  <si>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</si>
  <si>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</si>
  <si>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</si>
  <si>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</si>
  <si>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</si>
  <si>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</si>
  <si>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</si>
  <si>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</si>
  <si>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</si>
  <si>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</si>
  <si>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</si>
  <si>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</si>
  <si>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</si>
  <si>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</si>
  <si>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</si>
  <si>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</si>
  <si>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</si>
  <si>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</si>
  <si>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</si>
  <si>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</si>
  <si>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</si>
  <si>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</si>
  <si>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</si>
  <si>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</si>
  <si>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</si>
  <si>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</si>
  <si>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</si>
  <si>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</si>
  <si>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</si>
  <si>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</si>
  <si>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</si>
  <si>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</si>
  <si>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</si>
  <si>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</si>
  <si>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</si>
  <si>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</si>
  <si>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</si>
  <si>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</si>
  <si>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</si>
  <si>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</si>
  <si>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</si>
  <si>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</si>
  <si>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</si>
  <si>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</si>
  <si>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</si>
  <si>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</si>
  <si>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</si>
  <si>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</si>
  <si>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</si>
  <si>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</si>
  <si>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</si>
  <si>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</si>
  <si>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</si>
  <si>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</si>
  <si>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</si>
  <si>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</si>
  <si>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</si>
  <si>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</si>
  <si>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</si>
  <si>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</si>
  <si>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</si>
  <si>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</si>
  <si>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</si>
  <si>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</si>
  <si>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</si>
  <si>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</si>
  <si>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</si>
  <si>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</si>
  <si>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</si>
  <si>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</si>
  <si>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</si>
  <si>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</si>
  <si>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</si>
  <si>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</si>
  <si>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</si>
  <si>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</si>
  <si>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</si>
  <si>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</si>
  <si>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</si>
  <si>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</si>
  <si>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</si>
  <si>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</si>
  <si>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</si>
  <si>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</si>
  <si>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</si>
  <si>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</si>
  <si>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</si>
  <si>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</si>
  <si>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</si>
  <si>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</si>
  <si>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</si>
  <si>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</si>
  <si>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</si>
  <si>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</si>
  <si>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</si>
  <si>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</si>
  <si>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</si>
  <si>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</si>
  <si>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</si>
  <si>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</si>
  <si>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</si>
  <si>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</si>
  <si>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</si>
  <si>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</si>
  <si>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</si>
  <si>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</si>
  <si>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</si>
  <si>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</si>
  <si>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</si>
  <si>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</si>
  <si>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</si>
  <si>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</si>
  <si>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</si>
  <si>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</si>
  <si>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</si>
  <si>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</si>
  <si>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</si>
  <si>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</si>
  <si>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</si>
  <si>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</si>
  <si>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</si>
  <si>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</si>
  <si>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</si>
  <si>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</si>
  <si>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</si>
  <si>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</si>
  <si>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</si>
  <si>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</si>
  <si>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</si>
  <si>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</si>
  <si>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</si>
  <si>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</si>
  <si>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</si>
  <si>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</si>
  <si>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</si>
  <si>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</si>
  <si>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</si>
  <si>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</si>
  <si>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</si>
  <si>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</si>
  <si>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</si>
  <si>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</si>
  <si>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</si>
  <si>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</si>
  <si>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</si>
  <si>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</si>
  <si>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</si>
  <si>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</si>
  <si>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</si>
  <si>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</si>
  <si>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</si>
  <si>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</si>
  <si>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</si>
  <si>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</si>
  <si>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</si>
  <si>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</si>
  <si>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</si>
  <si>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</si>
  <si>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</si>
  <si>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</si>
  <si>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</si>
  <si>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</si>
  <si>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</si>
  <si>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</si>
  <si>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</si>
  <si>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</si>
  <si>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</si>
  <si>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</si>
  <si>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</si>
  <si>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</si>
  <si>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</si>
  <si>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</si>
  <si>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</si>
  <si>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</si>
  <si>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</si>
  <si>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</si>
  <si>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</si>
  <si>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</si>
  <si>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</si>
  <si>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</si>
  <si>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</si>
  <si>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</si>
  <si>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</si>
  <si>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</si>
  <si>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</si>
  <si>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</si>
  <si>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</si>
  <si>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</si>
  <si>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</si>
  <si>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</si>
  <si>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</si>
  <si>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</si>
  <si>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</si>
  <si>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</si>
  <si>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</si>
  <si>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</si>
  <si>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</si>
  <si>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</si>
  <si>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</si>
  <si>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</si>
  <si>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</si>
  <si>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</si>
  <si>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</si>
  <si>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</si>
  <si>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</si>
  <si>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</si>
  <si>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</si>
  <si>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</si>
  <si>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</si>
  <si>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</si>
  <si>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</si>
  <si>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</si>
  <si>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</si>
  <si>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</si>
  <si>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</si>
  <si>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</si>
  <si>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</si>
  <si>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</si>
  <si>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</si>
  <si>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</si>
  <si>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</si>
  <si>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</si>
  <si>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</si>
  <si>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</si>
  <si>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</si>
  <si>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</si>
  <si>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</si>
  <si>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</si>
  <si>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</si>
  <si>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</si>
  <si>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</si>
  <si>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</si>
  <si>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</si>
  <si>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</si>
  <si>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</si>
  <si>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</si>
  <si>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</si>
  <si>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</si>
  <si>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</si>
  <si>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</si>
  <si>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</si>
  <si>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</si>
  <si>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</si>
  <si>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</si>
  <si>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</si>
  <si>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</si>
  <si>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</si>
  <si>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</si>
  <si>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</si>
  <si>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</si>
  <si>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</si>
  <si>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</si>
  <si>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</si>
  <si>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</si>
  <si>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</si>
  <si>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</si>
  <si>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</si>
  <si>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</si>
  <si>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</si>
  <si>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</si>
  <si>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</si>
  <si>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</si>
  <si>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</si>
  <si>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</si>
  <si>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</si>
  <si>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</si>
  <si>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</si>
  <si>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</si>
  <si>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</si>
  <si>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</si>
  <si>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</si>
  <si>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</si>
  <si>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</si>
  <si>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</si>
  <si>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</si>
  <si>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</si>
  <si>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</si>
  <si>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</si>
  <si>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</si>
  <si>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</si>
  <si>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</si>
  <si>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</si>
  <si>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</si>
  <si>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</si>
  <si>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</si>
  <si>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</si>
  <si>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</si>
  <si>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</si>
  <si>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</si>
  <si>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</si>
  <si>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</si>
  <si>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</si>
  <si>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</si>
  <si>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</si>
  <si>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</si>
  <si>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</si>
  <si>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</si>
  <si>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</si>
  <si>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</si>
  <si>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</si>
  <si>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</si>
  <si>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</si>
  <si>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</si>
  <si>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</si>
  <si>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</si>
  <si>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</si>
  <si>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</si>
  <si>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</si>
  <si>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</si>
  <si>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</si>
  <si>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</si>
  <si>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</si>
  <si>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</si>
  <si>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</si>
  <si>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</si>
  <si>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</si>
  <si>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</si>
  <si>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</si>
  <si>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</si>
  <si>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</si>
  <si>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</si>
  <si>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</si>
  <si>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</si>
  <si>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</si>
  <si>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</si>
  <si>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</si>
  <si>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</si>
  <si>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</si>
  <si>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</si>
  <si>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</si>
  <si>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</si>
  <si>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</si>
  <si>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</si>
  <si>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</si>
  <si>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</si>
  <si>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</si>
  <si>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</si>
  <si>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</si>
  <si>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</si>
  <si>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</si>
  <si>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</si>
  <si>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</si>
  <si>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</si>
  <si>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</si>
  <si>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</si>
  <si>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</si>
  <si>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</si>
  <si>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</si>
  <si>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</si>
  <si>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</si>
  <si>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</si>
  <si>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</si>
  <si>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</si>
  <si>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</si>
  <si>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</si>
  <si>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</si>
  <si>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</si>
  <si>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</si>
  <si>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</si>
  <si>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</si>
  <si>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</si>
  <si>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</si>
  <si>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</si>
  <si>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</si>
  <si>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</si>
  <si>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</si>
  <si>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</si>
  <si>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</si>
  <si>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</si>
  <si>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</si>
  <si>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</si>
  <si>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</si>
  <si>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</si>
  <si>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</si>
  <si>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</si>
  <si>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</si>
  <si>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</si>
  <si>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</si>
  <si>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</si>
  <si>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</si>
  <si>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</si>
  <si>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</si>
  <si>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</si>
  <si>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</si>
  <si>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</si>
  <si>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</si>
  <si>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</si>
  <si>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</si>
  <si>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</si>
  <si>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</si>
  <si>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</si>
  <si>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</si>
  <si>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</si>
  <si>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</si>
  <si>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</si>
  <si>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</si>
  <si>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</si>
  <si>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</si>
  <si>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</si>
  <si>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</si>
  <si>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</si>
  <si>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</si>
  <si>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</si>
  <si>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</si>
  <si>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</si>
  <si>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</si>
  <si>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</si>
  <si>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</si>
  <si>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</si>
  <si>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</si>
  <si>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</si>
  <si>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</si>
  <si>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</si>
  <si>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</si>
  <si>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</si>
  <si>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</si>
  <si>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</si>
  <si>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</si>
  <si>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</si>
  <si>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</si>
  <si>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</si>
  <si>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</si>
  <si>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</si>
  <si>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</si>
  <si>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</si>
  <si>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</si>
  <si>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</si>
  <si>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</si>
  <si>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</si>
  <si>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</si>
  <si>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</si>
  <si>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</si>
  <si>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</si>
  <si>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</si>
  <si>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</si>
  <si>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</si>
  <si>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</si>
  <si>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</si>
  <si>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</si>
  <si>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</si>
  <si>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</si>
  <si>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</si>
  <si>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</si>
  <si>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</si>
  <si>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</si>
  <si>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</si>
  <si>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</si>
  <si>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</si>
  <si>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</si>
  <si>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</si>
  <si>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</si>
  <si>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</si>
  <si>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</si>
  <si>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</si>
  <si>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</si>
  <si>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</si>
  <si>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</si>
  <si>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</si>
  <si>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</si>
  <si>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</si>
  <si>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</si>
  <si>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</si>
  <si>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</si>
  <si>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</si>
  <si>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</si>
  <si>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</si>
  <si>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</si>
  <si>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</si>
  <si>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</si>
  <si>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</si>
  <si>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</si>
  <si>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</si>
  <si>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</si>
  <si>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</si>
  <si>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</si>
  <si>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</si>
  <si>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</si>
  <si>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</si>
  <si>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</si>
  <si>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</si>
  <si>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</si>
  <si>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</si>
  <si>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</si>
  <si>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</si>
  <si>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</si>
  <si>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</si>
  <si>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</si>
  <si>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</si>
  <si>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</si>
  <si>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</si>
  <si>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</si>
  <si>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</si>
  <si>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</si>
  <si>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</si>
  <si>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</si>
  <si>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</si>
  <si>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</si>
  <si>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</si>
  <si>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</si>
  <si>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</si>
  <si>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</si>
  <si>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</si>
  <si>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</si>
  <si>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</si>
  <si>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</si>
  <si>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</si>
  <si>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</si>
  <si>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</si>
  <si>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</si>
  <si>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</si>
  <si>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</si>
  <si>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</si>
  <si>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</si>
  <si>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</si>
  <si>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</si>
  <si>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</si>
  <si>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</si>
  <si>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</si>
  <si>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</si>
  <si>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</si>
  <si>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</si>
  <si>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</si>
  <si>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</si>
  <si>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</si>
  <si>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</si>
  <si>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</si>
  <si>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</si>
  <si>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</si>
  <si>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</si>
  <si>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</si>
  <si>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</si>
  <si>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</si>
  <si>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</si>
  <si>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</si>
  <si>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</si>
  <si>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</si>
  <si>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</si>
  <si>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</si>
  <si>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</si>
  <si>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</si>
  <si>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</si>
  <si>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</si>
  <si>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</si>
  <si>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</si>
  <si>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</si>
  <si>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</si>
  <si>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</si>
  <si>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</si>
  <si>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</si>
  <si>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</si>
  <si>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</si>
  <si>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</si>
  <si>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</si>
  <si>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</si>
  <si>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</si>
  <si>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</si>
  <si>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</si>
  <si>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</si>
  <si>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</si>
  <si>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</si>
  <si>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</si>
  <si>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</si>
  <si>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</si>
  <si>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</si>
  <si>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</si>
  <si>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</si>
  <si>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</si>
  <si>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</si>
  <si>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</si>
  <si>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</si>
  <si>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</si>
  <si>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</si>
  <si>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</si>
  <si>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</si>
  <si>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</si>
  <si>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</si>
  <si>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</si>
  <si>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</si>
  <si>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</si>
  <si>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</si>
  <si>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</si>
  <si>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</si>
  <si>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</si>
  <si>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</si>
  <si>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</si>
  <si>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</si>
  <si>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</si>
  <si>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</si>
  <si>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</si>
  <si>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</si>
  <si>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</si>
  <si>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</si>
  <si>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</si>
  <si>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</si>
  <si>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</si>
  <si>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</si>
  <si>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</si>
  <si>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</si>
  <si>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</si>
  <si>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</si>
  <si>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</si>
  <si>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</si>
  <si>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</si>
  <si>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</si>
  <si>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</si>
  <si>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</si>
  <si>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</si>
  <si>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</si>
  <si>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</si>
  <si>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</si>
  <si>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</si>
  <si>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</si>
  <si>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</si>
  <si>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</si>
  <si>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</si>
  <si>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</si>
  <si>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</si>
  <si>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</si>
  <si>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</si>
  <si>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</si>
  <si>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</si>
  <si>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</si>
  <si>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</si>
  <si>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</si>
  <si>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</si>
  <si>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</si>
  <si>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</si>
  <si>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</si>
  <si>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</si>
  <si>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</si>
  <si>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</si>
  <si>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</si>
  <si>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</si>
  <si>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</si>
  <si>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</si>
  <si>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</si>
  <si>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</si>
  <si>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</si>
  <si>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</si>
  <si>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</si>
  <si>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</si>
  <si>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</si>
  <si>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</si>
  <si>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</si>
  <si>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</si>
  <si>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</si>
  <si>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</si>
  <si>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</si>
  <si>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</si>
  <si>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</si>
  <si>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</si>
  <si>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</si>
  <si>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</si>
  <si>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</si>
  <si>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</si>
  <si>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</si>
  <si>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</si>
  <si>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</si>
  <si>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</si>
  <si>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</si>
  <si>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</si>
  <si>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</si>
  <si>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</si>
  <si>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</si>
  <si>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</si>
  <si>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</si>
  <si>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</si>
  <si>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</si>
  <si>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</si>
  <si>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</si>
  <si>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</si>
  <si>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</si>
  <si>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</si>
  <si>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</si>
  <si>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</si>
  <si>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</si>
  <si>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</si>
  <si>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</si>
  <si>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</si>
  <si>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</si>
  <si>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</si>
  <si>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</si>
  <si>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</si>
  <si>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</si>
  <si>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</si>
  <si>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</si>
  <si>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</si>
  <si>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</si>
  <si>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</si>
  <si>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</si>
  <si>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</si>
  <si>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</si>
  <si>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</si>
  <si>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</si>
  <si>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</si>
  <si>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</si>
  <si>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</si>
  <si>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</si>
  <si>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</si>
  <si>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</si>
  <si>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</si>
  <si>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</si>
  <si>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</si>
  <si>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</si>
  <si>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</si>
  <si>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</si>
  <si>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</si>
  <si>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</si>
  <si>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</si>
  <si>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</si>
  <si>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</si>
  <si>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</si>
  <si>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</si>
  <si>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</si>
  <si>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</si>
  <si>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</si>
  <si>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</si>
  <si>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</si>
  <si>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</si>
  <si>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</si>
  <si>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</si>
  <si>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</si>
  <si>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</si>
  <si>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</si>
  <si>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</si>
  <si>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</si>
  <si>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</si>
  <si>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</si>
  <si>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</si>
  <si>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</si>
  <si>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</si>
  <si>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</si>
  <si>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</si>
  <si>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</si>
  <si>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</si>
  <si>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</si>
  <si>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</si>
  <si>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</si>
  <si>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</si>
  <si>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</si>
  <si>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</si>
  <si>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</si>
  <si>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</si>
  <si>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</si>
  <si>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</si>
  <si>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</si>
  <si>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</si>
  <si>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</si>
  <si>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</si>
  <si>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</si>
  <si>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</si>
  <si>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</si>
  <si>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</si>
  <si>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</si>
  <si>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</si>
  <si>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</si>
  <si>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</si>
  <si>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</si>
  <si>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</si>
  <si>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</si>
  <si>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</si>
  <si>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</si>
  <si>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</si>
  <si>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</si>
  <si>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</si>
  <si>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</si>
  <si>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</si>
  <si>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</si>
  <si>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</si>
  <si>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</si>
  <si>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</si>
  <si>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</si>
  <si>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</si>
  <si>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</si>
  <si>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</si>
  <si>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</si>
  <si>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</si>
  <si>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</si>
  <si>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</si>
  <si>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</si>
  <si>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</si>
  <si>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</si>
  <si>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</si>
  <si>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</si>
  <si>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</si>
  <si>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</si>
  <si>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</si>
  <si>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</si>
  <si>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</si>
  <si>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</si>
  <si>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</si>
  <si>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</si>
  <si>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</si>
  <si>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</si>
  <si>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</si>
  <si>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</si>
  <si>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</si>
  <si>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</si>
  <si>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</si>
  <si>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</si>
  <si>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</si>
  <si>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</si>
  <si>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</si>
  <si>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</si>
  <si>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</si>
  <si>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</si>
  <si>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</si>
  <si>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</si>
  <si>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</si>
  <si>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</si>
  <si>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</si>
  <si>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</si>
  <si>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</si>
  <si>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</si>
  <si>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</si>
  <si>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</si>
  <si>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</si>
  <si>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</si>
  <si>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</si>
  <si>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</si>
  <si>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</si>
  <si>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</si>
  <si>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</si>
  <si>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</si>
  <si>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</si>
  <si>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</si>
  <si>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</si>
  <si>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</si>
  <si>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</si>
  <si>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</si>
  <si>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</si>
  <si>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</si>
  <si>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</si>
  <si>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</si>
  <si>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</si>
  <si>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</si>
  <si>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</si>
  <si>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</si>
  <si>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</si>
  <si>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</si>
  <si>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</si>
  <si>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</si>
  <si>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</si>
  <si>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</si>
  <si>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</si>
  <si>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</si>
  <si>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</si>
  <si>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</si>
  <si>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</si>
  <si>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</si>
  <si>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</si>
  <si>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</si>
  <si>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</si>
  <si>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</si>
  <si>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</si>
  <si>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</si>
  <si>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</si>
  <si>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</si>
  <si>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</si>
  <si>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</si>
  <si>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</si>
  <si>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</si>
  <si>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</si>
  <si>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</si>
  <si>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</si>
  <si>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</si>
  <si>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</si>
  <si>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</si>
  <si>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</si>
  <si>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</si>
  <si>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</si>
  <si>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</si>
  <si>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</si>
  <si>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</si>
  <si>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</si>
  <si>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</si>
  <si>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</si>
  <si>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</si>
  <si>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</si>
  <si>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</si>
  <si>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</si>
  <si>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</si>
  <si>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</si>
  <si>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</si>
  <si>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</si>
  <si>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</si>
  <si>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</si>
  <si>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</si>
  <si>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</si>
  <si>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</si>
  <si>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</si>
  <si>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</si>
  <si>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</si>
  <si>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</si>
  <si>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</si>
  <si>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</si>
  <si>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</si>
  <si>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</si>
  <si>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</si>
  <si>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</si>
  <si>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</si>
  <si>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</si>
  <si>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</si>
  <si>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</si>
  <si>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</si>
  <si>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</si>
  <si>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</si>
  <si>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</si>
  <si>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</si>
  <si>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</si>
  <si>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</si>
  <si>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</si>
  <si>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</si>
  <si>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</si>
  <si>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</si>
  <si>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</si>
  <si>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</si>
  <si>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</si>
  <si>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</si>
  <si>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</si>
  <si>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</si>
  <si>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</si>
  <si>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</si>
  <si>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</si>
  <si>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</si>
  <si>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</si>
  <si>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</si>
  <si>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</si>
  <si>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</si>
  <si>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</si>
  <si>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</si>
  <si>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</si>
  <si>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</si>
  <si>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</si>
  <si>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</si>
  <si>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</si>
  <si>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</si>
  <si>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</si>
  <si>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</si>
  <si>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</si>
  <si>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</si>
  <si>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</si>
  <si>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</si>
  <si>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</si>
  <si>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</si>
  <si>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</si>
  <si>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</si>
  <si>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</si>
  <si>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</si>
  <si>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</si>
  <si>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</si>
  <si>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</si>
  <si>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</si>
  <si>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</si>
  <si>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</si>
  <si>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</si>
  <si>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</si>
  <si>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</si>
  <si>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</si>
  <si>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</si>
  <si>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</si>
  <si>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</si>
  <si>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</si>
  <si>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</si>
  <si>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</si>
  <si>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</si>
  <si>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</si>
  <si>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</si>
  <si>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</si>
  <si>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</si>
  <si>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</si>
  <si>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</si>
  <si>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</si>
  <si>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</si>
  <si>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</si>
  <si>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</si>
  <si>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</si>
  <si>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</si>
  <si>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</si>
  <si>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</si>
  <si>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</si>
  <si>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</si>
  <si>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</si>
  <si>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</si>
  <si>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</si>
  <si>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</si>
  <si>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</si>
  <si>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</si>
  <si>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</si>
  <si>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</si>
  <si>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</si>
  <si>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</si>
  <si>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</si>
  <si>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</si>
  <si>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</si>
  <si>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</si>
  <si>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</si>
  <si>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</si>
  <si>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</si>
  <si>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</si>
  <si>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</si>
  <si>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</si>
  <si>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</si>
  <si>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</si>
  <si>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</si>
  <si>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</si>
  <si>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</si>
  <si>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</si>
  <si>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</si>
  <si>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</si>
  <si>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</si>
  <si>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</si>
  <si>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</si>
  <si>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</si>
  <si>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</si>
  <si>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</si>
  <si>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</si>
  <si>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</si>
  <si>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</si>
  <si>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</si>
  <si>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</si>
  <si>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</si>
  <si>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</si>
  <si>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</si>
  <si>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</si>
  <si>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</si>
  <si>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</si>
  <si>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</si>
  <si>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</si>
  <si>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</si>
  <si>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</si>
  <si>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</si>
  <si>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</si>
  <si>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</si>
  <si>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</si>
  <si>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</si>
  <si>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</si>
  <si>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</si>
  <si>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</si>
  <si>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</si>
  <si>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</si>
  <si>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</si>
  <si>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</si>
  <si>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</si>
  <si>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</si>
  <si>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</si>
  <si>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</si>
  <si>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</si>
  <si>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</si>
  <si>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</si>
  <si>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</si>
  <si>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</si>
  <si>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</si>
  <si>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</si>
  <si>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</si>
  <si>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</si>
  <si>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</si>
  <si>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</si>
  <si>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</si>
  <si>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</si>
  <si>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</si>
  <si>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</si>
  <si>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</si>
  <si>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</si>
  <si>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</si>
  <si>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</si>
  <si>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</si>
  <si>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</si>
  <si>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</si>
  <si>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</si>
  <si>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</si>
  <si>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</si>
  <si>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</si>
  <si>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</si>
  <si>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</si>
  <si>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</si>
  <si>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</si>
  <si>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</si>
  <si>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</si>
  <si>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</si>
  <si>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</si>
  <si>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</si>
  <si>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</si>
  <si>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</si>
  <si>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</si>
  <si>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</si>
  <si>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</si>
  <si>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</si>
  <si>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</si>
  <si>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</si>
  <si>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</si>
  <si>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</si>
  <si>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</si>
  <si>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</si>
  <si>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</si>
  <si>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</si>
  <si>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</si>
  <si>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</si>
  <si>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</si>
  <si>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</si>
  <si>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</si>
  <si>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</si>
  <si>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</si>
  <si>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</si>
  <si>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</si>
  <si>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</si>
  <si>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</si>
  <si>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</si>
  <si>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</si>
  <si>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</si>
  <si>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</si>
  <si>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</si>
  <si>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</si>
  <si>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</si>
  <si>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</si>
  <si>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</si>
  <si>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</si>
  <si>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</si>
  <si>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</si>
  <si>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</si>
  <si>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</si>
  <si>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</si>
  <si>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</si>
  <si>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</si>
  <si>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</si>
  <si>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</si>
  <si>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</si>
  <si>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</si>
  <si>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</si>
  <si>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</si>
  <si>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</si>
  <si>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</si>
  <si>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</si>
  <si>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</si>
  <si>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</si>
  <si>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</si>
  <si>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</si>
  <si>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</si>
  <si>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</si>
  <si>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</si>
  <si>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</si>
  <si>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</si>
  <si>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</si>
  <si>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</si>
  <si>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</si>
  <si>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</si>
  <si>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</si>
  <si>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</si>
  <si>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</si>
  <si>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</si>
  <si>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</si>
  <si>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</si>
  <si>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</si>
  <si>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</si>
  <si>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</si>
  <si>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</si>
  <si>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</si>
  <si>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</si>
  <si>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</si>
  <si>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</si>
  <si>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</si>
  <si>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</si>
  <si>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</si>
  <si>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</si>
  <si>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</si>
  <si>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</si>
  <si>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</si>
  <si>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</si>
  <si>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</si>
  <si>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</si>
  <si>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</si>
  <si>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</si>
  <si>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</si>
  <si>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</si>
  <si>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</si>
  <si>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</si>
  <si>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</si>
  <si>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</si>
  <si>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</si>
  <si>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</si>
  <si>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</si>
  <si>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</si>
  <si>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</si>
  <si>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</si>
  <si>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</si>
  <si>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</si>
  <si>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</si>
  <si>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</si>
  <si>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</si>
  <si>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</si>
  <si>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</si>
  <si>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</si>
  <si>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</si>
  <si>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</si>
  <si>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</si>
  <si>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</si>
  <si>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</si>
  <si>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</si>
  <si>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</si>
  <si>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</si>
  <si>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</si>
  <si>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</si>
  <si>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</si>
  <si>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</si>
  <si>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</si>
  <si>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</si>
  <si>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</si>
  <si>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</si>
  <si>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</si>
  <si>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</si>
  <si>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</si>
  <si>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</si>
  <si>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</si>
  <si>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</si>
  <si>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</si>
  <si>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</si>
  <si>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</si>
  <si>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</si>
  <si>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</si>
  <si>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</si>
  <si>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</si>
  <si>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</si>
  <si>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</si>
  <si>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</si>
  <si>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</si>
  <si>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</si>
  <si>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</si>
  <si>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</si>
  <si>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</si>
  <si>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</si>
  <si>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</si>
  <si>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</si>
  <si>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</si>
  <si>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</si>
  <si>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</si>
  <si>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</si>
  <si>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</si>
  <si>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</si>
  <si>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</si>
  <si>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</si>
  <si>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</si>
  <si>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</si>
  <si>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</si>
  <si>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</si>
  <si>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</si>
  <si>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</si>
  <si>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</si>
  <si>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</si>
  <si>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</si>
  <si>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</si>
  <si>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</si>
  <si>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</si>
  <si>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</si>
  <si>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</si>
  <si>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</si>
  <si>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</si>
  <si>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</si>
  <si>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</si>
  <si>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</si>
  <si>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</si>
  <si>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</si>
  <si>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</si>
  <si>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</si>
  <si>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</si>
  <si>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</si>
  <si>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</si>
  <si>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</si>
  <si>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</si>
  <si>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</si>
  <si>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</si>
  <si>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</si>
  <si>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</si>
  <si>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</si>
  <si>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</si>
  <si>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</si>
  <si>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</si>
  <si>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</si>
  <si>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</si>
  <si>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</si>
  <si>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</si>
  <si>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</si>
  <si>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</si>
  <si>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</si>
  <si>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</si>
  <si>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</si>
  <si>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</si>
  <si>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</si>
  <si>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</si>
  <si>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</si>
  <si>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</si>
  <si>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</si>
  <si>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</si>
  <si>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</si>
  <si>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</si>
  <si>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</si>
  <si>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</si>
  <si>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</si>
  <si>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</si>
  <si>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</si>
  <si>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</si>
  <si>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</si>
  <si>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</si>
  <si>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</si>
  <si>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</si>
  <si>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</si>
  <si>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</si>
  <si>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</si>
  <si>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</si>
  <si>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</si>
  <si>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</si>
  <si>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</si>
  <si>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</si>
  <si>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</si>
  <si>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</si>
  <si>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</si>
  <si>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</si>
  <si>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</si>
  <si>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</si>
  <si>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</si>
  <si>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</si>
  <si>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</si>
  <si>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</si>
  <si>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</si>
  <si>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</si>
  <si>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</si>
  <si>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</si>
  <si>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</si>
  <si>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</si>
  <si>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</si>
  <si>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</si>
  <si>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</si>
  <si>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</si>
  <si>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</si>
  <si>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</si>
  <si>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</si>
  <si>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</si>
  <si>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</si>
  <si>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</si>
  <si>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</si>
  <si>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</si>
  <si>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</si>
  <si>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</si>
  <si>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</si>
  <si>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</si>
  <si>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</si>
  <si>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</si>
  <si>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</si>
  <si>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</si>
  <si>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</si>
  <si>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</si>
  <si>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</si>
  <si>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</si>
  <si>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</si>
  <si>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</si>
  <si>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</si>
  <si>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</si>
  <si>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</si>
  <si>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</si>
  <si>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</si>
  <si>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</si>
  <si>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</si>
  <si>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</si>
  <si>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</si>
  <si>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</si>
  <si>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</si>
  <si>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</si>
  <si>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</si>
  <si>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</si>
  <si>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</si>
  <si>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</si>
  <si>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</si>
  <si>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</si>
  <si>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</si>
  <si>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</si>
  <si>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</si>
  <si>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</si>
  <si>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</si>
  <si>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</si>
  <si>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</si>
  <si>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</si>
  <si>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</si>
  <si>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</si>
  <si>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</si>
  <si>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</si>
  <si>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</si>
  <si>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</si>
  <si>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</si>
  <si>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</si>
  <si>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</si>
  <si>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</si>
  <si>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</si>
  <si>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</si>
  <si>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</si>
  <si>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</si>
  <si>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</si>
  <si>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</si>
  <si>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</si>
  <si>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</si>
  <si>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</si>
  <si>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</si>
  <si>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</si>
  <si>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</si>
  <si>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</si>
  <si>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</si>
  <si>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</si>
  <si>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</si>
  <si>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</si>
  <si>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</si>
  <si>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</si>
  <si>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</si>
  <si>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</si>
  <si>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</si>
  <si>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</si>
  <si>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</si>
  <si>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</si>
  <si>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</si>
  <si>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</si>
  <si>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</si>
  <si>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</si>
  <si>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</si>
  <si>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</si>
  <si>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</si>
  <si>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</si>
  <si>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</si>
  <si>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</si>
  <si>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</si>
  <si>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</si>
  <si>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</si>
  <si>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</si>
  <si>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</si>
  <si>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</si>
  <si>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</si>
  <si>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</si>
  <si>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</si>
  <si>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</si>
  <si>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</si>
  <si>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</si>
  <si>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</si>
  <si>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</si>
  <si>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</si>
  <si>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</si>
  <si>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</si>
  <si>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</si>
  <si>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</si>
  <si>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</si>
  <si>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</si>
  <si>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</si>
  <si>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</si>
  <si>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</si>
  <si>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</si>
  <si>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</si>
  <si>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</si>
  <si>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</si>
  <si>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</si>
  <si>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</si>
  <si>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</si>
  <si>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</si>
  <si>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</si>
  <si>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</si>
  <si>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</si>
  <si>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</si>
  <si>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</si>
  <si>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</si>
  <si>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</si>
  <si>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</si>
  <si>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</si>
  <si>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</si>
  <si>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</si>
  <si>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</si>
  <si>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</si>
  <si>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</si>
  <si>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</si>
  <si>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</si>
  <si>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</si>
  <si>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</si>
  <si>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</si>
  <si>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</si>
  <si>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</si>
  <si>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</si>
  <si>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</si>
  <si>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</si>
  <si>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</si>
  <si>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</si>
  <si>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</si>
  <si>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</si>
  <si>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</si>
  <si>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</si>
  <si>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</si>
  <si>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</si>
  <si>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</si>
  <si>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</si>
  <si>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</si>
  <si>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</si>
  <si>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</si>
  <si>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</si>
  <si>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</si>
  <si>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</si>
  <si>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</si>
  <si>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</si>
  <si>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</si>
  <si>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</si>
  <si>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</si>
  <si>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</si>
  <si>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</si>
  <si>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</si>
  <si>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</si>
  <si>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</si>
  <si>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</si>
  <si>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</si>
  <si>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</si>
  <si>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</si>
  <si>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</si>
  <si>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</si>
  <si>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</si>
  <si>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</si>
  <si>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</si>
  <si>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</si>
  <si>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</si>
  <si>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</si>
  <si>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</si>
  <si>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</si>
  <si>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</si>
  <si>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</si>
  <si>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</si>
  <si>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</si>
  <si>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</si>
  <si>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</si>
  <si>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</si>
  <si>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</si>
  <si>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</si>
  <si>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</si>
  <si>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</si>
  <si>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</si>
  <si>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</si>
  <si>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</si>
  <si>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</si>
  <si>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</si>
  <si>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</si>
  <si>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</si>
  <si>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</si>
  <si>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</si>
  <si>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</si>
  <si>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</si>
  <si>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</si>
  <si>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</si>
  <si>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</si>
  <si>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</si>
  <si>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</si>
  <si>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</si>
  <si>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</si>
  <si>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</si>
  <si>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</si>
  <si>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</si>
  <si>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</si>
  <si>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</si>
  <si>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</si>
  <si>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</si>
  <si>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</si>
  <si>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</si>
  <si>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</si>
  <si>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</si>
  <si>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</si>
  <si>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</si>
  <si>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</si>
  <si>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</si>
  <si>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</si>
  <si>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</si>
  <si>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</si>
  <si>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</si>
  <si>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</si>
  <si>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</si>
  <si>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</si>
  <si>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</si>
  <si>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</si>
  <si>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</si>
  <si>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</si>
  <si>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</si>
  <si>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</si>
  <si>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</si>
  <si>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</si>
  <si>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</si>
  <si>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</si>
  <si>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</si>
  <si>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</si>
  <si>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</si>
  <si>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</si>
  <si>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</si>
  <si>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</si>
  <si>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</si>
  <si>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</si>
  <si>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</si>
  <si>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</si>
  <si>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</si>
  <si>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</si>
  <si>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</si>
  <si>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</si>
  <si>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</si>
  <si>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</si>
  <si>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</si>
  <si>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</si>
  <si>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</si>
  <si>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</si>
  <si>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</si>
  <si>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</si>
  <si>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</si>
  <si>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</si>
  <si>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</si>
  <si>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</si>
  <si>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</si>
  <si>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</si>
  <si>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</si>
  <si>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</si>
  <si>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</si>
  <si>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</si>
  <si>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</si>
  <si>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</si>
  <si>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</si>
  <si>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</si>
  <si>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</si>
  <si>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</si>
  <si>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</si>
  <si>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</si>
  <si>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</si>
  <si>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</si>
  <si>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</si>
  <si>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</si>
  <si>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</si>
  <si>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</si>
  <si>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</si>
  <si>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</si>
  <si>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</si>
  <si>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</si>
  <si>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</si>
  <si>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</si>
  <si>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</si>
  <si>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</si>
  <si>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</si>
  <si>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</si>
  <si>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</si>
  <si>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</si>
  <si>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</si>
  <si>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</si>
  <si>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</si>
  <si>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</si>
  <si>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</si>
  <si>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</si>
  <si>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</si>
  <si>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</si>
  <si>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</si>
  <si>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</si>
  <si>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</si>
  <si>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</si>
  <si>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</si>
  <si>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</si>
  <si>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</si>
  <si>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</si>
  <si>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</si>
  <si>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</si>
  <si>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</si>
  <si>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</si>
  <si>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</si>
  <si>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</si>
  <si>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</si>
  <si>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</si>
  <si>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</si>
  <si>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</si>
  <si>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</si>
  <si>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</si>
  <si>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</si>
  <si>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</si>
  <si>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</si>
  <si>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</si>
  <si>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</si>
  <si>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</si>
  <si>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</si>
  <si>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</si>
  <si>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</si>
  <si>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</si>
  <si>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</si>
  <si>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</si>
  <si>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</si>
  <si>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</si>
  <si>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</si>
  <si>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</si>
  <si>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</si>
  <si>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</si>
  <si>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</si>
  <si>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</si>
  <si>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</si>
  <si>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</si>
  <si>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</si>
  <si>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</si>
  <si>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</si>
  <si>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</si>
  <si>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</si>
  <si>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</si>
  <si>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</si>
  <si>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</si>
  <si>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</si>
  <si>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</si>
  <si>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</si>
  <si>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</si>
  <si>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</si>
  <si>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</si>
  <si>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</si>
  <si>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</si>
  <si>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</si>
  <si>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</si>
  <si>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</si>
  <si>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</si>
  <si>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</si>
  <si>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</si>
  <si>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</si>
  <si>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</si>
  <si>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</si>
  <si>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</si>
  <si>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</si>
  <si>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</si>
  <si>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</si>
  <si>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</si>
  <si>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</si>
  <si>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</si>
  <si>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</si>
  <si>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</si>
  <si>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</si>
  <si>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</si>
  <si>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</si>
  <si>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</si>
  <si>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</si>
  <si>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</si>
  <si>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</si>
  <si>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</si>
  <si>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</si>
  <si>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</si>
  <si>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</si>
  <si>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</si>
  <si>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</si>
  <si>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</si>
  <si>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</si>
  <si>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</si>
  <si>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</si>
  <si>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</si>
  <si>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</si>
  <si>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</si>
  <si>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</si>
  <si>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</si>
  <si>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</si>
  <si>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</si>
  <si>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</si>
  <si>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</si>
  <si>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</si>
  <si>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</si>
  <si>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</si>
  <si>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</si>
  <si>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</si>
  <si>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</si>
  <si>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</si>
  <si>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</si>
  <si>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</si>
  <si>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</si>
  <si>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</si>
  <si>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</si>
  <si>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</si>
  <si>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</si>
  <si>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</si>
  <si>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</si>
  <si>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</si>
  <si>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</si>
  <si>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</si>
  <si>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</si>
  <si>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</si>
  <si>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</si>
  <si>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</si>
  <si>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</si>
  <si>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</si>
  <si>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</si>
  <si>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</si>
  <si>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</si>
  <si>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</si>
  <si>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</si>
  <si>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</si>
  <si>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</si>
  <si>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</si>
  <si>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</si>
  <si>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</si>
  <si>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</si>
  <si>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</si>
  <si>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</si>
  <si>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</si>
  <si>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</si>
  <si>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</si>
  <si>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</si>
  <si>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</si>
  <si>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</si>
  <si>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</si>
  <si>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</si>
  <si>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</si>
  <si>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</si>
  <si>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</si>
  <si>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</si>
  <si>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</si>
  <si>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</si>
  <si>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</si>
  <si>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</si>
  <si>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</si>
  <si>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</si>
  <si>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</si>
  <si>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</si>
  <si>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</si>
  <si>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</si>
  <si>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</si>
  <si>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</si>
  <si>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</si>
  <si>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</si>
  <si>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</si>
  <si>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</si>
  <si>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</si>
  <si>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</si>
  <si>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</si>
  <si>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</si>
  <si>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</si>
  <si>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</si>
  <si>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</si>
  <si>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</si>
  <si>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</si>
  <si>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</si>
  <si>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</si>
  <si>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</si>
  <si>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</si>
  <si>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</si>
  <si>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</si>
  <si>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</si>
  <si>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</si>
  <si>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</si>
  <si>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</si>
  <si>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</si>
  <si>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</si>
  <si>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</si>
  <si>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</si>
  <si>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</si>
  <si>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</si>
  <si>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</si>
  <si>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</si>
  <si>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</si>
  <si>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</si>
  <si>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</si>
  <si>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</si>
  <si>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</si>
  <si>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</si>
  <si>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</si>
  <si>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</si>
  <si>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</si>
  <si>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</si>
  <si>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</si>
  <si>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</si>
  <si>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</si>
  <si>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</si>
  <si>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</si>
  <si>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</si>
  <si>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</si>
  <si>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</si>
  <si>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</si>
  <si>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</si>
  <si>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</si>
  <si>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</si>
  <si>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</si>
  <si>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</si>
  <si>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</si>
  <si>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</si>
  <si>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</si>
  <si>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</si>
  <si>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</si>
  <si>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</si>
  <si>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</si>
  <si>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</si>
  <si>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</si>
  <si>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</si>
  <si>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</si>
  <si>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</si>
  <si>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</si>
  <si>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</si>
  <si>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</si>
  <si>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</si>
  <si>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</si>
  <si>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</si>
  <si>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</si>
  <si>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</si>
  <si>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</si>
  <si>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</si>
  <si>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</si>
  <si>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</si>
  <si>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</si>
  <si>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</si>
  <si>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</si>
  <si>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</si>
  <si>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</si>
  <si>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</si>
  <si>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</si>
  <si>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</si>
  <si>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</si>
  <si>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</si>
  <si>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</si>
  <si>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</si>
  <si>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</si>
  <si>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</si>
  <si>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</si>
  <si>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</si>
  <si>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</si>
  <si>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</si>
  <si>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</si>
  <si>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</si>
  <si>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</si>
  <si>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</si>
  <si>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</si>
  <si>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</si>
  <si>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</si>
  <si>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</si>
  <si>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</si>
  <si>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</si>
  <si>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</si>
  <si>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</si>
  <si>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</si>
  <si>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</si>
  <si>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</si>
  <si>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</si>
  <si>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</si>
  <si>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</si>
  <si>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</si>
  <si>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</si>
  <si>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</si>
  <si>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</si>
  <si>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</si>
  <si>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</si>
  <si>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</si>
  <si>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</si>
  <si>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</si>
  <si>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</si>
  <si>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</si>
  <si>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</si>
  <si>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</si>
  <si>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</si>
  <si>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</si>
  <si>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</si>
  <si>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</si>
  <si>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</si>
  <si>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</si>
  <si>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</si>
  <si>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</si>
  <si>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</si>
  <si>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</si>
  <si>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</si>
  <si>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</si>
  <si>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</si>
  <si>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</si>
  <si>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</si>
  <si>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</si>
  <si>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</si>
  <si>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</si>
  <si>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</si>
  <si>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</si>
  <si>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</si>
  <si>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</si>
  <si>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</si>
  <si>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</si>
  <si>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</si>
  <si>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</si>
  <si>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</si>
  <si>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</si>
  <si>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</si>
  <si>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</si>
  <si>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</si>
  <si>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</si>
  <si>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</si>
  <si>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</si>
  <si>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</si>
  <si>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</si>
  <si>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</si>
  <si>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</si>
  <si>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</si>
  <si>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</si>
  <si>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</si>
  <si>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</si>
  <si>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</si>
  <si>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</si>
  <si>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</si>
  <si>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</si>
  <si>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</si>
  <si>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</si>
  <si>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</si>
  <si>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</si>
  <si>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</si>
  <si>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</si>
  <si>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</si>
  <si>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</si>
  <si>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</si>
  <si>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</si>
  <si>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</si>
  <si>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</si>
  <si>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</si>
  <si>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</si>
  <si>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</si>
  <si>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</si>
  <si>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</si>
  <si>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</si>
  <si>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</si>
  <si>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</si>
  <si>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</si>
  <si>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</si>
  <si>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</si>
  <si>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</si>
  <si>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</si>
  <si>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</si>
  <si>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</si>
  <si>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</si>
  <si>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</si>
  <si>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</si>
  <si>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</si>
  <si>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</si>
  <si>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</si>
  <si>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</si>
  <si>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</si>
  <si>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</si>
  <si>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</si>
  <si>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</si>
  <si>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</si>
  <si>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</si>
  <si>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</si>
  <si>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</si>
  <si>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</si>
  <si>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</si>
  <si>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</si>
  <si>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</si>
  <si>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</si>
  <si>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</si>
  <si>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</si>
  <si>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</si>
  <si>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</si>
  <si>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</si>
  <si>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</si>
  <si>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</si>
  <si>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</si>
  <si>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</si>
  <si>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</si>
  <si>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</si>
  <si>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</si>
  <si>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</si>
  <si>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</si>
  <si>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</si>
  <si>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</si>
  <si>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</si>
  <si>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</si>
  <si>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</si>
  <si>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</si>
  <si>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</si>
  <si>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</si>
  <si>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</si>
  <si>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</si>
  <si>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</si>
  <si>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</si>
  <si>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</si>
  <si>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</si>
  <si>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</si>
  <si>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</si>
  <si>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</si>
  <si>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</si>
  <si>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</si>
  <si>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</si>
  <si>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</si>
  <si>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</si>
  <si>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</si>
  <si>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</si>
  <si>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</si>
  <si>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</si>
  <si>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</si>
  <si>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</si>
  <si>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</si>
  <si>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</si>
  <si>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</si>
  <si>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</si>
  <si>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</si>
  <si>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</si>
  <si>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</si>
  <si>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</si>
  <si>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</si>
  <si>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</si>
  <si>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</si>
  <si>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</si>
  <si>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</si>
  <si>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</si>
  <si>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</si>
  <si>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</si>
  <si>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</si>
  <si>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</si>
  <si>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</si>
  <si>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</si>
  <si>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</si>
  <si>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</si>
  <si>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</si>
  <si>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</si>
  <si>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</si>
  <si>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</si>
  <si>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</si>
  <si>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</si>
  <si>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</si>
  <si>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</si>
  <si>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</si>
  <si>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</si>
  <si>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</si>
  <si>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</si>
  <si>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</si>
  <si>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</si>
  <si>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</si>
  <si>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</si>
  <si>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</si>
  <si>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</si>
  <si>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</si>
  <si>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</si>
  <si>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</si>
  <si>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</si>
  <si>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</si>
  <si>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</si>
  <si>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</si>
  <si>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</si>
  <si>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</si>
  <si>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</si>
  <si>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</si>
  <si>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</si>
  <si>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</si>
  <si>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</si>
  <si>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</si>
  <si>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</si>
  <si>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</si>
  <si>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</si>
  <si>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</si>
  <si>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</si>
  <si>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</si>
  <si>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</si>
  <si>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</si>
  <si>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</si>
  <si>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</si>
  <si>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</si>
  <si>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</si>
  <si>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</si>
  <si>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</si>
  <si>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</si>
  <si>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</si>
  <si>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</si>
  <si>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</si>
  <si>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</si>
  <si>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</si>
  <si>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</si>
  <si>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</si>
  <si>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</si>
  <si>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</si>
  <si>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</si>
  <si>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</si>
  <si>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</si>
  <si>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</si>
  <si>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</si>
  <si>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</si>
  <si>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</si>
  <si>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</si>
  <si>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</si>
  <si>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</si>
  <si>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</si>
  <si>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</si>
  <si>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</si>
  <si>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</si>
  <si>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</si>
  <si>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</si>
  <si>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</si>
  <si>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</si>
  <si>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</si>
  <si>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</si>
  <si>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</si>
  <si>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</si>
  <si>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</si>
  <si>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</si>
  <si>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</si>
  <si>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</si>
  <si>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</si>
  <si>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</si>
  <si>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</si>
  <si>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</si>
  <si>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</si>
  <si>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</si>
  <si>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</si>
  <si>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</si>
  <si>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</si>
  <si>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</si>
  <si>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</si>
  <si>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</si>
  <si>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</si>
  <si>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</si>
  <si>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</si>
  <si>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</si>
  <si>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</si>
  <si>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</si>
  <si>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</si>
  <si>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</si>
  <si>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</si>
  <si>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</si>
  <si>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</si>
  <si>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</si>
  <si>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</si>
  <si>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</si>
  <si>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</si>
  <si>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</si>
  <si>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</si>
  <si>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</si>
  <si>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</si>
  <si>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</si>
  <si>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</si>
  <si>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</si>
  <si>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</si>
  <si>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</si>
  <si>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</si>
  <si>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</si>
  <si>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</si>
  <si>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</si>
  <si>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</si>
  <si>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</si>
  <si>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</si>
  <si>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</si>
  <si>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</si>
  <si>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</si>
  <si>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</si>
  <si>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</si>
  <si>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</si>
  <si>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</si>
  <si>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</si>
  <si>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</si>
  <si>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</si>
  <si>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</si>
  <si>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</si>
  <si>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</si>
  <si>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</si>
  <si>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</si>
  <si>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</si>
  <si>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</si>
  <si>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</si>
  <si>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</si>
  <si>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</si>
  <si>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</si>
  <si>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</si>
  <si>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</si>
  <si>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</si>
  <si>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</si>
  <si>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</si>
  <si>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</si>
  <si>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</si>
  <si>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</si>
  <si>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</si>
  <si>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</si>
  <si>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</si>
  <si>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</si>
  <si>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</si>
  <si>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</si>
  <si>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</si>
  <si>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</si>
  <si>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</si>
  <si>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</si>
  <si>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</si>
  <si>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</si>
  <si>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</si>
  <si>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</si>
  <si>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</si>
  <si>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</si>
  <si>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</si>
  <si>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</si>
  <si>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</si>
  <si>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</si>
  <si>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</si>
  <si>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</si>
  <si>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</si>
  <si>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</si>
  <si>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</si>
  <si>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</si>
  <si>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</si>
  <si>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</si>
  <si>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</si>
  <si>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</si>
  <si>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</si>
  <si>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</si>
  <si>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</si>
  <si>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</si>
  <si>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</si>
  <si>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</si>
  <si>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</si>
  <si>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</si>
  <si>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</si>
  <si>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</si>
  <si>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</si>
  <si>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</si>
  <si>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</si>
  <si>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</si>
  <si>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</si>
  <si>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</si>
  <si>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</si>
  <si>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</si>
  <si>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</si>
  <si>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</si>
  <si>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</si>
  <si>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</si>
  <si>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</si>
  <si>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</si>
  <si>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</si>
  <si>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</si>
  <si>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</si>
  <si>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</si>
  <si>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</si>
  <si>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</si>
  <si>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</si>
  <si>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</si>
  <si>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</si>
  <si>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</si>
  <si>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</si>
  <si>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</si>
  <si>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</si>
  <si>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</si>
  <si>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</si>
  <si>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</si>
  <si>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</si>
  <si>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</si>
  <si>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</si>
  <si>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</si>
  <si>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</si>
  <si>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</si>
  <si>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</si>
  <si>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</si>
  <si>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</si>
  <si>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</si>
  <si>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</si>
  <si>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</si>
  <si>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</si>
  <si>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</si>
  <si>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</si>
  <si>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</si>
  <si>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</si>
  <si>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</si>
  <si>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</si>
  <si>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</si>
  <si>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</si>
  <si>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</si>
  <si>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</si>
  <si>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</si>
  <si>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</si>
  <si>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</si>
  <si>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</si>
  <si>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</si>
  <si>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</si>
  <si>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</si>
  <si>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</si>
  <si>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</si>
  <si>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</si>
  <si>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</si>
  <si>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</si>
  <si>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</si>
  <si>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</si>
  <si>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</si>
  <si>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</si>
  <si>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</si>
  <si>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</si>
  <si>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</si>
  <si>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</si>
  <si>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</si>
  <si>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</si>
  <si>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</si>
  <si>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</si>
  <si>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</si>
  <si>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</si>
  <si>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</si>
  <si>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</si>
  <si>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</si>
  <si>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</si>
  <si>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</si>
  <si>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</si>
  <si>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</si>
  <si>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</si>
  <si>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</si>
  <si>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</si>
  <si>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</si>
  <si>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</si>
  <si>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</si>
  <si>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</si>
  <si>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</si>
  <si>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</si>
  <si>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</si>
  <si>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</si>
  <si>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</si>
  <si>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</si>
  <si>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</si>
  <si>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</si>
  <si>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</si>
  <si>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</si>
  <si>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</si>
  <si>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</si>
  <si>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</si>
  <si>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</si>
  <si>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</si>
  <si>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</si>
  <si>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</si>
  <si>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</si>
  <si>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</si>
  <si>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</si>
  <si>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</si>
  <si>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</si>
  <si>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</si>
  <si>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</si>
  <si>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</si>
  <si>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</si>
  <si>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</si>
  <si>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</si>
  <si>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</si>
  <si>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</si>
  <si>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</si>
  <si>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</si>
  <si>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</si>
  <si>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</si>
  <si>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</si>
  <si>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</si>
  <si>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</si>
  <si>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</si>
  <si>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</si>
  <si>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</si>
  <si>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</si>
  <si>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</si>
  <si>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</si>
  <si>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</si>
  <si>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</si>
  <si>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</si>
  <si>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</si>
  <si>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</si>
  <si>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</si>
  <si>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</si>
  <si>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</si>
  <si>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</si>
  <si>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</si>
  <si>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</si>
  <si>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</si>
  <si>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</si>
  <si>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</si>
  <si>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</si>
  <si>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</si>
  <si>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</si>
  <si>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</si>
  <si>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</si>
  <si>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</si>
  <si>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</si>
  <si>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</si>
  <si>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</si>
  <si>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</si>
  <si>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</si>
  <si>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</si>
  <si>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</si>
  <si>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</si>
  <si>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</si>
  <si>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</si>
  <si>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</si>
  <si>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</si>
  <si>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</si>
  <si>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</si>
  <si>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</si>
  <si>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</si>
  <si>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</si>
  <si>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</si>
  <si>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</si>
  <si>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</si>
  <si>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</si>
  <si>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</si>
  <si>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</si>
  <si>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</si>
  <si>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</si>
  <si>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</si>
  <si>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</si>
  <si>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</si>
  <si>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</si>
  <si>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</si>
  <si>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</si>
  <si>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</si>
  <si>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</si>
  <si>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</si>
  <si>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</si>
  <si>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</si>
  <si>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</si>
  <si>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</si>
  <si>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</si>
  <si>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</si>
  <si>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</si>
  <si>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</si>
  <si>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</si>
  <si>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</si>
  <si>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</si>
  <si>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</si>
  <si>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</si>
  <si>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</si>
  <si>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</si>
  <si>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</si>
  <si>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</si>
  <si>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</si>
  <si>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</si>
  <si>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</si>
  <si>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</si>
  <si>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</si>
  <si>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</si>
  <si>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</si>
  <si>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</si>
  <si>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</si>
  <si>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</si>
  <si>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</si>
  <si>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</si>
  <si>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</si>
  <si>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</si>
  <si>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</si>
  <si>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</si>
  <si>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</si>
  <si>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</si>
  <si>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</si>
  <si>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</si>
  <si>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</si>
  <si>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</si>
  <si>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</si>
  <si>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</si>
  <si>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</si>
  <si>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</si>
  <si>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</si>
  <si>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</si>
  <si>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</si>
  <si>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</si>
  <si>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</si>
  <si>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</si>
  <si>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</si>
  <si>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</si>
  <si>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</si>
  <si>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</si>
  <si>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</si>
  <si>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</si>
  <si>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</si>
  <si>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</si>
  <si>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</si>
  <si>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</si>
  <si>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</si>
  <si>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</si>
  <si>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</si>
  <si>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</si>
  <si>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</si>
  <si>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</si>
  <si>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</si>
  <si>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</si>
  <si>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</si>
  <si>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</si>
  <si>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</si>
  <si>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</si>
  <si>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</si>
  <si>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</si>
  <si>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</si>
  <si>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</si>
  <si>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</si>
  <si>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</si>
  <si>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</si>
  <si>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</si>
  <si>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</si>
  <si>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</si>
  <si>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</si>
  <si>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</si>
  <si>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</si>
  <si>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</si>
  <si>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</si>
  <si>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</si>
  <si>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</si>
  <si>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</si>
  <si>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</si>
  <si>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</si>
  <si>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</si>
  <si>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</si>
  <si>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</si>
  <si>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</si>
  <si>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</si>
  <si>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</si>
  <si>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</si>
  <si>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</si>
  <si>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</si>
  <si>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</si>
  <si>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</si>
  <si>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</si>
  <si>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</si>
  <si>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</si>
  <si>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</si>
  <si>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</si>
  <si>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</si>
  <si>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</si>
  <si>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</si>
  <si>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</si>
  <si>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</si>
  <si>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</si>
  <si>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</si>
  <si>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</si>
  <si>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</si>
  <si>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</si>
  <si>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</si>
  <si>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</si>
  <si>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</si>
  <si>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</si>
  <si>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</si>
  <si>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</si>
  <si>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</si>
  <si>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</si>
  <si>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</si>
  <si>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</si>
  <si>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</si>
  <si>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</si>
  <si>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</si>
  <si>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</si>
  <si>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</si>
  <si>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</si>
  <si>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</si>
  <si>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</si>
  <si>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</si>
  <si>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</si>
  <si>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</si>
  <si>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</si>
  <si>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</si>
  <si>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</si>
  <si>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</si>
  <si>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</si>
  <si>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</si>
  <si>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</si>
  <si>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</si>
  <si>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</si>
  <si>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</si>
  <si>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</si>
  <si>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</si>
  <si>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</si>
  <si>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</si>
  <si>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</si>
  <si>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</si>
  <si>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</si>
  <si>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</si>
  <si>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</si>
  <si>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</si>
  <si>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</si>
  <si>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</si>
  <si>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</si>
  <si>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</si>
  <si>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</si>
  <si>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</si>
  <si>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</si>
  <si>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</si>
  <si>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</si>
  <si>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</si>
  <si>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</si>
  <si>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</si>
  <si>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</si>
  <si>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</si>
  <si>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</si>
  <si>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</si>
  <si>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</si>
  <si>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</si>
  <si>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Edinburgh Research</t>
  </si>
  <si>
    <t>Name</t>
  </si>
  <si>
    <t>Cutting off Kate Bush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</si>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</sst>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  <numFmt numFmtId="167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66" fontId="0" fillId="0" borderId="0" xfId="0" applyNumberFormat="1" applyAlignment="1">
      <alignment horizontal="left" indent="1"/>
    </xf>
    <xf numFmtId="0" fontId="1" fillId="0" borderId="0" xfId="0" applyFont="1"/>
    <xf numFmtId="0" fontId="0" fillId="0" borderId="0" xfId="0" applyAlignment="1">
      <alignment vertical="top" wrapText="1"/>
    </xf>
    <xf numFmtId="167" fontId="0" fillId="0" borderId="0" xfId="0" applyNumberFormat="1"/>
    <xf numFmtId="0" fontId="1" fillId="0" borderId="0" xfId="0" applyNumberFormat="1" applyFont="1" applyAlignment="1">
      <alignment horizontal="center"/>
    </xf>
    <xf numFmtId="9" fontId="1" fillId="0" borderId="0" xfId="1" applyFont="1" applyAlignment="1">
      <alignment horizontal="center"/>
    </xf>
    <xf numFmtId="9" fontId="0" fillId="0" borderId="0" xfId="1" applyFont="1"/>
    <xf numFmtId="9" fontId="0" fillId="0" borderId="0" xfId="1" applyFont="1" applyAlignment="1">
      <alignment wrapText="1"/>
    </xf>
    <xf numFmtId="0" fontId="1" fillId="0" borderId="0" xfId="0" applyFont="1" applyAlignment="1">
      <alignment wrapText="1"/>
    </xf>
    <xf numFmtId="164" fontId="1" fillId="0" borderId="0" xfId="0" applyNumberFormat="1" applyFont="1"/>
  </cellXfs>
  <cellStyles count="2">
    <cellStyle name="Normal" xfId="0" builtinId="0"/>
    <cellStyle name="Percent" xfId="1" builtinId="5"/>
  </cellStyles>
  <dxfs count="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'Theater Outcomes By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'Theater Outcomes By Launch Date'!$B$6:$B$22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9-40C5-B3E4-086B94F91FF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'Theater Outcomes By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'Theater Outcomes By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A9-40C5-B3E4-086B94F91FF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'Theater Outcomes By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'Theater Outcomes By Launch Date'!$D$6:$D$22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A9-40C5-B3E4-086B94F91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220559"/>
        <c:axId val="511638495"/>
      </c:lineChart>
      <c:catAx>
        <c:axId val="34522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638495"/>
        <c:crosses val="autoZero"/>
        <c:auto val="1"/>
        <c:lblAlgn val="ctr"/>
        <c:lblOffset val="100"/>
        <c:noMultiLvlLbl val="0"/>
      </c:catAx>
      <c:valAx>
        <c:axId val="51163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22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ysClr val="windowText" lastClr="000000"/>
                </a:solidFill>
              </a:rPr>
              <a:t>Theater Outcomes</a:t>
            </a:r>
            <a:r>
              <a:rPr lang="en-CA" b="1" baseline="0">
                <a:solidFill>
                  <a:sysClr val="windowText" lastClr="000000"/>
                </a:solidFill>
              </a:rPr>
              <a:t> Based on Launch Date</a:t>
            </a:r>
            <a:endParaRPr lang="en-CA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Qtr1 Jan</c:v>
              </c:pt>
              <c:pt idx="1">
                <c:v>Qtr1 Feb</c:v>
              </c:pt>
              <c:pt idx="2">
                <c:v>Qtr1 Mar</c:v>
              </c:pt>
              <c:pt idx="3">
                <c:v>Qtr2 Apr</c:v>
              </c:pt>
              <c:pt idx="4">
                <c:v>Qtr2 May</c:v>
              </c:pt>
              <c:pt idx="5">
                <c:v>Qtr2 Jun</c:v>
              </c:pt>
              <c:pt idx="6">
                <c:v>Qtr3 Jul</c:v>
              </c:pt>
              <c:pt idx="7">
                <c:v>Qtr3 Aug</c:v>
              </c:pt>
              <c:pt idx="8">
                <c:v>Qtr3 Sep</c:v>
              </c:pt>
              <c:pt idx="9">
                <c:v>Qtr4 Oct</c:v>
              </c:pt>
              <c:pt idx="10">
                <c:v>Qtr4 Nov</c:v>
              </c:pt>
              <c:pt idx="11">
                <c:v>Qtr4 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E61-464E-B74A-285E6E92756C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2"/>
              <c:pt idx="0">
                <c:v>Qtr1 Jan</c:v>
              </c:pt>
              <c:pt idx="1">
                <c:v>Qtr1 Feb</c:v>
              </c:pt>
              <c:pt idx="2">
                <c:v>Qtr1 Mar</c:v>
              </c:pt>
              <c:pt idx="3">
                <c:v>Qtr2 Apr</c:v>
              </c:pt>
              <c:pt idx="4">
                <c:v>Qtr2 May</c:v>
              </c:pt>
              <c:pt idx="5">
                <c:v>Qtr2 Jun</c:v>
              </c:pt>
              <c:pt idx="6">
                <c:v>Qtr3 Jul</c:v>
              </c:pt>
              <c:pt idx="7">
                <c:v>Qtr3 Aug</c:v>
              </c:pt>
              <c:pt idx="8">
                <c:v>Qtr3 Sep</c:v>
              </c:pt>
              <c:pt idx="9">
                <c:v>Qtr4 Oct</c:v>
              </c:pt>
              <c:pt idx="10">
                <c:v>Qtr4 Nov</c:v>
              </c:pt>
              <c:pt idx="11">
                <c:v>Qtr4 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DE61-464E-B74A-285E6E92756C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12"/>
              <c:pt idx="0">
                <c:v>Qtr1 Jan</c:v>
              </c:pt>
              <c:pt idx="1">
                <c:v>Qtr1 Feb</c:v>
              </c:pt>
              <c:pt idx="2">
                <c:v>Qtr1 Mar</c:v>
              </c:pt>
              <c:pt idx="3">
                <c:v>Qtr2 Apr</c:v>
              </c:pt>
              <c:pt idx="4">
                <c:v>Qtr2 May</c:v>
              </c:pt>
              <c:pt idx="5">
                <c:v>Qtr2 Jun</c:v>
              </c:pt>
              <c:pt idx="6">
                <c:v>Qtr3 Jul</c:v>
              </c:pt>
              <c:pt idx="7">
                <c:v>Qtr3 Aug</c:v>
              </c:pt>
              <c:pt idx="8">
                <c:v>Qtr3 Sep</c:v>
              </c:pt>
              <c:pt idx="9">
                <c:v>Qtr4 Oct</c:v>
              </c:pt>
              <c:pt idx="10">
                <c:v>Qtr4 Nov</c:v>
              </c:pt>
              <c:pt idx="11">
                <c:v>Qtr4 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DE61-464E-B74A-285E6E927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726720"/>
        <c:axId val="208514336"/>
      </c:lineChart>
      <c:catAx>
        <c:axId val="23872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14336"/>
        <c:crosses val="autoZero"/>
        <c:auto val="1"/>
        <c:lblAlgn val="ctr"/>
        <c:lblOffset val="100"/>
        <c:noMultiLvlLbl val="0"/>
      </c:catAx>
      <c:valAx>
        <c:axId val="20851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72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Goals'!$E$16:$E$27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Goals'!$F$16:$F$27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7E-43D7-9DA7-F8173F74FC6A}"/>
            </c:ext>
          </c:extLst>
        </c:ser>
        <c:ser>
          <c:idx val="1"/>
          <c:order val="1"/>
          <c:tx>
            <c:strRef>
              <c:f>'Outcomes Based On Goals'!$G$15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Goals'!$E$16:$E$27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Goals'!$G$16:$G$27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7E-43D7-9DA7-F8173F74FC6A}"/>
            </c:ext>
          </c:extLst>
        </c:ser>
        <c:ser>
          <c:idx val="2"/>
          <c:order val="2"/>
          <c:tx>
            <c:strRef>
              <c:f>'Outcomes Based On Goals'!$H$15</c:f>
              <c:strCache>
                <c:ptCount val="1"/>
                <c:pt idx="0">
                  <c:v> 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Goals'!$E$16:$E$27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Goals'!$H$16:$H$27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7E-43D7-9DA7-F8173F74F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112960"/>
        <c:axId val="2120509312"/>
      </c:lineChart>
      <c:catAx>
        <c:axId val="23711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509312"/>
        <c:crosses val="autoZero"/>
        <c:auto val="1"/>
        <c:lblAlgn val="ctr"/>
        <c:lblOffset val="100"/>
        <c:noMultiLvlLbl val="0"/>
      </c:catAx>
      <c:valAx>
        <c:axId val="212050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11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</a:t>
            </a:r>
            <a:r>
              <a:rPr lang="en-CA"/>
              <a:t>egory</a:t>
            </a:r>
            <a:r>
              <a:rPr lang="en-CA" baseline="0"/>
              <a:t> Outcomes</a:t>
            </a:r>
            <a:endParaRPr lang="en-CA"/>
          </a:p>
        </c:rich>
      </c:tx>
      <c:layout>
        <c:manualLayout>
          <c:xMode val="edge"/>
          <c:yMode val="edge"/>
          <c:x val="0.33790266841644795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30-4250-90D0-07C48B057618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30-4250-90D0-07C48B057618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30-4250-90D0-07C48B057618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30-4250-90D0-07C48B057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4685023"/>
        <c:axId val="338086015"/>
      </c:barChart>
      <c:catAx>
        <c:axId val="234685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086015"/>
        <c:crosses val="autoZero"/>
        <c:auto val="1"/>
        <c:lblAlgn val="ctr"/>
        <c:lblOffset val="100"/>
        <c:noMultiLvlLbl val="0"/>
      </c:catAx>
      <c:valAx>
        <c:axId val="338086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68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A5-429E-B3E3-42511A411EE7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A5-429E-B3E3-42511A411EE7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A5-429E-B3E3-42511A411EE7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A5-429E-B3E3-42511A411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604447"/>
        <c:axId val="511619775"/>
      </c:barChart>
      <c:catAx>
        <c:axId val="15960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619775"/>
        <c:crosses val="autoZero"/>
        <c:auto val="1"/>
        <c:lblAlgn val="ctr"/>
        <c:lblOffset val="100"/>
        <c:noMultiLvlLbl val="0"/>
      </c:catAx>
      <c:valAx>
        <c:axId val="51161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0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[Kickstarter_Challenge.xlsx]Kickstarters Created!PivotTable3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'Kickstarters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'Kickstarters Created'!$A$6:$A$10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'Kickstarters Created'!$B$6:$B$10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4E-4FFF-A2E4-BA46934A371E}"/>
            </c:ext>
          </c:extLst>
        </c:ser>
        <c:ser>
          <c:idx val="1"/>
          <c:order val="1"/>
          <c:tx>
            <c:strRef>
              <c:f>'Kickstarters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'Kickstarters Created'!$A$6:$A$10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'Kickstarters Created'!$C$6:$C$10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4E-4FFF-A2E4-BA46934A371E}"/>
            </c:ext>
          </c:extLst>
        </c:ser>
        <c:ser>
          <c:idx val="2"/>
          <c:order val="2"/>
          <c:tx>
            <c:strRef>
              <c:f>'Kickstarters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'Kickstarters Created'!$A$6:$A$10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'Kickstarters Created'!$D$6:$D$10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4E-4FFF-A2E4-BA46934A371E}"/>
            </c:ext>
          </c:extLst>
        </c:ser>
        <c:ser>
          <c:idx val="3"/>
          <c:order val="3"/>
          <c:tx>
            <c:strRef>
              <c:f>'Kickstarters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'Kickstarters Created'!$A$6:$A$10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'Kickstarters Created'!$E$6:$E$10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4E-4FFF-A2E4-BA46934A3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6666671"/>
        <c:axId val="225817855"/>
      </c:barChart>
      <c:catAx>
        <c:axId val="42666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17855"/>
        <c:crosses val="autoZero"/>
        <c:auto val="1"/>
        <c:lblAlgn val="ctr"/>
        <c:lblOffset val="100"/>
        <c:noMultiLvlLbl val="0"/>
      </c:catAx>
      <c:valAx>
        <c:axId val="22581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6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70-4652-B51D-2D6F0FFC9BB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70-4652-B51D-2D6F0FFC9BB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70-4652-B51D-2D6F0FFC9BB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70-4652-B51D-2D6F0FFC9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220559"/>
        <c:axId val="511638495"/>
      </c:lineChart>
      <c:catAx>
        <c:axId val="34522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638495"/>
        <c:crosses val="autoZero"/>
        <c:auto val="1"/>
        <c:lblAlgn val="ctr"/>
        <c:lblOffset val="100"/>
        <c:noMultiLvlLbl val="0"/>
      </c:catAx>
      <c:valAx>
        <c:axId val="51163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22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175260</xdr:colOff>
      <xdr:row>3</xdr:row>
      <xdr:rowOff>160020</xdr:rowOff>
    </xdr:from>
    <xdr:to>
      <xdr:col>22</xdr:col>
      <xdr:colOff>38100</xdr:colOff>
      <xdr:row>18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CCAC1B-451A-481E-AD60-2255169A96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137160</xdr:colOff>
      <xdr:row>3</xdr:row>
      <xdr:rowOff>76200</xdr:rowOff>
    </xdr:from>
    <xdr:to>
      <xdr:col>14</xdr:col>
      <xdr:colOff>144780</xdr:colOff>
      <xdr:row>22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09B801-5892-43EF-B6F5-B8B95D6D1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152398</xdr:colOff>
      <xdr:row>28</xdr:row>
      <xdr:rowOff>0</xdr:rowOff>
    </xdr:from>
    <xdr:to>
      <xdr:col>8</xdr:col>
      <xdr:colOff>1203158</xdr:colOff>
      <xdr:row>50</xdr:row>
      <xdr:rowOff>56147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EF59FA-4183-4568-B429-3F8C1DF390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5</xdr:row>
      <xdr:rowOff>156210</xdr:rowOff>
    </xdr:from>
    <xdr:to>
      <xdr:col>13</xdr:col>
      <xdr:colOff>434340</xdr:colOff>
      <xdr:row>20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F80AD9-8833-43FB-901B-D3E40C6A5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2</xdr:row>
      <xdr:rowOff>114300</xdr:rowOff>
    </xdr:from>
    <xdr:to>
      <xdr:col>14</xdr:col>
      <xdr:colOff>495300</xdr:colOff>
      <xdr:row>22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85941-E4B7-471A-A780-675B45448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E619C5-61B2-4C27-8737-18EDD5F7F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5</xdr:row>
      <xdr:rowOff>129540</xdr:rowOff>
    </xdr:from>
    <xdr:to>
      <xdr:col>14</xdr:col>
      <xdr:colOff>106680</xdr:colOff>
      <xdr:row>20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09B846-7A7A-4315-8803-31E4A578F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375.676832407407" createdVersion="6" refreshedVersion="6" minRefreshableVersion="3" recordCount="4114" xr:uid="{9973FC61-BEBC-4169-812B-FCFD392D429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375.694450694442" createdVersion="6" refreshedVersion="6" minRefreshableVersion="3" recordCount="4114" xr:uid="{77A0ACFC-910A-4E84-BA9D-BC9B3905245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458E4-70CF-4242-B098-61134E69C71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22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C5EA3-9A05-4C77-BEEB-3E0AE254129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03E99-A4ED-41A6-98BB-F893E549FC9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478533-2DB0-4CEE-89D0-3F8B5D0B300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E03FA-950A-4F67-BF62-2D46CDB7118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22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4B056-143A-49B5-A10C-21B0A157D5DB}">
  <sheetPr codeName="Sheet8"/>
  <dimension ref="A1:E22"/>
  <sheetViews>
    <sheetView workbookViewId="0">
      <selection activeCell="G1" sqref="G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8383</v>
      </c>
      <c r="B1" t="s">
        <v>8363</v>
      </c>
    </row>
    <row r="2" spans="1:5" x14ac:dyDescent="0.3">
      <c r="A2" s="12" t="s">
        <v>8358</v>
      </c>
      <c r="B2" t="s">
        <v>8315</v>
      </c>
    </row>
    <row r="4" spans="1:5" x14ac:dyDescent="0.3">
      <c r="A4" s="12" t="s">
        <v>8364</v>
      </c>
      <c r="B4" s="12" t="s">
        <v>8362</v>
      </c>
    </row>
    <row r="5" spans="1:5" x14ac:dyDescent="0.3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8376</v>
      </c>
      <c r="B6" s="14"/>
      <c r="C6" s="14"/>
      <c r="D6" s="14"/>
      <c r="E6" s="14"/>
    </row>
    <row r="7" spans="1:5" x14ac:dyDescent="0.3">
      <c r="A7" s="17" t="s">
        <v>8377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3">
      <c r="A8" s="17" t="s">
        <v>8378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3">
      <c r="A9" s="17" t="s">
        <v>8379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3">
      <c r="A10" s="13" t="s">
        <v>8367</v>
      </c>
      <c r="B10" s="14"/>
      <c r="C10" s="14"/>
      <c r="D10" s="14"/>
      <c r="E10" s="14"/>
    </row>
    <row r="11" spans="1:5" x14ac:dyDescent="0.3">
      <c r="A11" s="17" t="s">
        <v>8380</v>
      </c>
      <c r="B11" s="14">
        <v>71</v>
      </c>
      <c r="C11" s="14">
        <v>40</v>
      </c>
      <c r="D11" s="14">
        <v>2</v>
      </c>
      <c r="E11" s="14">
        <v>113</v>
      </c>
    </row>
    <row r="12" spans="1:5" x14ac:dyDescent="0.3">
      <c r="A12" s="17" t="s">
        <v>8368</v>
      </c>
      <c r="B12" s="14">
        <v>111</v>
      </c>
      <c r="C12" s="14">
        <v>52</v>
      </c>
      <c r="D12" s="14">
        <v>3</v>
      </c>
      <c r="E12" s="14">
        <v>166</v>
      </c>
    </row>
    <row r="13" spans="1:5" x14ac:dyDescent="0.3">
      <c r="A13" s="17" t="s">
        <v>8381</v>
      </c>
      <c r="B13" s="14">
        <v>100</v>
      </c>
      <c r="C13" s="14">
        <v>49</v>
      </c>
      <c r="D13" s="14">
        <v>4</v>
      </c>
      <c r="E13" s="14">
        <v>153</v>
      </c>
    </row>
    <row r="14" spans="1:5" x14ac:dyDescent="0.3">
      <c r="A14" s="13" t="s">
        <v>8369</v>
      </c>
      <c r="B14" s="14"/>
      <c r="C14" s="14"/>
      <c r="D14" s="14"/>
      <c r="E14" s="14"/>
    </row>
    <row r="15" spans="1:5" x14ac:dyDescent="0.3">
      <c r="A15" s="17" t="s">
        <v>8370</v>
      </c>
      <c r="B15" s="14">
        <v>87</v>
      </c>
      <c r="C15" s="14">
        <v>50</v>
      </c>
      <c r="D15" s="14">
        <v>1</v>
      </c>
      <c r="E15" s="14">
        <v>138</v>
      </c>
    </row>
    <row r="16" spans="1:5" x14ac:dyDescent="0.3">
      <c r="A16" s="17" t="s">
        <v>8371</v>
      </c>
      <c r="B16" s="14">
        <v>72</v>
      </c>
      <c r="C16" s="14">
        <v>47</v>
      </c>
      <c r="D16" s="14">
        <v>4</v>
      </c>
      <c r="E16" s="14">
        <v>123</v>
      </c>
    </row>
    <row r="17" spans="1:5" x14ac:dyDescent="0.3">
      <c r="A17" s="17" t="s">
        <v>8372</v>
      </c>
      <c r="B17" s="14">
        <v>59</v>
      </c>
      <c r="C17" s="14">
        <v>34</v>
      </c>
      <c r="D17" s="14">
        <v>4</v>
      </c>
      <c r="E17" s="14">
        <v>97</v>
      </c>
    </row>
    <row r="18" spans="1:5" x14ac:dyDescent="0.3">
      <c r="A18" s="13" t="s">
        <v>8373</v>
      </c>
      <c r="B18" s="14"/>
      <c r="C18" s="14"/>
      <c r="D18" s="14"/>
      <c r="E18" s="14"/>
    </row>
    <row r="19" spans="1:5" x14ac:dyDescent="0.3">
      <c r="A19" s="17" t="s">
        <v>8374</v>
      </c>
      <c r="B19" s="14">
        <v>65</v>
      </c>
      <c r="C19" s="14">
        <v>50</v>
      </c>
      <c r="D19" s="14"/>
      <c r="E19" s="14">
        <v>115</v>
      </c>
    </row>
    <row r="20" spans="1:5" x14ac:dyDescent="0.3">
      <c r="A20" s="17" t="s">
        <v>8375</v>
      </c>
      <c r="B20" s="14">
        <v>54</v>
      </c>
      <c r="C20" s="14">
        <v>31</v>
      </c>
      <c r="D20" s="14">
        <v>3</v>
      </c>
      <c r="E20" s="14">
        <v>88</v>
      </c>
    </row>
    <row r="21" spans="1:5" x14ac:dyDescent="0.3">
      <c r="A21" s="17" t="s">
        <v>8382</v>
      </c>
      <c r="B21" s="14">
        <v>37</v>
      </c>
      <c r="C21" s="14">
        <v>35</v>
      </c>
      <c r="D21" s="14">
        <v>3</v>
      </c>
      <c r="E21" s="14">
        <v>75</v>
      </c>
    </row>
    <row r="22" spans="1:5" x14ac:dyDescent="0.3">
      <c r="A22" s="13" t="s">
        <v>8361</v>
      </c>
      <c r="B22" s="14">
        <v>839</v>
      </c>
      <c r="C22" s="14">
        <v>493</v>
      </c>
      <c r="D22" s="14">
        <v>37</v>
      </c>
      <c r="E22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41768-C693-49BC-BFC6-106BFBBF7474}">
  <sheetPr codeName="Sheet11"/>
  <dimension ref="A1:U4115"/>
  <sheetViews>
    <sheetView topLeftCell="D1" zoomScale="95" zoomScaleNormal="95" workbookViewId="0">
      <pane ySplit="1" topLeftCell="A2" activePane="bottomLeft" state="frozen"/>
      <selection activeCell="B1" sqref="B1"/>
      <selection pane="bottomLeft" activeCell="H2" sqref="H2"/>
    </sheetView>
  </sheetViews>
  <sheetFormatPr defaultColWidth="8.77734375" defaultRowHeight="14.4" x14ac:dyDescent="0.3"/>
  <cols>
    <col min="1" max="1" width="17.33203125" bestFit="1" customWidth="1"/>
    <col min="2" max="2" width="17.21875" style="3" bestFit="1" customWidth="1"/>
    <col min="3" max="3" width="13.33203125" style="3" bestFit="1" customWidth="1"/>
    <col min="4" max="4" width="15.6640625" style="6" bestFit="1" customWidth="1"/>
    <col min="5" max="5" width="17.33203125" style="14" bestFit="1" customWidth="1"/>
    <col min="6" max="6" width="21.33203125" style="23" customWidth="1"/>
    <col min="7" max="7" width="17.77734375" style="23" customWidth="1"/>
    <col min="8" max="8" width="19.77734375" style="23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4.332031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style="16" bestFit="1" customWidth="1"/>
    <col min="20" max="20" width="20.77734375" bestFit="1" customWidth="1"/>
  </cols>
  <sheetData>
    <row r="1" spans="1:21" x14ac:dyDescent="0.3">
      <c r="A1" s="1" t="s">
        <v>8387</v>
      </c>
      <c r="B1" s="2" t="s">
        <v>8404</v>
      </c>
      <c r="C1" s="2" t="s">
        <v>8405</v>
      </c>
      <c r="D1" s="5" t="s">
        <v>8406</v>
      </c>
      <c r="E1" s="21" t="s">
        <v>8407</v>
      </c>
      <c r="F1" s="22" t="s">
        <v>8408</v>
      </c>
      <c r="G1" s="22" t="s">
        <v>8409</v>
      </c>
      <c r="H1" s="22" t="s">
        <v>8410</v>
      </c>
      <c r="I1" s="1"/>
      <c r="J1" s="1"/>
      <c r="K1" s="1"/>
      <c r="L1" s="1"/>
      <c r="M1" s="1"/>
      <c r="N1" s="1"/>
      <c r="O1" s="1"/>
      <c r="P1" s="1"/>
      <c r="Q1" s="10"/>
      <c r="R1" s="1"/>
      <c r="S1" s="15"/>
      <c r="T1" s="1"/>
      <c r="U1" s="1"/>
    </row>
    <row r="2" spans="1:21" x14ac:dyDescent="0.3">
      <c r="A2" t="s">
        <v>8411</v>
      </c>
      <c r="B2" s="3">
        <f>COUNTIFS(Kickstarter!F:F,"successful", Kickstarter!D:D, "&lt;1000", Kickstarter!R:R, "plays")</f>
        <v>141</v>
      </c>
      <c r="C2" s="3">
        <f>COUNTIFS(Kickstarter!F:F,"failed", Kickstarter!D:D, "&lt;1000", Kickstarter!R:R, "plays")</f>
        <v>45</v>
      </c>
      <c r="D2" s="3">
        <f>COUNTIFS(Kickstarter!F:F,"canceled", Kickstarter!D:D, "&lt;1000", Kickstarter!R:R, "plays")</f>
        <v>0</v>
      </c>
      <c r="E2" s="14">
        <f>SUM(B2:D2)</f>
        <v>186</v>
      </c>
      <c r="F2" s="23">
        <f>(B2/E2)</f>
        <v>0.75806451612903225</v>
      </c>
      <c r="G2" s="23">
        <f>(C2/E2)</f>
        <v>0.24193548387096775</v>
      </c>
      <c r="H2" s="23">
        <f>(D2/E2)</f>
        <v>0</v>
      </c>
      <c r="O2" s="9"/>
      <c r="Q2" s="11"/>
      <c r="T2" s="16"/>
    </row>
    <row r="3" spans="1:21" x14ac:dyDescent="0.3">
      <c r="A3" t="s">
        <v>8412</v>
      </c>
      <c r="B3" s="3">
        <f>COUNTIFS(Kickstarter!F:F,"successful", Kickstarter!D:D, "&gt;=1000", Kickstarter!D:D, "&lt;=4999", Kickstarter!R:R, "plays")</f>
        <v>388</v>
      </c>
      <c r="C3" s="3">
        <f>COUNTIFS(Kickstarter!F:F,"failed", Kickstarter!D:D, "&gt;=1000", Kickstarter!D:D, "&lt;=4999", Kickstarter!R:R, "plays")</f>
        <v>146</v>
      </c>
      <c r="D3" s="3">
        <f>COUNTIFS(Kickstarter!F:F,"canceled", Kickstarter!D:D, "&gt;=1000", Kickstarter!D:D, "&lt;=4999", Kickstarter!R:R, "plays")</f>
        <v>0</v>
      </c>
      <c r="E3" s="14">
        <f t="shared" ref="E3:E13" si="0">SUM(B3:D3)</f>
        <v>534</v>
      </c>
      <c r="F3" s="23">
        <f t="shared" ref="F3:F13" si="1">(B3/E3)</f>
        <v>0.72659176029962547</v>
      </c>
      <c r="G3" s="23">
        <f t="shared" ref="G3:G13" si="2">(C3/E3)</f>
        <v>0.27340823970037453</v>
      </c>
      <c r="H3" s="23">
        <f t="shared" ref="H3:H13" si="3">(D3/E3)</f>
        <v>0</v>
      </c>
      <c r="O3" s="9"/>
      <c r="Q3" s="11"/>
      <c r="T3" s="16"/>
    </row>
    <row r="4" spans="1:21" x14ac:dyDescent="0.3">
      <c r="A4" t="s">
        <v>8413</v>
      </c>
      <c r="B4" s="3">
        <f>COUNTIFS(Kickstarter!F:F,"successful", Kickstarter!D:D, "&gt;=5000", Kickstarter!D:D, "&lt;=9999", Kickstarter!R:R, "plays")</f>
        <v>93</v>
      </c>
      <c r="C4" s="3">
        <f>COUNTIFS(Kickstarter!F:F,"failed", Kickstarter!D:D, "&gt;=5000", Kickstarter!D:D, "&lt;=9999", Kickstarter!R:R, "plays")</f>
        <v>76</v>
      </c>
      <c r="D4" s="3">
        <f>COUNTIFS(Kickstarter!F:F,"canceled", Kickstarter!D:D, "&gt;=5000", Kickstarter!D:D, "&lt;=9999", Kickstarter!R:R, "plays")</f>
        <v>0</v>
      </c>
      <c r="E4" s="1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  <c r="O4" s="9"/>
      <c r="Q4" s="11"/>
      <c r="T4" s="16"/>
    </row>
    <row r="5" spans="1:21" x14ac:dyDescent="0.3">
      <c r="A5" t="s">
        <v>8414</v>
      </c>
      <c r="B5" s="3">
        <f>COUNTIFS(Kickstarter!F:F,"successful", Kickstarter!D:D, "&gt;=10000", Kickstarter!D:D, "&lt;=14999", Kickstarter!R:R, "plays")</f>
        <v>39</v>
      </c>
      <c r="C5" s="3">
        <f>COUNTIFS(Kickstarter!F:F,"failed", Kickstarter!D:D, "&gt;=10000", Kickstarter!D:D, "&lt;=14999", Kickstarter!R:R, "plays")</f>
        <v>33</v>
      </c>
      <c r="D5" s="3">
        <f>COUNTIFS(Kickstarter!F:F,"canceled", Kickstarter!D:D, "&gt;=10000", Kickstarter!D:D, "&lt;=14999", Kickstarter!R:R, "plays")</f>
        <v>0</v>
      </c>
      <c r="E5" s="14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  <c r="O5" s="9"/>
      <c r="Q5" s="11"/>
      <c r="T5" s="16"/>
    </row>
    <row r="6" spans="1:21" x14ac:dyDescent="0.3">
      <c r="A6" t="s">
        <v>8415</v>
      </c>
      <c r="B6" s="3">
        <f>COUNTIFS(Kickstarter!F:F,"successful", Kickstarter!D:D, "&gt;=15000", Kickstarter!D:D, "&lt;=19999", Kickstarter!R:R, "plays")</f>
        <v>12</v>
      </c>
      <c r="C6" s="3">
        <f>COUNTIFS(Kickstarter!F:F,"failed", Kickstarter!D:D, "&gt;=15000", Kickstarter!D:D, "&lt;=19999", Kickstarter!R:R, "plays")</f>
        <v>12</v>
      </c>
      <c r="D6" s="3">
        <f>COUNTIFS(Kickstarter!F:F,"canceled", Kickstarter!D:D, "&gt;=15000", Kickstarter!D:D, "&lt;=19999", Kickstarter!R:R, "plays")</f>
        <v>0</v>
      </c>
      <c r="E6" s="14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  <c r="O6" s="9"/>
      <c r="Q6" s="11"/>
      <c r="T6" s="16"/>
    </row>
    <row r="7" spans="1:21" x14ac:dyDescent="0.3">
      <c r="A7" t="s">
        <v>8416</v>
      </c>
      <c r="B7" s="3">
        <f>COUNTIFS(Kickstarter!F:F,"successful", Kickstarter!D:D, "&gt;=20000", Kickstarter!D:D, "&lt;=24999", Kickstarter!R:R, "plays")</f>
        <v>9</v>
      </c>
      <c r="C7" s="3">
        <f>COUNTIFS(Kickstarter!F:F,"failed", Kickstarter!D:D, "&gt;=20000", Kickstarter!D:D, "&lt;=24999", Kickstarter!R:R, "plays")</f>
        <v>11</v>
      </c>
      <c r="D7" s="3">
        <f>COUNTIFS(Kickstarter!F:F,"canceled", Kickstarter!D:D, "&gt;=20000", Kickstarter!D:D, "&lt;=24999", Kickstarter!D:D, "plays")</f>
        <v>0</v>
      </c>
      <c r="E7" s="14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  <c r="O7" s="9"/>
      <c r="Q7" s="11"/>
      <c r="T7" s="16"/>
    </row>
    <row r="8" spans="1:21" x14ac:dyDescent="0.3">
      <c r="A8" t="s">
        <v>8417</v>
      </c>
      <c r="B8" s="3">
        <f>COUNTIFS(Kickstarter!F:F,"successful", Kickstarter!D:D, "&gt;=25000", Kickstarter!D:D, "&lt;=29999", Kickstarter!R:R, "plays")</f>
        <v>1</v>
      </c>
      <c r="C8" s="3">
        <f>COUNTIFS(Kickstarter!F:F,"failed", Kickstarter!D:D, "&gt;=25000", Kickstarter!D:D, "&lt;=29999", Kickstarter!R:R, "plays")</f>
        <v>4</v>
      </c>
      <c r="D8" s="3">
        <f>COUNTIFS(Kickstarter!F:F,"canceled", Kickstarter!D:D, "&gt;=25000", Kickstarter!D:D, "&lt;=29999", Kickstarter!R:R, "plays")</f>
        <v>0</v>
      </c>
      <c r="E8" s="14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  <c r="O8" s="9"/>
      <c r="Q8" s="11"/>
      <c r="T8" s="16"/>
    </row>
    <row r="9" spans="1:21" x14ac:dyDescent="0.3">
      <c r="A9" t="s">
        <v>8418</v>
      </c>
      <c r="B9" s="3">
        <f>COUNTIFS(Kickstarter!F:F,"successful", Kickstarter!D:D, "&gt;=30000", Kickstarter!D:D, "&lt;=34999", Kickstarter!R:R, "plays")</f>
        <v>3</v>
      </c>
      <c r="C9" s="3">
        <f>COUNTIFS(Kickstarter!F:F,"failed", Kickstarter!D:D, "&gt;=30000", Kickstarter!D:D, "&lt;=34999", Kickstarter!R:R, "plays")</f>
        <v>8</v>
      </c>
      <c r="D9" s="3">
        <f>COUNTIFS(Kickstarter!F:F,"canceled", Kickstarter!D:D, "&gt;=30000", Kickstarter!D:D, "&lt;=34999", Kickstarter!R:R, "plays")</f>
        <v>0</v>
      </c>
      <c r="E9" s="14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  <c r="O9" s="9"/>
      <c r="Q9" s="11"/>
      <c r="T9" s="16"/>
    </row>
    <row r="10" spans="1:21" x14ac:dyDescent="0.3">
      <c r="A10" t="s">
        <v>8419</v>
      </c>
      <c r="B10" s="3">
        <f>COUNTIFS(Kickstarter!F:F,"successful", Kickstarter!D:D, "&gt;=35000", Kickstarter!D:D, "&lt;=39999", Kickstarter!R:R, "plays")</f>
        <v>4</v>
      </c>
      <c r="C10" s="3">
        <f>COUNTIFS(Kickstarter!F:F,"failed", Kickstarter!D:D, "&gt;=35000", Kickstarter!D:D, "&lt;=39999", Kickstarter!R:R, "plays")</f>
        <v>2</v>
      </c>
      <c r="D10" s="3">
        <f>COUNTIFS(Kickstarter!F:F,"canceled", Kickstarter!D:D, "&gt;=35000", Kickstarter!D:D, "&lt;=39999", Kickstarter!R:R, "plays")</f>
        <v>0</v>
      </c>
      <c r="E10" s="14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  <c r="O10" s="9"/>
      <c r="Q10" s="11"/>
      <c r="T10" s="16"/>
    </row>
    <row r="11" spans="1:21" x14ac:dyDescent="0.3">
      <c r="A11" t="s">
        <v>8420</v>
      </c>
      <c r="B11" s="3">
        <f>COUNTIFS(Kickstarter!F:F,"successful", Kickstarter!D:D, "&gt;=40000", Kickstarter!D:D, "&lt;=44999", Kickstarter!R:R, "plays")</f>
        <v>2</v>
      </c>
      <c r="C11" s="3">
        <f>COUNTIFS(Kickstarter!F:F,"failed", Kickstarter!D:D, "&gt;=40000", Kickstarter!D:D, "&lt;=44999", Kickstarter!R:R, "plays")</f>
        <v>1</v>
      </c>
      <c r="D11" s="3">
        <f>COUNTIFS(Kickstarter!F:F,"canceled", Kickstarter!D:D, "&gt;=40000", Kickstarter!D:D, "&lt;=44999", Kickstarter!R:R, "plays")</f>
        <v>0</v>
      </c>
      <c r="E11" s="14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  <c r="O11" s="9"/>
      <c r="Q11" s="11"/>
      <c r="T11" s="16"/>
    </row>
    <row r="12" spans="1:21" x14ac:dyDescent="0.3">
      <c r="A12" t="s">
        <v>8421</v>
      </c>
      <c r="B12" s="3">
        <f>COUNTIFS(Kickstarter!F:F,"successful", Kickstarter!D:D, "&gt;=45000", Kickstarter!D:D, "&lt;=49999", Kickstarter!R:R, "plays")</f>
        <v>0</v>
      </c>
      <c r="C12" s="3">
        <f>COUNTIFS(Kickstarter!F:F,"failed", Kickstarter!D:D, "&gt;=45000", Kickstarter!D:D, "&lt;=49999", Kickstarter!R:R, "plays")</f>
        <v>1</v>
      </c>
      <c r="D12" s="3">
        <f>COUNTIFS(Kickstarter!F:F,"canceled", Kickstarter!D:D, "&gt;=45000", Kickstarter!D:D, "&lt;=49999", Kickstarter!R:R, "plays")</f>
        <v>0</v>
      </c>
      <c r="E12" s="14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  <c r="O12" s="9"/>
      <c r="Q12" s="11"/>
      <c r="T12" s="16"/>
    </row>
    <row r="13" spans="1:21" x14ac:dyDescent="0.3">
      <c r="A13" t="s">
        <v>8422</v>
      </c>
      <c r="B13" s="3">
        <f>COUNTIFS(Kickstarter!F:F,"successful", Kickstarter!D:D, "&gt;50000", Kickstarter!R:R, "plays")</f>
        <v>2</v>
      </c>
      <c r="C13" s="3">
        <f>COUNTIFS(Kickstarter!G:G,"failed", Kickstarter!E:E, "&gt;50000", Kickstarter!S:S, "plays")</f>
        <v>0</v>
      </c>
      <c r="D13" s="3">
        <f>COUNTIFS(Kickstarter!F:F,"canceled", Kickstarter!D:D, "&gt;50000", Kickstarter!R:R, "plays")</f>
        <v>0</v>
      </c>
      <c r="E13" s="14">
        <f t="shared" si="0"/>
        <v>2</v>
      </c>
      <c r="F13" s="23">
        <f t="shared" si="1"/>
        <v>1</v>
      </c>
      <c r="G13" s="23">
        <f t="shared" si="2"/>
        <v>0</v>
      </c>
      <c r="H13" s="23">
        <f t="shared" si="3"/>
        <v>0</v>
      </c>
      <c r="O13" s="9"/>
      <c r="Q13" s="11"/>
      <c r="T13" s="16"/>
    </row>
    <row r="14" spans="1:21" x14ac:dyDescent="0.3">
      <c r="O14" s="9"/>
      <c r="Q14" s="11"/>
      <c r="T14" s="16"/>
    </row>
    <row r="15" spans="1:21" x14ac:dyDescent="0.3">
      <c r="E15" s="1" t="s">
        <v>8387</v>
      </c>
      <c r="F15" s="25" t="s">
        <v>8408</v>
      </c>
      <c r="G15" s="25" t="s">
        <v>8409</v>
      </c>
      <c r="H15" s="26" t="s">
        <v>8410</v>
      </c>
      <c r="O15" s="9"/>
      <c r="Q15" s="11"/>
      <c r="T15" s="16"/>
    </row>
    <row r="16" spans="1:21" x14ac:dyDescent="0.3">
      <c r="E16" t="s">
        <v>8411</v>
      </c>
      <c r="F16" s="24">
        <v>0.75806451612903225</v>
      </c>
      <c r="G16" s="24">
        <v>0.24193548387096775</v>
      </c>
      <c r="H16" s="23">
        <v>0</v>
      </c>
      <c r="O16" s="9"/>
      <c r="Q16" s="11"/>
      <c r="T16" s="16"/>
    </row>
    <row r="17" spans="5:20" x14ac:dyDescent="0.3">
      <c r="E17" t="s">
        <v>8412</v>
      </c>
      <c r="F17" s="24">
        <v>0.72659176029962547</v>
      </c>
      <c r="G17" s="24">
        <v>0.27340823970037453</v>
      </c>
      <c r="H17" s="23">
        <v>0</v>
      </c>
      <c r="O17" s="9"/>
      <c r="Q17" s="11"/>
      <c r="T17" s="16"/>
    </row>
    <row r="18" spans="5:20" x14ac:dyDescent="0.3">
      <c r="E18" t="s">
        <v>8413</v>
      </c>
      <c r="F18" s="24">
        <v>0.55029585798816572</v>
      </c>
      <c r="G18" s="24">
        <v>0.44970414201183434</v>
      </c>
      <c r="H18" s="23">
        <v>0</v>
      </c>
      <c r="O18" s="9"/>
      <c r="Q18" s="11"/>
      <c r="T18" s="16"/>
    </row>
    <row r="19" spans="5:20" x14ac:dyDescent="0.3">
      <c r="E19" t="s">
        <v>8414</v>
      </c>
      <c r="F19" s="24">
        <v>0.54166666666666663</v>
      </c>
      <c r="G19" s="24">
        <v>0.45833333333333331</v>
      </c>
      <c r="H19" s="23">
        <v>0</v>
      </c>
      <c r="O19" s="9"/>
      <c r="Q19" s="11"/>
      <c r="T19" s="16"/>
    </row>
    <row r="20" spans="5:20" x14ac:dyDescent="0.3">
      <c r="E20" t="s">
        <v>8415</v>
      </c>
      <c r="F20" s="24">
        <v>0.5</v>
      </c>
      <c r="G20" s="24">
        <v>0.5</v>
      </c>
      <c r="H20" s="23">
        <v>0</v>
      </c>
      <c r="O20" s="9"/>
      <c r="Q20" s="11"/>
      <c r="T20" s="16"/>
    </row>
    <row r="21" spans="5:20" x14ac:dyDescent="0.3">
      <c r="E21" t="s">
        <v>8416</v>
      </c>
      <c r="F21" s="24">
        <v>0.45</v>
      </c>
      <c r="G21" s="24">
        <v>0.55000000000000004</v>
      </c>
      <c r="H21" s="23">
        <v>0</v>
      </c>
      <c r="O21" s="9"/>
      <c r="Q21" s="11"/>
      <c r="T21" s="16"/>
    </row>
    <row r="22" spans="5:20" x14ac:dyDescent="0.3">
      <c r="E22" t="s">
        <v>8417</v>
      </c>
      <c r="F22" s="24">
        <v>0.2</v>
      </c>
      <c r="G22" s="24">
        <v>0.8</v>
      </c>
      <c r="H22" s="23">
        <v>0</v>
      </c>
      <c r="O22" s="9"/>
      <c r="Q22" s="11"/>
      <c r="T22" s="16"/>
    </row>
    <row r="23" spans="5:20" x14ac:dyDescent="0.3">
      <c r="E23" t="s">
        <v>8418</v>
      </c>
      <c r="F23" s="24">
        <v>0.27272727272727271</v>
      </c>
      <c r="G23" s="24">
        <v>0.72727272727272729</v>
      </c>
      <c r="H23" s="23">
        <v>0</v>
      </c>
      <c r="O23" s="9"/>
      <c r="Q23" s="11"/>
      <c r="T23" s="16"/>
    </row>
    <row r="24" spans="5:20" x14ac:dyDescent="0.3">
      <c r="E24" t="s">
        <v>8419</v>
      </c>
      <c r="F24" s="24">
        <v>0.66666666666666663</v>
      </c>
      <c r="G24" s="24">
        <v>0.33333333333333331</v>
      </c>
      <c r="H24" s="23">
        <v>0</v>
      </c>
      <c r="O24" s="9"/>
      <c r="Q24" s="11"/>
      <c r="T24" s="16"/>
    </row>
    <row r="25" spans="5:20" x14ac:dyDescent="0.3">
      <c r="E25" t="s">
        <v>8420</v>
      </c>
      <c r="F25" s="24">
        <v>0.66666666666666663</v>
      </c>
      <c r="G25" s="24">
        <v>0.33333333333333331</v>
      </c>
      <c r="H25" s="23">
        <v>0</v>
      </c>
      <c r="O25" s="9"/>
      <c r="Q25" s="11"/>
      <c r="T25" s="16"/>
    </row>
    <row r="26" spans="5:20" x14ac:dyDescent="0.3">
      <c r="E26" t="s">
        <v>8421</v>
      </c>
      <c r="F26" s="24">
        <v>0</v>
      </c>
      <c r="G26" s="24">
        <v>1</v>
      </c>
      <c r="H26" s="23">
        <v>0</v>
      </c>
      <c r="O26" s="9"/>
      <c r="Q26" s="11"/>
      <c r="T26" s="16"/>
    </row>
    <row r="27" spans="5:20" x14ac:dyDescent="0.3">
      <c r="E27" t="s">
        <v>8422</v>
      </c>
      <c r="F27" s="24">
        <v>1</v>
      </c>
      <c r="G27" s="24">
        <v>0</v>
      </c>
      <c r="H27" s="23">
        <v>0</v>
      </c>
      <c r="O27" s="9"/>
      <c r="Q27" s="11"/>
      <c r="T27" s="16"/>
    </row>
    <row r="28" spans="5:20" x14ac:dyDescent="0.3">
      <c r="O28" s="9"/>
      <c r="Q28" s="11"/>
      <c r="T28" s="16"/>
    </row>
    <row r="29" spans="5:20" x14ac:dyDescent="0.3">
      <c r="O29" s="9"/>
      <c r="Q29" s="11"/>
      <c r="T29" s="16"/>
    </row>
    <row r="30" spans="5:20" x14ac:dyDescent="0.3">
      <c r="O30" s="9"/>
      <c r="Q30" s="11"/>
      <c r="T30" s="16"/>
    </row>
    <row r="31" spans="5:20" x14ac:dyDescent="0.3">
      <c r="O31" s="9"/>
      <c r="Q31" s="11"/>
      <c r="T31" s="16"/>
    </row>
    <row r="32" spans="5:20" x14ac:dyDescent="0.3">
      <c r="O32" s="9"/>
      <c r="Q32" s="11"/>
      <c r="T32" s="16"/>
    </row>
    <row r="33" spans="15:20" x14ac:dyDescent="0.3">
      <c r="O33" s="9"/>
      <c r="Q33" s="11"/>
      <c r="T33" s="16"/>
    </row>
    <row r="34" spans="15:20" x14ac:dyDescent="0.3">
      <c r="O34" s="9"/>
      <c r="Q34" s="11"/>
      <c r="T34" s="16"/>
    </row>
    <row r="35" spans="15:20" x14ac:dyDescent="0.3">
      <c r="O35" s="9"/>
      <c r="Q35" s="11"/>
      <c r="T35" s="16"/>
    </row>
    <row r="36" spans="15:20" x14ac:dyDescent="0.3">
      <c r="O36" s="9"/>
      <c r="Q36" s="11"/>
      <c r="T36" s="16"/>
    </row>
    <row r="37" spans="15:20" x14ac:dyDescent="0.3">
      <c r="O37" s="9"/>
      <c r="Q37" s="11"/>
      <c r="T37" s="16"/>
    </row>
    <row r="38" spans="15:20" x14ac:dyDescent="0.3">
      <c r="O38" s="9"/>
      <c r="Q38" s="11"/>
      <c r="T38" s="16"/>
    </row>
    <row r="39" spans="15:20" x14ac:dyDescent="0.3">
      <c r="O39" s="9"/>
      <c r="Q39" s="11"/>
      <c r="T39" s="16"/>
    </row>
    <row r="40" spans="15:20" x14ac:dyDescent="0.3">
      <c r="O40" s="9"/>
      <c r="Q40" s="11"/>
      <c r="T40" s="16"/>
    </row>
    <row r="41" spans="15:20" x14ac:dyDescent="0.3">
      <c r="O41" s="9"/>
      <c r="Q41" s="11"/>
      <c r="T41" s="16"/>
    </row>
    <row r="42" spans="15:20" x14ac:dyDescent="0.3">
      <c r="O42" s="9"/>
      <c r="Q42" s="11"/>
      <c r="T42" s="16"/>
    </row>
    <row r="43" spans="15:20" x14ac:dyDescent="0.3">
      <c r="O43" s="9"/>
      <c r="Q43" s="11"/>
      <c r="T43" s="16"/>
    </row>
    <row r="44" spans="15:20" x14ac:dyDescent="0.3">
      <c r="O44" s="9"/>
      <c r="Q44" s="11"/>
      <c r="T44" s="16"/>
    </row>
    <row r="45" spans="15:20" x14ac:dyDescent="0.3">
      <c r="O45" s="9"/>
      <c r="Q45" s="11"/>
      <c r="T45" s="16"/>
    </row>
    <row r="46" spans="15:20" x14ac:dyDescent="0.3">
      <c r="O46" s="9"/>
      <c r="Q46" s="11"/>
      <c r="T46" s="16"/>
    </row>
    <row r="47" spans="15:20" x14ac:dyDescent="0.3">
      <c r="O47" s="9"/>
      <c r="Q47" s="11"/>
      <c r="T47" s="16"/>
    </row>
    <row r="48" spans="15:20" x14ac:dyDescent="0.3">
      <c r="O48" s="9"/>
      <c r="Q48" s="11"/>
      <c r="T48" s="16"/>
    </row>
    <row r="49" spans="15:20" x14ac:dyDescent="0.3">
      <c r="O49" s="9"/>
      <c r="Q49" s="11"/>
      <c r="T49" s="16"/>
    </row>
    <row r="50" spans="15:20" x14ac:dyDescent="0.3">
      <c r="O50" s="9"/>
      <c r="Q50" s="11"/>
      <c r="T50" s="16"/>
    </row>
    <row r="51" spans="15:20" x14ac:dyDescent="0.3">
      <c r="O51" s="9"/>
      <c r="Q51" s="11"/>
      <c r="T51" s="16"/>
    </row>
    <row r="52" spans="15:20" x14ac:dyDescent="0.3">
      <c r="O52" s="9"/>
      <c r="Q52" s="11"/>
      <c r="T52" s="16"/>
    </row>
    <row r="53" spans="15:20" x14ac:dyDescent="0.3">
      <c r="O53" s="9"/>
      <c r="Q53" s="11"/>
      <c r="T53" s="16"/>
    </row>
    <row r="54" spans="15:20" x14ac:dyDescent="0.3">
      <c r="O54" s="9"/>
      <c r="Q54" s="11"/>
      <c r="T54" s="16"/>
    </row>
    <row r="55" spans="15:20" x14ac:dyDescent="0.3">
      <c r="O55" s="9"/>
      <c r="Q55" s="11"/>
      <c r="T55" s="16"/>
    </row>
    <row r="56" spans="15:20" x14ac:dyDescent="0.3">
      <c r="O56" s="9"/>
      <c r="Q56" s="11"/>
      <c r="T56" s="16"/>
    </row>
    <row r="57" spans="15:20" x14ac:dyDescent="0.3">
      <c r="O57" s="9"/>
      <c r="Q57" s="11"/>
      <c r="T57" s="16"/>
    </row>
    <row r="58" spans="15:20" x14ac:dyDescent="0.3">
      <c r="O58" s="9"/>
      <c r="Q58" s="11"/>
      <c r="T58" s="16"/>
    </row>
    <row r="59" spans="15:20" x14ac:dyDescent="0.3">
      <c r="O59" s="9"/>
      <c r="Q59" s="11"/>
      <c r="T59" s="16"/>
    </row>
    <row r="60" spans="15:20" x14ac:dyDescent="0.3">
      <c r="O60" s="9"/>
      <c r="Q60" s="11"/>
      <c r="T60" s="16"/>
    </row>
    <row r="61" spans="15:20" x14ac:dyDescent="0.3">
      <c r="O61" s="9"/>
      <c r="Q61" s="11"/>
      <c r="T61" s="16"/>
    </row>
    <row r="62" spans="15:20" x14ac:dyDescent="0.3">
      <c r="O62" s="9"/>
      <c r="Q62" s="11"/>
      <c r="T62" s="16"/>
    </row>
    <row r="63" spans="15:20" x14ac:dyDescent="0.3">
      <c r="O63" s="9"/>
      <c r="Q63" s="11"/>
      <c r="T63" s="16"/>
    </row>
    <row r="64" spans="15:20" x14ac:dyDescent="0.3">
      <c r="O64" s="9"/>
      <c r="Q64" s="11"/>
      <c r="T64" s="16"/>
    </row>
    <row r="65" spans="15:20" x14ac:dyDescent="0.3">
      <c r="O65" s="9"/>
      <c r="Q65" s="11"/>
      <c r="T65" s="16"/>
    </row>
    <row r="66" spans="15:20" x14ac:dyDescent="0.3">
      <c r="O66" s="9"/>
      <c r="Q66" s="11"/>
      <c r="T66" s="16"/>
    </row>
    <row r="67" spans="15:20" x14ac:dyDescent="0.3">
      <c r="O67" s="9"/>
      <c r="Q67" s="11"/>
      <c r="T67" s="16"/>
    </row>
    <row r="68" spans="15:20" x14ac:dyDescent="0.3">
      <c r="O68" s="9"/>
      <c r="Q68" s="11"/>
      <c r="T68" s="16"/>
    </row>
    <row r="69" spans="15:20" x14ac:dyDescent="0.3">
      <c r="O69" s="9"/>
      <c r="Q69" s="11"/>
      <c r="T69" s="16"/>
    </row>
    <row r="70" spans="15:20" x14ac:dyDescent="0.3">
      <c r="O70" s="9"/>
      <c r="Q70" s="11"/>
      <c r="T70" s="16"/>
    </row>
    <row r="71" spans="15:20" x14ac:dyDescent="0.3">
      <c r="O71" s="9"/>
      <c r="Q71" s="11"/>
      <c r="T71" s="16"/>
    </row>
    <row r="72" spans="15:20" x14ac:dyDescent="0.3">
      <c r="O72" s="9"/>
      <c r="Q72" s="11"/>
      <c r="T72" s="16"/>
    </row>
    <row r="73" spans="15:20" x14ac:dyDescent="0.3">
      <c r="O73" s="9"/>
      <c r="Q73" s="11"/>
      <c r="T73" s="16"/>
    </row>
    <row r="74" spans="15:20" x14ac:dyDescent="0.3">
      <c r="O74" s="9"/>
      <c r="Q74" s="11"/>
      <c r="T74" s="16"/>
    </row>
    <row r="75" spans="15:20" x14ac:dyDescent="0.3">
      <c r="O75" s="9"/>
      <c r="Q75" s="11"/>
      <c r="T75" s="16"/>
    </row>
    <row r="76" spans="15:20" x14ac:dyDescent="0.3">
      <c r="O76" s="9"/>
      <c r="Q76" s="11"/>
      <c r="T76" s="16"/>
    </row>
    <row r="77" spans="15:20" x14ac:dyDescent="0.3">
      <c r="O77" s="9"/>
      <c r="Q77" s="11"/>
      <c r="T77" s="16"/>
    </row>
    <row r="78" spans="15:20" x14ac:dyDescent="0.3">
      <c r="O78" s="9"/>
      <c r="Q78" s="11"/>
      <c r="T78" s="16"/>
    </row>
    <row r="79" spans="15:20" x14ac:dyDescent="0.3">
      <c r="O79" s="9"/>
      <c r="Q79" s="11"/>
      <c r="T79" s="16"/>
    </row>
    <row r="80" spans="15:20" x14ac:dyDescent="0.3">
      <c r="O80" s="9"/>
      <c r="Q80" s="11"/>
      <c r="T80" s="16"/>
    </row>
    <row r="81" spans="15:20" x14ac:dyDescent="0.3">
      <c r="O81" s="9"/>
      <c r="Q81" s="11"/>
      <c r="T81" s="16"/>
    </row>
    <row r="82" spans="15:20" x14ac:dyDescent="0.3">
      <c r="O82" s="9"/>
      <c r="Q82" s="11"/>
      <c r="T82" s="16"/>
    </row>
    <row r="83" spans="15:20" x14ac:dyDescent="0.3">
      <c r="O83" s="9"/>
      <c r="Q83" s="11"/>
      <c r="T83" s="16"/>
    </row>
    <row r="84" spans="15:20" x14ac:dyDescent="0.3">
      <c r="O84" s="9"/>
      <c r="Q84" s="11"/>
      <c r="T84" s="16"/>
    </row>
    <row r="85" spans="15:20" x14ac:dyDescent="0.3">
      <c r="O85" s="9"/>
      <c r="Q85" s="11"/>
      <c r="T85" s="16"/>
    </row>
    <row r="86" spans="15:20" x14ac:dyDescent="0.3">
      <c r="O86" s="9"/>
      <c r="Q86" s="11"/>
      <c r="T86" s="16"/>
    </row>
    <row r="87" spans="15:20" x14ac:dyDescent="0.3">
      <c r="O87" s="9"/>
      <c r="Q87" s="11"/>
      <c r="T87" s="16"/>
    </row>
    <row r="88" spans="15:20" x14ac:dyDescent="0.3">
      <c r="O88" s="9"/>
      <c r="Q88" s="11"/>
      <c r="T88" s="16"/>
    </row>
    <row r="89" spans="15:20" x14ac:dyDescent="0.3">
      <c r="O89" s="9"/>
      <c r="Q89" s="11"/>
      <c r="T89" s="16"/>
    </row>
    <row r="90" spans="15:20" x14ac:dyDescent="0.3">
      <c r="O90" s="9"/>
      <c r="Q90" s="11"/>
      <c r="T90" s="16"/>
    </row>
    <row r="91" spans="15:20" x14ac:dyDescent="0.3">
      <c r="O91" s="9"/>
      <c r="Q91" s="11"/>
      <c r="T91" s="16"/>
    </row>
    <row r="92" spans="15:20" x14ac:dyDescent="0.3">
      <c r="O92" s="9"/>
      <c r="Q92" s="11"/>
      <c r="T92" s="16"/>
    </row>
    <row r="93" spans="15:20" x14ac:dyDescent="0.3">
      <c r="O93" s="9"/>
      <c r="Q93" s="11"/>
      <c r="T93" s="16"/>
    </row>
    <row r="94" spans="15:20" x14ac:dyDescent="0.3">
      <c r="O94" s="9"/>
      <c r="Q94" s="11"/>
      <c r="T94" s="16"/>
    </row>
    <row r="95" spans="15:20" x14ac:dyDescent="0.3">
      <c r="O95" s="9"/>
      <c r="Q95" s="11"/>
      <c r="T95" s="16"/>
    </row>
    <row r="96" spans="15:20" x14ac:dyDescent="0.3">
      <c r="O96" s="9"/>
      <c r="Q96" s="11"/>
      <c r="T96" s="16"/>
    </row>
    <row r="97" spans="15:20" x14ac:dyDescent="0.3">
      <c r="O97" s="9"/>
      <c r="Q97" s="11"/>
      <c r="T97" s="16"/>
    </row>
    <row r="98" spans="15:20" x14ac:dyDescent="0.3">
      <c r="O98" s="9"/>
      <c r="Q98" s="11"/>
      <c r="T98" s="16"/>
    </row>
    <row r="99" spans="15:20" x14ac:dyDescent="0.3">
      <c r="O99" s="9"/>
      <c r="Q99" s="11"/>
      <c r="T99" s="16"/>
    </row>
    <row r="100" spans="15:20" x14ac:dyDescent="0.3">
      <c r="O100" s="9"/>
      <c r="Q100" s="11"/>
      <c r="T100" s="16"/>
    </row>
    <row r="101" spans="15:20" x14ac:dyDescent="0.3">
      <c r="O101" s="9"/>
      <c r="Q101" s="11"/>
      <c r="T101" s="16"/>
    </row>
    <row r="102" spans="15:20" x14ac:dyDescent="0.3">
      <c r="O102" s="9"/>
      <c r="Q102" s="11"/>
      <c r="T102" s="16"/>
    </row>
    <row r="103" spans="15:20" x14ac:dyDescent="0.3">
      <c r="O103" s="9"/>
      <c r="Q103" s="11"/>
      <c r="T103" s="16"/>
    </row>
    <row r="104" spans="15:20" x14ac:dyDescent="0.3">
      <c r="O104" s="9"/>
      <c r="Q104" s="11"/>
      <c r="T104" s="16"/>
    </row>
    <row r="105" spans="15:20" x14ac:dyDescent="0.3">
      <c r="O105" s="9"/>
      <c r="Q105" s="11"/>
      <c r="T105" s="16"/>
    </row>
    <row r="106" spans="15:20" x14ac:dyDescent="0.3">
      <c r="O106" s="9"/>
      <c r="Q106" s="11"/>
      <c r="T106" s="16"/>
    </row>
    <row r="107" spans="15:20" x14ac:dyDescent="0.3">
      <c r="O107" s="9"/>
      <c r="Q107" s="11"/>
      <c r="T107" s="16"/>
    </row>
    <row r="108" spans="15:20" x14ac:dyDescent="0.3">
      <c r="O108" s="9"/>
      <c r="Q108" s="11"/>
      <c r="T108" s="16"/>
    </row>
    <row r="109" spans="15:20" x14ac:dyDescent="0.3">
      <c r="O109" s="9"/>
      <c r="Q109" s="11"/>
      <c r="T109" s="16"/>
    </row>
    <row r="110" spans="15:20" x14ac:dyDescent="0.3">
      <c r="O110" s="9"/>
      <c r="Q110" s="11"/>
      <c r="T110" s="16"/>
    </row>
    <row r="111" spans="15:20" x14ac:dyDescent="0.3">
      <c r="O111" s="9"/>
      <c r="Q111" s="11"/>
      <c r="T111" s="16"/>
    </row>
    <row r="112" spans="15:20" x14ac:dyDescent="0.3">
      <c r="O112" s="9"/>
      <c r="Q112" s="11"/>
      <c r="T112" s="16"/>
    </row>
    <row r="113" spans="15:20" x14ac:dyDescent="0.3">
      <c r="O113" s="9"/>
      <c r="Q113" s="11"/>
      <c r="T113" s="16"/>
    </row>
    <row r="114" spans="15:20" x14ac:dyDescent="0.3">
      <c r="O114" s="9"/>
      <c r="Q114" s="11"/>
      <c r="T114" s="16"/>
    </row>
    <row r="115" spans="15:20" x14ac:dyDescent="0.3">
      <c r="O115" s="9"/>
      <c r="Q115" s="11"/>
      <c r="T115" s="16"/>
    </row>
    <row r="116" spans="15:20" x14ac:dyDescent="0.3">
      <c r="O116" s="9"/>
      <c r="Q116" s="11"/>
      <c r="T116" s="16"/>
    </row>
    <row r="117" spans="15:20" x14ac:dyDescent="0.3">
      <c r="O117" s="9"/>
      <c r="Q117" s="11"/>
      <c r="T117" s="16"/>
    </row>
    <row r="118" spans="15:20" x14ac:dyDescent="0.3">
      <c r="O118" s="9"/>
      <c r="Q118" s="11"/>
      <c r="T118" s="16"/>
    </row>
    <row r="119" spans="15:20" x14ac:dyDescent="0.3">
      <c r="O119" s="9"/>
      <c r="Q119" s="11"/>
      <c r="T119" s="16"/>
    </row>
    <row r="120" spans="15:20" x14ac:dyDescent="0.3">
      <c r="O120" s="9"/>
      <c r="Q120" s="11"/>
      <c r="T120" s="16"/>
    </row>
    <row r="121" spans="15:20" x14ac:dyDescent="0.3">
      <c r="O121" s="9"/>
      <c r="Q121" s="11"/>
      <c r="T121" s="16"/>
    </row>
    <row r="122" spans="15:20" x14ac:dyDescent="0.3">
      <c r="O122" s="9"/>
      <c r="Q122" s="11"/>
      <c r="T122" s="16"/>
    </row>
    <row r="123" spans="15:20" x14ac:dyDescent="0.3">
      <c r="O123" s="9"/>
      <c r="Q123" s="11"/>
      <c r="T123" s="16"/>
    </row>
    <row r="124" spans="15:20" x14ac:dyDescent="0.3">
      <c r="O124" s="9"/>
      <c r="Q124" s="11"/>
      <c r="T124" s="16"/>
    </row>
    <row r="125" spans="15:20" x14ac:dyDescent="0.3">
      <c r="O125" s="9"/>
      <c r="Q125" s="11"/>
      <c r="T125" s="16"/>
    </row>
    <row r="126" spans="15:20" x14ac:dyDescent="0.3">
      <c r="O126" s="9"/>
      <c r="Q126" s="11"/>
      <c r="T126" s="16"/>
    </row>
    <row r="127" spans="15:20" x14ac:dyDescent="0.3">
      <c r="O127" s="9"/>
      <c r="Q127" s="11"/>
      <c r="T127" s="16"/>
    </row>
    <row r="128" spans="15:20" x14ac:dyDescent="0.3">
      <c r="O128" s="9"/>
      <c r="Q128" s="11"/>
      <c r="T128" s="16"/>
    </row>
    <row r="129" spans="15:20" x14ac:dyDescent="0.3">
      <c r="O129" s="9"/>
      <c r="Q129" s="11"/>
      <c r="T129" s="16"/>
    </row>
    <row r="130" spans="15:20" x14ac:dyDescent="0.3">
      <c r="O130" s="9"/>
      <c r="Q130" s="11"/>
      <c r="T130" s="16"/>
    </row>
    <row r="131" spans="15:20" x14ac:dyDescent="0.3">
      <c r="O131" s="9"/>
      <c r="Q131" s="11"/>
      <c r="T131" s="16"/>
    </row>
    <row r="132" spans="15:20" x14ac:dyDescent="0.3">
      <c r="O132" s="9"/>
      <c r="Q132" s="11"/>
      <c r="T132" s="16"/>
    </row>
    <row r="133" spans="15:20" x14ac:dyDescent="0.3">
      <c r="O133" s="9"/>
      <c r="Q133" s="11"/>
      <c r="T133" s="16"/>
    </row>
    <row r="134" spans="15:20" x14ac:dyDescent="0.3">
      <c r="O134" s="9"/>
      <c r="Q134" s="11"/>
      <c r="T134" s="16"/>
    </row>
    <row r="135" spans="15:20" x14ac:dyDescent="0.3">
      <c r="O135" s="9"/>
      <c r="Q135" s="11"/>
      <c r="T135" s="16"/>
    </row>
    <row r="136" spans="15:20" x14ac:dyDescent="0.3">
      <c r="O136" s="9"/>
      <c r="Q136" s="11"/>
      <c r="T136" s="16"/>
    </row>
    <row r="137" spans="15:20" x14ac:dyDescent="0.3">
      <c r="O137" s="9"/>
      <c r="Q137" s="11"/>
      <c r="T137" s="16"/>
    </row>
    <row r="138" spans="15:20" x14ac:dyDescent="0.3">
      <c r="O138" s="9"/>
      <c r="Q138" s="11"/>
      <c r="T138" s="16"/>
    </row>
    <row r="139" spans="15:20" x14ac:dyDescent="0.3">
      <c r="O139" s="9"/>
      <c r="Q139" s="11"/>
      <c r="T139" s="16"/>
    </row>
    <row r="140" spans="15:20" x14ac:dyDescent="0.3">
      <c r="O140" s="9"/>
      <c r="Q140" s="11"/>
      <c r="T140" s="16"/>
    </row>
    <row r="141" spans="15:20" x14ac:dyDescent="0.3">
      <c r="O141" s="9"/>
      <c r="Q141" s="11"/>
      <c r="T141" s="16"/>
    </row>
    <row r="142" spans="15:20" x14ac:dyDescent="0.3">
      <c r="O142" s="9"/>
      <c r="Q142" s="11"/>
      <c r="T142" s="16"/>
    </row>
    <row r="143" spans="15:20" x14ac:dyDescent="0.3">
      <c r="O143" s="9"/>
      <c r="Q143" s="11"/>
      <c r="T143" s="16"/>
    </row>
    <row r="144" spans="15:20" x14ac:dyDescent="0.3">
      <c r="O144" s="9"/>
      <c r="Q144" s="11"/>
      <c r="T144" s="16"/>
    </row>
    <row r="145" spans="15:20" x14ac:dyDescent="0.3">
      <c r="O145" s="9"/>
      <c r="Q145" s="11"/>
      <c r="T145" s="16"/>
    </row>
    <row r="146" spans="15:20" x14ac:dyDescent="0.3">
      <c r="O146" s="9"/>
      <c r="Q146" s="11"/>
      <c r="T146" s="16"/>
    </row>
    <row r="147" spans="15:20" x14ac:dyDescent="0.3">
      <c r="O147" s="9"/>
      <c r="Q147" s="11"/>
      <c r="T147" s="16"/>
    </row>
    <row r="148" spans="15:20" x14ac:dyDescent="0.3">
      <c r="O148" s="9"/>
      <c r="Q148" s="11"/>
      <c r="T148" s="16"/>
    </row>
    <row r="149" spans="15:20" x14ac:dyDescent="0.3">
      <c r="O149" s="9"/>
      <c r="Q149" s="11"/>
      <c r="T149" s="16"/>
    </row>
    <row r="150" spans="15:20" x14ac:dyDescent="0.3">
      <c r="O150" s="9"/>
      <c r="Q150" s="11"/>
      <c r="T150" s="16"/>
    </row>
    <row r="151" spans="15:20" x14ac:dyDescent="0.3">
      <c r="O151" s="9"/>
      <c r="Q151" s="11"/>
      <c r="T151" s="16"/>
    </row>
    <row r="152" spans="15:20" x14ac:dyDescent="0.3">
      <c r="O152" s="9"/>
      <c r="Q152" s="11"/>
      <c r="T152" s="16"/>
    </row>
    <row r="153" spans="15:20" x14ac:dyDescent="0.3">
      <c r="O153" s="9"/>
      <c r="Q153" s="11"/>
      <c r="T153" s="16"/>
    </row>
    <row r="154" spans="15:20" x14ac:dyDescent="0.3">
      <c r="O154" s="9"/>
      <c r="Q154" s="11"/>
      <c r="T154" s="16"/>
    </row>
    <row r="155" spans="15:20" x14ac:dyDescent="0.3">
      <c r="O155" s="9"/>
      <c r="Q155" s="11"/>
      <c r="T155" s="16"/>
    </row>
    <row r="156" spans="15:20" x14ac:dyDescent="0.3">
      <c r="O156" s="9"/>
      <c r="Q156" s="11"/>
      <c r="T156" s="16"/>
    </row>
    <row r="157" spans="15:20" x14ac:dyDescent="0.3">
      <c r="O157" s="9"/>
      <c r="Q157" s="11"/>
      <c r="T157" s="16"/>
    </row>
    <row r="158" spans="15:20" x14ac:dyDescent="0.3">
      <c r="O158" s="9"/>
      <c r="Q158" s="11"/>
      <c r="T158" s="16"/>
    </row>
    <row r="159" spans="15:20" x14ac:dyDescent="0.3">
      <c r="O159" s="9"/>
      <c r="Q159" s="11"/>
      <c r="T159" s="16"/>
    </row>
    <row r="160" spans="15:20" x14ac:dyDescent="0.3">
      <c r="O160" s="9"/>
      <c r="Q160" s="11"/>
      <c r="T160" s="16"/>
    </row>
    <row r="161" spans="15:20" x14ac:dyDescent="0.3">
      <c r="O161" s="9"/>
      <c r="Q161" s="11"/>
      <c r="T161" s="16"/>
    </row>
    <row r="162" spans="15:20" x14ac:dyDescent="0.3">
      <c r="O162" s="9"/>
      <c r="Q162" s="11"/>
      <c r="T162" s="16"/>
    </row>
    <row r="163" spans="15:20" x14ac:dyDescent="0.3">
      <c r="O163" s="9"/>
      <c r="Q163" s="11"/>
      <c r="T163" s="16"/>
    </row>
    <row r="164" spans="15:20" x14ac:dyDescent="0.3">
      <c r="O164" s="9"/>
      <c r="Q164" s="11"/>
      <c r="T164" s="16"/>
    </row>
    <row r="165" spans="15:20" x14ac:dyDescent="0.3">
      <c r="O165" s="9"/>
      <c r="Q165" s="11"/>
      <c r="T165" s="16"/>
    </row>
    <row r="166" spans="15:20" x14ac:dyDescent="0.3">
      <c r="O166" s="9"/>
      <c r="Q166" s="11"/>
      <c r="T166" s="16"/>
    </row>
    <row r="167" spans="15:20" x14ac:dyDescent="0.3">
      <c r="O167" s="9"/>
      <c r="Q167" s="11"/>
      <c r="T167" s="16"/>
    </row>
    <row r="168" spans="15:20" x14ac:dyDescent="0.3">
      <c r="O168" s="9"/>
      <c r="Q168" s="11"/>
      <c r="T168" s="16"/>
    </row>
    <row r="169" spans="15:20" x14ac:dyDescent="0.3">
      <c r="O169" s="9"/>
      <c r="Q169" s="11"/>
      <c r="T169" s="16"/>
    </row>
    <row r="170" spans="15:20" x14ac:dyDescent="0.3">
      <c r="O170" s="9"/>
      <c r="Q170" s="11"/>
      <c r="T170" s="16"/>
    </row>
    <row r="171" spans="15:20" x14ac:dyDescent="0.3">
      <c r="O171" s="9"/>
      <c r="Q171" s="11"/>
      <c r="T171" s="16"/>
    </row>
    <row r="172" spans="15:20" x14ac:dyDescent="0.3">
      <c r="O172" s="9"/>
      <c r="Q172" s="11"/>
      <c r="T172" s="16"/>
    </row>
    <row r="173" spans="15:20" x14ac:dyDescent="0.3">
      <c r="O173" s="9"/>
      <c r="Q173" s="11"/>
      <c r="T173" s="16"/>
    </row>
    <row r="174" spans="15:20" x14ac:dyDescent="0.3">
      <c r="O174" s="9"/>
      <c r="Q174" s="11"/>
      <c r="T174" s="16"/>
    </row>
    <row r="175" spans="15:20" x14ac:dyDescent="0.3">
      <c r="O175" s="9"/>
      <c r="Q175" s="11"/>
      <c r="T175" s="16"/>
    </row>
    <row r="176" spans="15:20" x14ac:dyDescent="0.3">
      <c r="O176" s="9"/>
      <c r="Q176" s="11"/>
      <c r="T176" s="16"/>
    </row>
    <row r="177" spans="15:20" x14ac:dyDescent="0.3">
      <c r="O177" s="9"/>
      <c r="Q177" s="11"/>
      <c r="T177" s="16"/>
    </row>
    <row r="178" spans="15:20" x14ac:dyDescent="0.3">
      <c r="O178" s="9"/>
      <c r="Q178" s="11"/>
      <c r="T178" s="16"/>
    </row>
    <row r="179" spans="15:20" x14ac:dyDescent="0.3">
      <c r="O179" s="9"/>
      <c r="Q179" s="11"/>
      <c r="T179" s="16"/>
    </row>
    <row r="180" spans="15:20" x14ac:dyDescent="0.3">
      <c r="O180" s="9"/>
      <c r="Q180" s="11"/>
      <c r="T180" s="16"/>
    </row>
    <row r="181" spans="15:20" x14ac:dyDescent="0.3">
      <c r="O181" s="9"/>
      <c r="Q181" s="11"/>
      <c r="T181" s="16"/>
    </row>
    <row r="182" spans="15:20" x14ac:dyDescent="0.3">
      <c r="O182" s="9"/>
      <c r="Q182" s="11"/>
      <c r="T182" s="16"/>
    </row>
    <row r="183" spans="15:20" x14ac:dyDescent="0.3">
      <c r="O183" s="9"/>
      <c r="Q183" s="11"/>
      <c r="T183" s="16"/>
    </row>
    <row r="184" spans="15:20" x14ac:dyDescent="0.3">
      <c r="O184" s="9"/>
      <c r="Q184" s="11"/>
      <c r="T184" s="16"/>
    </row>
    <row r="185" spans="15:20" x14ac:dyDescent="0.3">
      <c r="O185" s="9"/>
      <c r="Q185" s="11"/>
      <c r="T185" s="16"/>
    </row>
    <row r="186" spans="15:20" x14ac:dyDescent="0.3">
      <c r="O186" s="9"/>
      <c r="Q186" s="11"/>
      <c r="T186" s="16"/>
    </row>
    <row r="187" spans="15:20" x14ac:dyDescent="0.3">
      <c r="O187" s="9"/>
      <c r="Q187" s="11"/>
      <c r="T187" s="16"/>
    </row>
    <row r="188" spans="15:20" x14ac:dyDescent="0.3">
      <c r="O188" s="9"/>
      <c r="Q188" s="11"/>
      <c r="T188" s="16"/>
    </row>
    <row r="189" spans="15:20" x14ac:dyDescent="0.3">
      <c r="O189" s="9"/>
      <c r="Q189" s="11"/>
      <c r="T189" s="16"/>
    </row>
    <row r="190" spans="15:20" x14ac:dyDescent="0.3">
      <c r="O190" s="9"/>
      <c r="Q190" s="11"/>
      <c r="T190" s="16"/>
    </row>
    <row r="191" spans="15:20" x14ac:dyDescent="0.3">
      <c r="O191" s="9"/>
      <c r="Q191" s="11"/>
      <c r="T191" s="16"/>
    </row>
    <row r="192" spans="15:20" x14ac:dyDescent="0.3">
      <c r="O192" s="9"/>
      <c r="Q192" s="11"/>
      <c r="T192" s="16"/>
    </row>
    <row r="193" spans="15:20" x14ac:dyDescent="0.3">
      <c r="O193" s="9"/>
      <c r="Q193" s="11"/>
      <c r="T193" s="16"/>
    </row>
    <row r="194" spans="15:20" x14ac:dyDescent="0.3">
      <c r="O194" s="9"/>
      <c r="Q194" s="11"/>
      <c r="T194" s="16"/>
    </row>
    <row r="195" spans="15:20" x14ac:dyDescent="0.3">
      <c r="O195" s="9"/>
      <c r="Q195" s="11"/>
      <c r="T195" s="16"/>
    </row>
    <row r="196" spans="15:20" x14ac:dyDescent="0.3">
      <c r="O196" s="9"/>
      <c r="Q196" s="11"/>
      <c r="T196" s="16"/>
    </row>
    <row r="197" spans="15:20" x14ac:dyDescent="0.3">
      <c r="O197" s="9"/>
      <c r="Q197" s="11"/>
      <c r="T197" s="16"/>
    </row>
    <row r="198" spans="15:20" x14ac:dyDescent="0.3">
      <c r="O198" s="9"/>
      <c r="Q198" s="11"/>
      <c r="T198" s="16"/>
    </row>
    <row r="199" spans="15:20" x14ac:dyDescent="0.3">
      <c r="O199" s="9"/>
      <c r="Q199" s="11"/>
      <c r="T199" s="16"/>
    </row>
    <row r="200" spans="15:20" x14ac:dyDescent="0.3">
      <c r="O200" s="9"/>
      <c r="Q200" s="11"/>
      <c r="T200" s="16"/>
    </row>
    <row r="201" spans="15:20" x14ac:dyDescent="0.3">
      <c r="O201" s="9"/>
      <c r="Q201" s="11"/>
      <c r="T201" s="16"/>
    </row>
    <row r="202" spans="15:20" x14ac:dyDescent="0.3">
      <c r="O202" s="9"/>
      <c r="Q202" s="11"/>
      <c r="T202" s="16"/>
    </row>
    <row r="203" spans="15:20" x14ac:dyDescent="0.3">
      <c r="O203" s="9"/>
      <c r="Q203" s="11"/>
      <c r="T203" s="16"/>
    </row>
    <row r="204" spans="15:20" x14ac:dyDescent="0.3">
      <c r="O204" s="9"/>
      <c r="Q204" s="11"/>
      <c r="T204" s="16"/>
    </row>
    <row r="205" spans="15:20" x14ac:dyDescent="0.3">
      <c r="O205" s="9"/>
      <c r="Q205" s="11"/>
      <c r="T205" s="16"/>
    </row>
    <row r="206" spans="15:20" x14ac:dyDescent="0.3">
      <c r="O206" s="9"/>
      <c r="Q206" s="11"/>
      <c r="T206" s="16"/>
    </row>
    <row r="207" spans="15:20" x14ac:dyDescent="0.3">
      <c r="O207" s="9"/>
      <c r="Q207" s="11"/>
      <c r="T207" s="16"/>
    </row>
    <row r="208" spans="15:20" x14ac:dyDescent="0.3">
      <c r="O208" s="9"/>
      <c r="Q208" s="11"/>
      <c r="T208" s="16"/>
    </row>
    <row r="209" spans="15:20" x14ac:dyDescent="0.3">
      <c r="O209" s="9"/>
      <c r="Q209" s="11"/>
      <c r="T209" s="16"/>
    </row>
    <row r="210" spans="15:20" x14ac:dyDescent="0.3">
      <c r="O210" s="9"/>
      <c r="Q210" s="11"/>
      <c r="T210" s="16"/>
    </row>
    <row r="211" spans="15:20" x14ac:dyDescent="0.3">
      <c r="O211" s="9"/>
      <c r="Q211" s="11"/>
      <c r="T211" s="16"/>
    </row>
    <row r="212" spans="15:20" x14ac:dyDescent="0.3">
      <c r="O212" s="9"/>
      <c r="Q212" s="11"/>
      <c r="T212" s="16"/>
    </row>
    <row r="213" spans="15:20" x14ac:dyDescent="0.3">
      <c r="O213" s="9"/>
      <c r="Q213" s="11"/>
      <c r="T213" s="16"/>
    </row>
    <row r="214" spans="15:20" x14ac:dyDescent="0.3">
      <c r="O214" s="9"/>
      <c r="Q214" s="11"/>
      <c r="T214" s="16"/>
    </row>
    <row r="215" spans="15:20" x14ac:dyDescent="0.3">
      <c r="O215" s="9"/>
      <c r="Q215" s="11"/>
      <c r="T215" s="16"/>
    </row>
    <row r="216" spans="15:20" x14ac:dyDescent="0.3">
      <c r="O216" s="9"/>
      <c r="Q216" s="11"/>
      <c r="T216" s="16"/>
    </row>
    <row r="217" spans="15:20" x14ac:dyDescent="0.3">
      <c r="O217" s="9"/>
      <c r="Q217" s="11"/>
      <c r="T217" s="16"/>
    </row>
    <row r="218" spans="15:20" x14ac:dyDescent="0.3">
      <c r="O218" s="9"/>
      <c r="Q218" s="11"/>
      <c r="T218" s="16"/>
    </row>
    <row r="219" spans="15:20" x14ac:dyDescent="0.3">
      <c r="O219" s="9"/>
      <c r="Q219" s="11"/>
      <c r="T219" s="16"/>
    </row>
    <row r="220" spans="15:20" x14ac:dyDescent="0.3">
      <c r="O220" s="9"/>
      <c r="Q220" s="11"/>
      <c r="T220" s="16"/>
    </row>
    <row r="221" spans="15:20" x14ac:dyDescent="0.3">
      <c r="O221" s="9"/>
      <c r="Q221" s="11"/>
      <c r="T221" s="16"/>
    </row>
    <row r="222" spans="15:20" x14ac:dyDescent="0.3">
      <c r="O222" s="9"/>
      <c r="Q222" s="11"/>
      <c r="T222" s="16"/>
    </row>
    <row r="223" spans="15:20" x14ac:dyDescent="0.3">
      <c r="O223" s="9"/>
      <c r="Q223" s="11"/>
      <c r="T223" s="16"/>
    </row>
    <row r="224" spans="15:20" x14ac:dyDescent="0.3">
      <c r="O224" s="9"/>
      <c r="Q224" s="11"/>
      <c r="T224" s="16"/>
    </row>
    <row r="225" spans="15:20" x14ac:dyDescent="0.3">
      <c r="O225" s="9"/>
      <c r="Q225" s="11"/>
      <c r="T225" s="16"/>
    </row>
    <row r="226" spans="15:20" x14ac:dyDescent="0.3">
      <c r="O226" s="9"/>
      <c r="Q226" s="11"/>
      <c r="T226" s="16"/>
    </row>
    <row r="227" spans="15:20" x14ac:dyDescent="0.3">
      <c r="O227" s="9"/>
      <c r="Q227" s="11"/>
      <c r="T227" s="16"/>
    </row>
    <row r="228" spans="15:20" x14ac:dyDescent="0.3">
      <c r="O228" s="9"/>
      <c r="Q228" s="11"/>
      <c r="T228" s="16"/>
    </row>
    <row r="229" spans="15:20" x14ac:dyDescent="0.3">
      <c r="O229" s="9"/>
      <c r="Q229" s="11"/>
      <c r="T229" s="16"/>
    </row>
    <row r="230" spans="15:20" x14ac:dyDescent="0.3">
      <c r="O230" s="9"/>
      <c r="Q230" s="11"/>
      <c r="T230" s="16"/>
    </row>
    <row r="231" spans="15:20" x14ac:dyDescent="0.3">
      <c r="O231" s="9"/>
      <c r="Q231" s="11"/>
      <c r="T231" s="16"/>
    </row>
    <row r="232" spans="15:20" x14ac:dyDescent="0.3">
      <c r="O232" s="9"/>
      <c r="Q232" s="11"/>
      <c r="T232" s="16"/>
    </row>
    <row r="233" spans="15:20" x14ac:dyDescent="0.3">
      <c r="O233" s="9"/>
      <c r="Q233" s="11"/>
      <c r="T233" s="16"/>
    </row>
    <row r="234" spans="15:20" x14ac:dyDescent="0.3">
      <c r="O234" s="9"/>
      <c r="Q234" s="11"/>
      <c r="T234" s="16"/>
    </row>
    <row r="235" spans="15:20" x14ac:dyDescent="0.3">
      <c r="O235" s="9"/>
      <c r="Q235" s="11"/>
      <c r="T235" s="16"/>
    </row>
    <row r="236" spans="15:20" x14ac:dyDescent="0.3">
      <c r="O236" s="9"/>
      <c r="Q236" s="11"/>
      <c r="T236" s="16"/>
    </row>
    <row r="237" spans="15:20" x14ac:dyDescent="0.3">
      <c r="O237" s="9"/>
      <c r="Q237" s="11"/>
      <c r="T237" s="16"/>
    </row>
    <row r="238" spans="15:20" x14ac:dyDescent="0.3">
      <c r="O238" s="9"/>
      <c r="Q238" s="11"/>
      <c r="T238" s="16"/>
    </row>
    <row r="239" spans="15:20" x14ac:dyDescent="0.3">
      <c r="O239" s="9"/>
      <c r="Q239" s="11"/>
      <c r="T239" s="16"/>
    </row>
    <row r="240" spans="15:20" x14ac:dyDescent="0.3">
      <c r="O240" s="9"/>
      <c r="Q240" s="11"/>
      <c r="T240" s="16"/>
    </row>
    <row r="241" spans="2:20" x14ac:dyDescent="0.3">
      <c r="O241" s="9"/>
      <c r="Q241" s="11"/>
      <c r="T241" s="16"/>
    </row>
    <row r="242" spans="2:20" x14ac:dyDescent="0.3">
      <c r="O242" s="9"/>
      <c r="Q242" s="11"/>
      <c r="T242" s="16"/>
    </row>
    <row r="243" spans="2:20" x14ac:dyDescent="0.3">
      <c r="O243" s="9"/>
      <c r="Q243" s="11"/>
      <c r="T243" s="16"/>
    </row>
    <row r="244" spans="2:20" x14ac:dyDescent="0.3">
      <c r="O244" s="9"/>
      <c r="Q244" s="11"/>
      <c r="T244" s="16"/>
    </row>
    <row r="245" spans="2:20" x14ac:dyDescent="0.3">
      <c r="O245" s="9"/>
      <c r="Q245" s="11"/>
      <c r="T245" s="16"/>
    </row>
    <row r="246" spans="2:20" x14ac:dyDescent="0.3">
      <c r="B246" s="4"/>
      <c r="O246" s="9"/>
      <c r="Q246" s="11"/>
      <c r="T246" s="16"/>
    </row>
    <row r="247" spans="2:20" x14ac:dyDescent="0.3">
      <c r="O247" s="9"/>
      <c r="Q247" s="11"/>
      <c r="T247" s="16"/>
    </row>
    <row r="248" spans="2:20" x14ac:dyDescent="0.3">
      <c r="O248" s="9"/>
      <c r="Q248" s="11"/>
      <c r="T248" s="16"/>
    </row>
    <row r="249" spans="2:20" x14ac:dyDescent="0.3">
      <c r="O249" s="9"/>
      <c r="Q249" s="11"/>
      <c r="T249" s="16"/>
    </row>
    <row r="250" spans="2:20" x14ac:dyDescent="0.3">
      <c r="O250" s="9"/>
      <c r="Q250" s="11"/>
      <c r="T250" s="16"/>
    </row>
    <row r="251" spans="2:20" x14ac:dyDescent="0.3">
      <c r="O251" s="9"/>
      <c r="Q251" s="11"/>
      <c r="T251" s="16"/>
    </row>
    <row r="252" spans="2:20" x14ac:dyDescent="0.3">
      <c r="O252" s="9"/>
      <c r="Q252" s="11"/>
      <c r="T252" s="16"/>
    </row>
    <row r="253" spans="2:20" x14ac:dyDescent="0.3">
      <c r="O253" s="9"/>
      <c r="Q253" s="11"/>
      <c r="T253" s="16"/>
    </row>
    <row r="254" spans="2:20" x14ac:dyDescent="0.3">
      <c r="O254" s="9"/>
      <c r="Q254" s="11"/>
      <c r="T254" s="16"/>
    </row>
    <row r="255" spans="2:20" x14ac:dyDescent="0.3">
      <c r="O255" s="9"/>
      <c r="Q255" s="11"/>
      <c r="T255" s="16"/>
    </row>
    <row r="256" spans="2:20" x14ac:dyDescent="0.3">
      <c r="O256" s="9"/>
      <c r="Q256" s="11"/>
      <c r="T256" s="16"/>
    </row>
    <row r="257" spans="15:20" x14ac:dyDescent="0.3">
      <c r="O257" s="9"/>
      <c r="Q257" s="11"/>
      <c r="T257" s="16"/>
    </row>
    <row r="258" spans="15:20" x14ac:dyDescent="0.3">
      <c r="O258" s="9"/>
      <c r="Q258" s="11"/>
      <c r="T258" s="16"/>
    </row>
    <row r="259" spans="15:20" x14ac:dyDescent="0.3">
      <c r="O259" s="9"/>
      <c r="Q259" s="11"/>
      <c r="T259" s="16"/>
    </row>
    <row r="260" spans="15:20" x14ac:dyDescent="0.3">
      <c r="O260" s="9"/>
      <c r="Q260" s="11"/>
      <c r="T260" s="16"/>
    </row>
    <row r="261" spans="15:20" x14ac:dyDescent="0.3">
      <c r="O261" s="9"/>
      <c r="Q261" s="11"/>
      <c r="T261" s="16"/>
    </row>
    <row r="262" spans="15:20" x14ac:dyDescent="0.3">
      <c r="O262" s="9"/>
      <c r="Q262" s="11"/>
      <c r="T262" s="16"/>
    </row>
    <row r="263" spans="15:20" x14ac:dyDescent="0.3">
      <c r="O263" s="9"/>
      <c r="Q263" s="11"/>
      <c r="T263" s="16"/>
    </row>
    <row r="264" spans="15:20" x14ac:dyDescent="0.3">
      <c r="O264" s="9"/>
      <c r="Q264" s="11"/>
      <c r="T264" s="16"/>
    </row>
    <row r="265" spans="15:20" x14ac:dyDescent="0.3">
      <c r="O265" s="9"/>
      <c r="Q265" s="11"/>
      <c r="T265" s="16"/>
    </row>
    <row r="266" spans="15:20" x14ac:dyDescent="0.3">
      <c r="O266" s="9"/>
      <c r="Q266" s="11"/>
      <c r="T266" s="16"/>
    </row>
    <row r="267" spans="15:20" x14ac:dyDescent="0.3">
      <c r="O267" s="9"/>
      <c r="Q267" s="11"/>
      <c r="T267" s="16"/>
    </row>
    <row r="268" spans="15:20" x14ac:dyDescent="0.3">
      <c r="O268" s="9"/>
      <c r="Q268" s="11"/>
      <c r="T268" s="16"/>
    </row>
    <row r="269" spans="15:20" x14ac:dyDescent="0.3">
      <c r="O269" s="9"/>
      <c r="Q269" s="11"/>
      <c r="T269" s="16"/>
    </row>
    <row r="270" spans="15:20" x14ac:dyDescent="0.3">
      <c r="O270" s="9"/>
      <c r="Q270" s="11"/>
      <c r="T270" s="16"/>
    </row>
    <row r="271" spans="15:20" x14ac:dyDescent="0.3">
      <c r="O271" s="9"/>
      <c r="Q271" s="11"/>
      <c r="T271" s="16"/>
    </row>
    <row r="272" spans="15:20" x14ac:dyDescent="0.3">
      <c r="O272" s="9"/>
      <c r="Q272" s="11"/>
      <c r="T272" s="16"/>
    </row>
    <row r="273" spans="15:20" x14ac:dyDescent="0.3">
      <c r="O273" s="9"/>
      <c r="Q273" s="11"/>
      <c r="T273" s="16"/>
    </row>
    <row r="274" spans="15:20" x14ac:dyDescent="0.3">
      <c r="O274" s="9"/>
      <c r="Q274" s="11"/>
      <c r="T274" s="16"/>
    </row>
    <row r="275" spans="15:20" x14ac:dyDescent="0.3">
      <c r="O275" s="9"/>
      <c r="Q275" s="11"/>
      <c r="T275" s="16"/>
    </row>
    <row r="276" spans="15:20" x14ac:dyDescent="0.3">
      <c r="O276" s="9"/>
      <c r="Q276" s="11"/>
      <c r="T276" s="16"/>
    </row>
    <row r="277" spans="15:20" x14ac:dyDescent="0.3">
      <c r="O277" s="9"/>
      <c r="Q277" s="11"/>
      <c r="T277" s="16"/>
    </row>
    <row r="278" spans="15:20" x14ac:dyDescent="0.3">
      <c r="O278" s="9"/>
      <c r="Q278" s="11"/>
      <c r="T278" s="16"/>
    </row>
    <row r="279" spans="15:20" x14ac:dyDescent="0.3">
      <c r="O279" s="9"/>
      <c r="Q279" s="11"/>
      <c r="T279" s="16"/>
    </row>
    <row r="280" spans="15:20" x14ac:dyDescent="0.3">
      <c r="O280" s="9"/>
      <c r="Q280" s="11"/>
      <c r="T280" s="16"/>
    </row>
    <row r="281" spans="15:20" x14ac:dyDescent="0.3">
      <c r="O281" s="9"/>
      <c r="Q281" s="11"/>
      <c r="T281" s="16"/>
    </row>
    <row r="282" spans="15:20" x14ac:dyDescent="0.3">
      <c r="O282" s="9"/>
      <c r="Q282" s="11"/>
      <c r="T282" s="16"/>
    </row>
    <row r="283" spans="15:20" x14ac:dyDescent="0.3">
      <c r="O283" s="9"/>
      <c r="Q283" s="11"/>
      <c r="T283" s="16"/>
    </row>
    <row r="284" spans="15:20" x14ac:dyDescent="0.3">
      <c r="O284" s="9"/>
      <c r="Q284" s="11"/>
      <c r="T284" s="16"/>
    </row>
    <row r="285" spans="15:20" x14ac:dyDescent="0.3">
      <c r="O285" s="9"/>
      <c r="Q285" s="11"/>
      <c r="T285" s="16"/>
    </row>
    <row r="286" spans="15:20" x14ac:dyDescent="0.3">
      <c r="O286" s="9"/>
      <c r="Q286" s="11"/>
      <c r="T286" s="16"/>
    </row>
    <row r="287" spans="15:20" x14ac:dyDescent="0.3">
      <c r="O287" s="9"/>
      <c r="Q287" s="11"/>
      <c r="T287" s="16"/>
    </row>
    <row r="288" spans="15:20" x14ac:dyDescent="0.3">
      <c r="O288" s="9"/>
      <c r="Q288" s="11"/>
      <c r="T288" s="16"/>
    </row>
    <row r="289" spans="15:20" x14ac:dyDescent="0.3">
      <c r="O289" s="9"/>
      <c r="Q289" s="11"/>
      <c r="T289" s="16"/>
    </row>
    <row r="290" spans="15:20" x14ac:dyDescent="0.3">
      <c r="O290" s="9"/>
      <c r="Q290" s="11"/>
      <c r="T290" s="16"/>
    </row>
    <row r="291" spans="15:20" x14ac:dyDescent="0.3">
      <c r="O291" s="9"/>
      <c r="Q291" s="11"/>
      <c r="T291" s="16"/>
    </row>
    <row r="292" spans="15:20" x14ac:dyDescent="0.3">
      <c r="O292" s="9"/>
      <c r="Q292" s="11"/>
      <c r="T292" s="16"/>
    </row>
    <row r="293" spans="15:20" x14ac:dyDescent="0.3">
      <c r="O293" s="9"/>
      <c r="Q293" s="11"/>
      <c r="T293" s="16"/>
    </row>
    <row r="294" spans="15:20" x14ac:dyDescent="0.3">
      <c r="O294" s="9"/>
      <c r="Q294" s="11"/>
      <c r="T294" s="16"/>
    </row>
    <row r="295" spans="15:20" x14ac:dyDescent="0.3">
      <c r="O295" s="9"/>
      <c r="Q295" s="11"/>
      <c r="T295" s="16"/>
    </row>
    <row r="296" spans="15:20" x14ac:dyDescent="0.3">
      <c r="O296" s="9"/>
      <c r="Q296" s="11"/>
      <c r="T296" s="16"/>
    </row>
    <row r="297" spans="15:20" x14ac:dyDescent="0.3">
      <c r="O297" s="9"/>
      <c r="Q297" s="11"/>
      <c r="T297" s="16"/>
    </row>
    <row r="298" spans="15:20" x14ac:dyDescent="0.3">
      <c r="O298" s="9"/>
      <c r="Q298" s="11"/>
      <c r="T298" s="16"/>
    </row>
    <row r="299" spans="15:20" x14ac:dyDescent="0.3">
      <c r="O299" s="9"/>
      <c r="Q299" s="11"/>
      <c r="T299" s="16"/>
    </row>
    <row r="300" spans="15:20" x14ac:dyDescent="0.3">
      <c r="O300" s="9"/>
      <c r="Q300" s="11"/>
      <c r="T300" s="16"/>
    </row>
    <row r="301" spans="15:20" x14ac:dyDescent="0.3">
      <c r="O301" s="9"/>
      <c r="Q301" s="11"/>
      <c r="T301" s="16"/>
    </row>
    <row r="302" spans="15:20" x14ac:dyDescent="0.3">
      <c r="O302" s="9"/>
      <c r="Q302" s="11"/>
      <c r="T302" s="16"/>
    </row>
    <row r="303" spans="15:20" x14ac:dyDescent="0.3">
      <c r="O303" s="9"/>
      <c r="Q303" s="11"/>
      <c r="T303" s="16"/>
    </row>
    <row r="304" spans="15:20" x14ac:dyDescent="0.3">
      <c r="O304" s="9"/>
      <c r="Q304" s="11"/>
      <c r="T304" s="16"/>
    </row>
    <row r="305" spans="15:20" x14ac:dyDescent="0.3">
      <c r="O305" s="9"/>
      <c r="Q305" s="11"/>
      <c r="T305" s="16"/>
    </row>
    <row r="306" spans="15:20" x14ac:dyDescent="0.3">
      <c r="O306" s="9"/>
      <c r="Q306" s="11"/>
      <c r="T306" s="16"/>
    </row>
    <row r="307" spans="15:20" x14ac:dyDescent="0.3">
      <c r="O307" s="9"/>
      <c r="Q307" s="11"/>
      <c r="T307" s="16"/>
    </row>
    <row r="308" spans="15:20" x14ac:dyDescent="0.3">
      <c r="O308" s="9"/>
      <c r="Q308" s="11"/>
      <c r="T308" s="16"/>
    </row>
    <row r="309" spans="15:20" x14ac:dyDescent="0.3">
      <c r="O309" s="9"/>
      <c r="Q309" s="11"/>
      <c r="T309" s="16"/>
    </row>
    <row r="310" spans="15:20" x14ac:dyDescent="0.3">
      <c r="O310" s="9"/>
      <c r="Q310" s="11"/>
      <c r="T310" s="16"/>
    </row>
    <row r="311" spans="15:20" x14ac:dyDescent="0.3">
      <c r="O311" s="9"/>
      <c r="Q311" s="11"/>
      <c r="T311" s="16"/>
    </row>
    <row r="312" spans="15:20" x14ac:dyDescent="0.3">
      <c r="O312" s="9"/>
      <c r="Q312" s="11"/>
      <c r="T312" s="16"/>
    </row>
    <row r="313" spans="15:20" x14ac:dyDescent="0.3">
      <c r="O313" s="9"/>
      <c r="Q313" s="11"/>
      <c r="T313" s="16"/>
    </row>
    <row r="314" spans="15:20" x14ac:dyDescent="0.3">
      <c r="O314" s="9"/>
      <c r="Q314" s="11"/>
      <c r="T314" s="16"/>
    </row>
    <row r="315" spans="15:20" x14ac:dyDescent="0.3">
      <c r="O315" s="9"/>
      <c r="Q315" s="11"/>
      <c r="T315" s="16"/>
    </row>
    <row r="316" spans="15:20" x14ac:dyDescent="0.3">
      <c r="O316" s="9"/>
      <c r="Q316" s="11"/>
      <c r="T316" s="16"/>
    </row>
    <row r="317" spans="15:20" x14ac:dyDescent="0.3">
      <c r="O317" s="9"/>
      <c r="Q317" s="11"/>
      <c r="T317" s="16"/>
    </row>
    <row r="318" spans="15:20" x14ac:dyDescent="0.3">
      <c r="O318" s="9"/>
      <c r="Q318" s="11"/>
      <c r="T318" s="16"/>
    </row>
    <row r="319" spans="15:20" x14ac:dyDescent="0.3">
      <c r="O319" s="9"/>
      <c r="Q319" s="11"/>
      <c r="T319" s="16"/>
    </row>
    <row r="320" spans="15:20" x14ac:dyDescent="0.3">
      <c r="O320" s="9"/>
      <c r="Q320" s="11"/>
      <c r="T320" s="16"/>
    </row>
    <row r="321" spans="15:20" x14ac:dyDescent="0.3">
      <c r="O321" s="9"/>
      <c r="Q321" s="11"/>
      <c r="T321" s="16"/>
    </row>
    <row r="322" spans="15:20" x14ac:dyDescent="0.3">
      <c r="O322" s="9"/>
      <c r="Q322" s="11"/>
      <c r="T322" s="16"/>
    </row>
    <row r="323" spans="15:20" x14ac:dyDescent="0.3">
      <c r="O323" s="9"/>
      <c r="Q323" s="11"/>
      <c r="T323" s="16"/>
    </row>
    <row r="324" spans="15:20" x14ac:dyDescent="0.3">
      <c r="O324" s="9"/>
      <c r="Q324" s="11"/>
      <c r="T324" s="16"/>
    </row>
    <row r="325" spans="15:20" x14ac:dyDescent="0.3">
      <c r="O325" s="9"/>
      <c r="Q325" s="11"/>
      <c r="T325" s="16"/>
    </row>
    <row r="326" spans="15:20" x14ac:dyDescent="0.3">
      <c r="O326" s="9"/>
      <c r="Q326" s="11"/>
      <c r="T326" s="16"/>
    </row>
    <row r="327" spans="15:20" x14ac:dyDescent="0.3">
      <c r="O327" s="9"/>
      <c r="Q327" s="11"/>
      <c r="T327" s="16"/>
    </row>
    <row r="328" spans="15:20" x14ac:dyDescent="0.3">
      <c r="O328" s="9"/>
      <c r="Q328" s="11"/>
      <c r="T328" s="16"/>
    </row>
    <row r="329" spans="15:20" x14ac:dyDescent="0.3">
      <c r="O329" s="9"/>
      <c r="Q329" s="11"/>
      <c r="T329" s="16"/>
    </row>
    <row r="330" spans="15:20" x14ac:dyDescent="0.3">
      <c r="O330" s="9"/>
      <c r="Q330" s="11"/>
      <c r="T330" s="16"/>
    </row>
    <row r="331" spans="15:20" x14ac:dyDescent="0.3">
      <c r="O331" s="9"/>
      <c r="Q331" s="11"/>
      <c r="T331" s="16"/>
    </row>
    <row r="332" spans="15:20" x14ac:dyDescent="0.3">
      <c r="O332" s="9"/>
      <c r="Q332" s="11"/>
      <c r="T332" s="16"/>
    </row>
    <row r="333" spans="15:20" x14ac:dyDescent="0.3">
      <c r="O333" s="9"/>
      <c r="Q333" s="11"/>
      <c r="T333" s="16"/>
    </row>
    <row r="334" spans="15:20" x14ac:dyDescent="0.3">
      <c r="O334" s="9"/>
      <c r="Q334" s="11"/>
      <c r="T334" s="16"/>
    </row>
    <row r="335" spans="15:20" x14ac:dyDescent="0.3">
      <c r="O335" s="9"/>
      <c r="Q335" s="11"/>
      <c r="T335" s="16"/>
    </row>
    <row r="336" spans="15:20" x14ac:dyDescent="0.3">
      <c r="O336" s="9"/>
      <c r="Q336" s="11"/>
      <c r="T336" s="16"/>
    </row>
    <row r="337" spans="15:20" x14ac:dyDescent="0.3">
      <c r="O337" s="9"/>
      <c r="Q337" s="11"/>
      <c r="T337" s="16"/>
    </row>
    <row r="338" spans="15:20" x14ac:dyDescent="0.3">
      <c r="O338" s="9"/>
      <c r="Q338" s="11"/>
      <c r="T338" s="16"/>
    </row>
    <row r="339" spans="15:20" x14ac:dyDescent="0.3">
      <c r="O339" s="9"/>
      <c r="Q339" s="11"/>
      <c r="T339" s="16"/>
    </row>
    <row r="340" spans="15:20" x14ac:dyDescent="0.3">
      <c r="O340" s="9"/>
      <c r="Q340" s="11"/>
      <c r="T340" s="16"/>
    </row>
    <row r="341" spans="15:20" x14ac:dyDescent="0.3">
      <c r="O341" s="9"/>
      <c r="Q341" s="11"/>
      <c r="T341" s="16"/>
    </row>
    <row r="342" spans="15:20" x14ac:dyDescent="0.3">
      <c r="O342" s="9"/>
      <c r="Q342" s="11"/>
      <c r="T342" s="16"/>
    </row>
    <row r="343" spans="15:20" x14ac:dyDescent="0.3">
      <c r="O343" s="9"/>
      <c r="Q343" s="11"/>
      <c r="T343" s="16"/>
    </row>
    <row r="344" spans="15:20" x14ac:dyDescent="0.3">
      <c r="O344" s="9"/>
      <c r="Q344" s="11"/>
      <c r="T344" s="16"/>
    </row>
    <row r="345" spans="15:20" x14ac:dyDescent="0.3">
      <c r="O345" s="9"/>
      <c r="Q345" s="11"/>
      <c r="T345" s="16"/>
    </row>
    <row r="346" spans="15:20" x14ac:dyDescent="0.3">
      <c r="O346" s="9"/>
      <c r="Q346" s="11"/>
      <c r="T346" s="16"/>
    </row>
    <row r="347" spans="15:20" x14ac:dyDescent="0.3">
      <c r="O347" s="9"/>
      <c r="Q347" s="11"/>
      <c r="T347" s="16"/>
    </row>
    <row r="348" spans="15:20" x14ac:dyDescent="0.3">
      <c r="O348" s="9"/>
      <c r="Q348" s="11"/>
      <c r="T348" s="16"/>
    </row>
    <row r="349" spans="15:20" x14ac:dyDescent="0.3">
      <c r="O349" s="9"/>
      <c r="Q349" s="11"/>
      <c r="T349" s="16"/>
    </row>
    <row r="350" spans="15:20" x14ac:dyDescent="0.3">
      <c r="O350" s="9"/>
      <c r="Q350" s="11"/>
      <c r="T350" s="16"/>
    </row>
    <row r="351" spans="15:20" x14ac:dyDescent="0.3">
      <c r="O351" s="9"/>
      <c r="Q351" s="11"/>
      <c r="T351" s="16"/>
    </row>
    <row r="352" spans="15:20" x14ac:dyDescent="0.3">
      <c r="O352" s="9"/>
      <c r="Q352" s="11"/>
      <c r="T352" s="16"/>
    </row>
    <row r="353" spans="15:20" x14ac:dyDescent="0.3">
      <c r="O353" s="9"/>
      <c r="Q353" s="11"/>
      <c r="T353" s="16"/>
    </row>
    <row r="354" spans="15:20" x14ac:dyDescent="0.3">
      <c r="O354" s="9"/>
      <c r="Q354" s="11"/>
      <c r="T354" s="16"/>
    </row>
    <row r="355" spans="15:20" x14ac:dyDescent="0.3">
      <c r="O355" s="9"/>
      <c r="Q355" s="11"/>
      <c r="T355" s="16"/>
    </row>
    <row r="356" spans="15:20" x14ac:dyDescent="0.3">
      <c r="O356" s="9"/>
      <c r="Q356" s="11"/>
      <c r="T356" s="16"/>
    </row>
    <row r="357" spans="15:20" x14ac:dyDescent="0.3">
      <c r="O357" s="9"/>
      <c r="Q357" s="11"/>
      <c r="T357" s="16"/>
    </row>
    <row r="358" spans="15:20" x14ac:dyDescent="0.3">
      <c r="O358" s="9"/>
      <c r="Q358" s="11"/>
      <c r="T358" s="16"/>
    </row>
    <row r="359" spans="15:20" x14ac:dyDescent="0.3">
      <c r="O359" s="9"/>
      <c r="Q359" s="11"/>
      <c r="T359" s="16"/>
    </row>
    <row r="360" spans="15:20" x14ac:dyDescent="0.3">
      <c r="O360" s="9"/>
      <c r="Q360" s="11"/>
      <c r="T360" s="16"/>
    </row>
    <row r="361" spans="15:20" x14ac:dyDescent="0.3">
      <c r="O361" s="9"/>
      <c r="Q361" s="11"/>
      <c r="T361" s="16"/>
    </row>
    <row r="362" spans="15:20" x14ac:dyDescent="0.3">
      <c r="O362" s="9"/>
      <c r="Q362" s="11"/>
      <c r="T362" s="16"/>
    </row>
    <row r="363" spans="15:20" x14ac:dyDescent="0.3">
      <c r="O363" s="9"/>
      <c r="Q363" s="11"/>
      <c r="T363" s="16"/>
    </row>
    <row r="364" spans="15:20" x14ac:dyDescent="0.3">
      <c r="O364" s="9"/>
      <c r="Q364" s="11"/>
      <c r="T364" s="16"/>
    </row>
    <row r="365" spans="15:20" x14ac:dyDescent="0.3">
      <c r="O365" s="9"/>
      <c r="Q365" s="11"/>
      <c r="T365" s="16"/>
    </row>
    <row r="366" spans="15:20" x14ac:dyDescent="0.3">
      <c r="O366" s="9"/>
      <c r="Q366" s="11"/>
      <c r="T366" s="16"/>
    </row>
    <row r="367" spans="15:20" x14ac:dyDescent="0.3">
      <c r="O367" s="9"/>
      <c r="Q367" s="11"/>
      <c r="T367" s="16"/>
    </row>
    <row r="368" spans="15:20" x14ac:dyDescent="0.3">
      <c r="O368" s="9"/>
      <c r="Q368" s="11"/>
      <c r="T368" s="16"/>
    </row>
    <row r="369" spans="15:20" x14ac:dyDescent="0.3">
      <c r="O369" s="9"/>
      <c r="Q369" s="11"/>
      <c r="T369" s="16"/>
    </row>
    <row r="370" spans="15:20" x14ac:dyDescent="0.3">
      <c r="O370" s="9"/>
      <c r="Q370" s="11"/>
      <c r="T370" s="16"/>
    </row>
    <row r="371" spans="15:20" x14ac:dyDescent="0.3">
      <c r="O371" s="9"/>
      <c r="Q371" s="11"/>
      <c r="T371" s="16"/>
    </row>
    <row r="372" spans="15:20" x14ac:dyDescent="0.3">
      <c r="O372" s="9"/>
      <c r="Q372" s="11"/>
      <c r="T372" s="16"/>
    </row>
    <row r="373" spans="15:20" x14ac:dyDescent="0.3">
      <c r="O373" s="9"/>
      <c r="Q373" s="11"/>
      <c r="T373" s="16"/>
    </row>
    <row r="374" spans="15:20" x14ac:dyDescent="0.3">
      <c r="O374" s="9"/>
      <c r="Q374" s="11"/>
      <c r="T374" s="16"/>
    </row>
    <row r="375" spans="15:20" x14ac:dyDescent="0.3">
      <c r="O375" s="9"/>
      <c r="Q375" s="11"/>
      <c r="T375" s="16"/>
    </row>
    <row r="376" spans="15:20" x14ac:dyDescent="0.3">
      <c r="O376" s="9"/>
      <c r="Q376" s="11"/>
      <c r="T376" s="16"/>
    </row>
    <row r="377" spans="15:20" x14ac:dyDescent="0.3">
      <c r="O377" s="9"/>
      <c r="Q377" s="11"/>
      <c r="T377" s="16"/>
    </row>
    <row r="378" spans="15:20" x14ac:dyDescent="0.3">
      <c r="O378" s="9"/>
      <c r="Q378" s="11"/>
      <c r="T378" s="16"/>
    </row>
    <row r="379" spans="15:20" x14ac:dyDescent="0.3">
      <c r="O379" s="9"/>
      <c r="Q379" s="11"/>
      <c r="T379" s="16"/>
    </row>
    <row r="380" spans="15:20" x14ac:dyDescent="0.3">
      <c r="O380" s="9"/>
      <c r="Q380" s="11"/>
      <c r="T380" s="16"/>
    </row>
    <row r="381" spans="15:20" x14ac:dyDescent="0.3">
      <c r="O381" s="9"/>
      <c r="Q381" s="11"/>
      <c r="T381" s="16"/>
    </row>
    <row r="382" spans="15:20" x14ac:dyDescent="0.3">
      <c r="O382" s="9"/>
      <c r="Q382" s="11"/>
      <c r="T382" s="16"/>
    </row>
    <row r="383" spans="15:20" x14ac:dyDescent="0.3">
      <c r="O383" s="9"/>
      <c r="Q383" s="11"/>
      <c r="T383" s="16"/>
    </row>
    <row r="384" spans="15:20" x14ac:dyDescent="0.3">
      <c r="O384" s="9"/>
      <c r="Q384" s="11"/>
      <c r="T384" s="16"/>
    </row>
    <row r="385" spans="15:20" x14ac:dyDescent="0.3">
      <c r="O385" s="9"/>
      <c r="Q385" s="11"/>
      <c r="T385" s="16"/>
    </row>
    <row r="386" spans="15:20" x14ac:dyDescent="0.3">
      <c r="O386" s="9"/>
      <c r="Q386" s="11"/>
      <c r="T386" s="16"/>
    </row>
    <row r="387" spans="15:20" x14ac:dyDescent="0.3">
      <c r="O387" s="9"/>
      <c r="Q387" s="11"/>
      <c r="T387" s="16"/>
    </row>
    <row r="388" spans="15:20" x14ac:dyDescent="0.3">
      <c r="O388" s="9"/>
      <c r="Q388" s="11"/>
      <c r="T388" s="16"/>
    </row>
    <row r="389" spans="15:20" x14ac:dyDescent="0.3">
      <c r="O389" s="9"/>
      <c r="Q389" s="11"/>
      <c r="T389" s="16"/>
    </row>
    <row r="390" spans="15:20" x14ac:dyDescent="0.3">
      <c r="O390" s="9"/>
      <c r="Q390" s="11"/>
      <c r="T390" s="16"/>
    </row>
    <row r="391" spans="15:20" x14ac:dyDescent="0.3">
      <c r="O391" s="9"/>
      <c r="Q391" s="11"/>
      <c r="T391" s="16"/>
    </row>
    <row r="392" spans="15:20" x14ac:dyDescent="0.3">
      <c r="O392" s="9"/>
      <c r="Q392" s="11"/>
      <c r="T392" s="16"/>
    </row>
    <row r="393" spans="15:20" x14ac:dyDescent="0.3">
      <c r="O393" s="9"/>
      <c r="Q393" s="11"/>
      <c r="T393" s="16"/>
    </row>
    <row r="394" spans="15:20" x14ac:dyDescent="0.3">
      <c r="O394" s="9"/>
      <c r="Q394" s="11"/>
      <c r="T394" s="16"/>
    </row>
    <row r="395" spans="15:20" x14ac:dyDescent="0.3">
      <c r="O395" s="9"/>
      <c r="Q395" s="11"/>
      <c r="T395" s="16"/>
    </row>
    <row r="396" spans="15:20" x14ac:dyDescent="0.3">
      <c r="O396" s="9"/>
      <c r="Q396" s="11"/>
      <c r="T396" s="16"/>
    </row>
    <row r="397" spans="15:20" x14ac:dyDescent="0.3">
      <c r="O397" s="9"/>
      <c r="Q397" s="11"/>
      <c r="T397" s="16"/>
    </row>
    <row r="398" spans="15:20" x14ac:dyDescent="0.3">
      <c r="O398" s="9"/>
      <c r="Q398" s="11"/>
      <c r="T398" s="16"/>
    </row>
    <row r="399" spans="15:20" x14ac:dyDescent="0.3">
      <c r="O399" s="9"/>
      <c r="Q399" s="11"/>
      <c r="T399" s="16"/>
    </row>
    <row r="400" spans="15:20" x14ac:dyDescent="0.3">
      <c r="O400" s="9"/>
      <c r="Q400" s="11"/>
      <c r="T400" s="16"/>
    </row>
    <row r="401" spans="15:20" x14ac:dyDescent="0.3">
      <c r="O401" s="9"/>
      <c r="Q401" s="11"/>
      <c r="T401" s="16"/>
    </row>
    <row r="402" spans="15:20" x14ac:dyDescent="0.3">
      <c r="O402" s="9"/>
      <c r="Q402" s="11"/>
      <c r="T402" s="16"/>
    </row>
    <row r="403" spans="15:20" x14ac:dyDescent="0.3">
      <c r="O403" s="9"/>
      <c r="Q403" s="11"/>
      <c r="T403" s="16"/>
    </row>
    <row r="404" spans="15:20" x14ac:dyDescent="0.3">
      <c r="O404" s="9"/>
      <c r="Q404" s="11"/>
      <c r="T404" s="16"/>
    </row>
    <row r="405" spans="15:20" x14ac:dyDescent="0.3">
      <c r="O405" s="9"/>
      <c r="Q405" s="11"/>
      <c r="T405" s="16"/>
    </row>
    <row r="406" spans="15:20" x14ac:dyDescent="0.3">
      <c r="O406" s="9"/>
      <c r="Q406" s="11"/>
      <c r="T406" s="16"/>
    </row>
    <row r="407" spans="15:20" x14ac:dyDescent="0.3">
      <c r="O407" s="9"/>
      <c r="Q407" s="11"/>
      <c r="T407" s="16"/>
    </row>
    <row r="408" spans="15:20" x14ac:dyDescent="0.3">
      <c r="O408" s="9"/>
      <c r="Q408" s="11"/>
      <c r="T408" s="16"/>
    </row>
    <row r="409" spans="15:20" x14ac:dyDescent="0.3">
      <c r="O409" s="9"/>
      <c r="Q409" s="11"/>
      <c r="T409" s="16"/>
    </row>
    <row r="410" spans="15:20" x14ac:dyDescent="0.3">
      <c r="O410" s="9"/>
      <c r="Q410" s="11"/>
      <c r="T410" s="16"/>
    </row>
    <row r="411" spans="15:20" x14ac:dyDescent="0.3">
      <c r="O411" s="9"/>
      <c r="Q411" s="11"/>
      <c r="T411" s="16"/>
    </row>
    <row r="412" spans="15:20" x14ac:dyDescent="0.3">
      <c r="O412" s="9"/>
      <c r="Q412" s="11"/>
      <c r="T412" s="16"/>
    </row>
    <row r="413" spans="15:20" x14ac:dyDescent="0.3">
      <c r="O413" s="9"/>
      <c r="Q413" s="11"/>
      <c r="T413" s="16"/>
    </row>
    <row r="414" spans="15:20" x14ac:dyDescent="0.3">
      <c r="O414" s="9"/>
      <c r="Q414" s="11"/>
      <c r="T414" s="16"/>
    </row>
    <row r="415" spans="15:20" x14ac:dyDescent="0.3">
      <c r="O415" s="9"/>
      <c r="Q415" s="11"/>
      <c r="T415" s="16"/>
    </row>
    <row r="416" spans="15:20" x14ac:dyDescent="0.3">
      <c r="O416" s="9"/>
      <c r="Q416" s="11"/>
      <c r="T416" s="16"/>
    </row>
    <row r="417" spans="15:20" x14ac:dyDescent="0.3">
      <c r="O417" s="9"/>
      <c r="Q417" s="11"/>
      <c r="T417" s="16"/>
    </row>
    <row r="418" spans="15:20" x14ac:dyDescent="0.3">
      <c r="O418" s="9"/>
      <c r="Q418" s="11"/>
      <c r="T418" s="16"/>
    </row>
    <row r="419" spans="15:20" x14ac:dyDescent="0.3">
      <c r="O419" s="9"/>
      <c r="Q419" s="11"/>
      <c r="T419" s="16"/>
    </row>
    <row r="420" spans="15:20" x14ac:dyDescent="0.3">
      <c r="O420" s="9"/>
      <c r="Q420" s="11"/>
      <c r="T420" s="16"/>
    </row>
    <row r="421" spans="15:20" x14ac:dyDescent="0.3">
      <c r="O421" s="9"/>
      <c r="Q421" s="11"/>
      <c r="T421" s="16"/>
    </row>
    <row r="422" spans="15:20" x14ac:dyDescent="0.3">
      <c r="O422" s="9"/>
      <c r="Q422" s="11"/>
      <c r="T422" s="16"/>
    </row>
    <row r="423" spans="15:20" x14ac:dyDescent="0.3">
      <c r="O423" s="9"/>
      <c r="Q423" s="11"/>
      <c r="T423" s="16"/>
    </row>
    <row r="424" spans="15:20" x14ac:dyDescent="0.3">
      <c r="O424" s="9"/>
      <c r="Q424" s="11"/>
      <c r="T424" s="16"/>
    </row>
    <row r="425" spans="15:20" x14ac:dyDescent="0.3">
      <c r="O425" s="9"/>
      <c r="Q425" s="11"/>
      <c r="T425" s="16"/>
    </row>
    <row r="426" spans="15:20" x14ac:dyDescent="0.3">
      <c r="O426" s="9"/>
      <c r="Q426" s="11"/>
      <c r="T426" s="16"/>
    </row>
    <row r="427" spans="15:20" x14ac:dyDescent="0.3">
      <c r="O427" s="9"/>
      <c r="Q427" s="11"/>
      <c r="T427" s="16"/>
    </row>
    <row r="428" spans="15:20" x14ac:dyDescent="0.3">
      <c r="O428" s="9"/>
      <c r="Q428" s="11"/>
      <c r="T428" s="16"/>
    </row>
    <row r="429" spans="15:20" x14ac:dyDescent="0.3">
      <c r="O429" s="9"/>
      <c r="Q429" s="11"/>
      <c r="T429" s="16"/>
    </row>
    <row r="430" spans="15:20" x14ac:dyDescent="0.3">
      <c r="O430" s="9"/>
      <c r="Q430" s="11"/>
      <c r="T430" s="16"/>
    </row>
    <row r="431" spans="15:20" x14ac:dyDescent="0.3">
      <c r="O431" s="9"/>
      <c r="Q431" s="11"/>
      <c r="T431" s="16"/>
    </row>
    <row r="432" spans="15:20" x14ac:dyDescent="0.3">
      <c r="O432" s="9"/>
      <c r="Q432" s="11"/>
      <c r="T432" s="16"/>
    </row>
    <row r="433" spans="15:20" x14ac:dyDescent="0.3">
      <c r="O433" s="9"/>
      <c r="Q433" s="11"/>
      <c r="T433" s="16"/>
    </row>
    <row r="434" spans="15:20" x14ac:dyDescent="0.3">
      <c r="O434" s="9"/>
      <c r="Q434" s="11"/>
      <c r="T434" s="16"/>
    </row>
    <row r="435" spans="15:20" x14ac:dyDescent="0.3">
      <c r="O435" s="9"/>
      <c r="Q435" s="11"/>
      <c r="T435" s="16"/>
    </row>
    <row r="436" spans="15:20" x14ac:dyDescent="0.3">
      <c r="O436" s="9"/>
      <c r="Q436" s="11"/>
      <c r="T436" s="16"/>
    </row>
    <row r="437" spans="15:20" x14ac:dyDescent="0.3">
      <c r="O437" s="9"/>
      <c r="Q437" s="11"/>
      <c r="T437" s="16"/>
    </row>
    <row r="438" spans="15:20" x14ac:dyDescent="0.3">
      <c r="O438" s="9"/>
      <c r="Q438" s="11"/>
      <c r="T438" s="16"/>
    </row>
    <row r="439" spans="15:20" x14ac:dyDescent="0.3">
      <c r="O439" s="9"/>
      <c r="Q439" s="11"/>
      <c r="T439" s="16"/>
    </row>
    <row r="440" spans="15:20" x14ac:dyDescent="0.3">
      <c r="O440" s="9"/>
      <c r="Q440" s="11"/>
      <c r="T440" s="16"/>
    </row>
    <row r="441" spans="15:20" x14ac:dyDescent="0.3">
      <c r="O441" s="9"/>
      <c r="Q441" s="11"/>
      <c r="T441" s="16"/>
    </row>
    <row r="442" spans="15:20" x14ac:dyDescent="0.3">
      <c r="O442" s="9"/>
      <c r="Q442" s="11"/>
      <c r="T442" s="16"/>
    </row>
    <row r="443" spans="15:20" x14ac:dyDescent="0.3">
      <c r="O443" s="9"/>
      <c r="Q443" s="11"/>
      <c r="T443" s="16"/>
    </row>
    <row r="444" spans="15:20" x14ac:dyDescent="0.3">
      <c r="O444" s="9"/>
      <c r="Q444" s="11"/>
      <c r="T444" s="16"/>
    </row>
    <row r="445" spans="15:20" x14ac:dyDescent="0.3">
      <c r="O445" s="9"/>
      <c r="Q445" s="11"/>
      <c r="T445" s="16"/>
    </row>
    <row r="446" spans="15:20" x14ac:dyDescent="0.3">
      <c r="O446" s="9"/>
      <c r="Q446" s="11"/>
      <c r="T446" s="16"/>
    </row>
    <row r="447" spans="15:20" x14ac:dyDescent="0.3">
      <c r="O447" s="9"/>
      <c r="Q447" s="11"/>
      <c r="T447" s="16"/>
    </row>
    <row r="448" spans="15:20" x14ac:dyDescent="0.3">
      <c r="O448" s="9"/>
      <c r="Q448" s="11"/>
      <c r="T448" s="16"/>
    </row>
    <row r="449" spans="15:20" x14ac:dyDescent="0.3">
      <c r="O449" s="9"/>
      <c r="Q449" s="11"/>
      <c r="T449" s="16"/>
    </row>
    <row r="450" spans="15:20" x14ac:dyDescent="0.3">
      <c r="O450" s="9"/>
      <c r="Q450" s="11"/>
      <c r="T450" s="16"/>
    </row>
    <row r="451" spans="15:20" x14ac:dyDescent="0.3">
      <c r="O451" s="9"/>
      <c r="Q451" s="11"/>
      <c r="T451" s="16"/>
    </row>
    <row r="452" spans="15:20" x14ac:dyDescent="0.3">
      <c r="O452" s="9"/>
      <c r="Q452" s="11"/>
      <c r="T452" s="16"/>
    </row>
    <row r="453" spans="15:20" x14ac:dyDescent="0.3">
      <c r="O453" s="9"/>
      <c r="Q453" s="11"/>
      <c r="T453" s="16"/>
    </row>
    <row r="454" spans="15:20" x14ac:dyDescent="0.3">
      <c r="O454" s="9"/>
      <c r="Q454" s="11"/>
      <c r="T454" s="16"/>
    </row>
    <row r="455" spans="15:20" x14ac:dyDescent="0.3">
      <c r="O455" s="9"/>
      <c r="Q455" s="11"/>
      <c r="T455" s="16"/>
    </row>
    <row r="456" spans="15:20" x14ac:dyDescent="0.3">
      <c r="O456" s="9"/>
      <c r="Q456" s="11"/>
      <c r="T456" s="16"/>
    </row>
    <row r="457" spans="15:20" x14ac:dyDescent="0.3">
      <c r="O457" s="9"/>
      <c r="Q457" s="11"/>
      <c r="T457" s="16"/>
    </row>
    <row r="458" spans="15:20" x14ac:dyDescent="0.3">
      <c r="O458" s="9"/>
      <c r="Q458" s="11"/>
      <c r="T458" s="16"/>
    </row>
    <row r="459" spans="15:20" x14ac:dyDescent="0.3">
      <c r="O459" s="9"/>
      <c r="Q459" s="11"/>
      <c r="T459" s="16"/>
    </row>
    <row r="460" spans="15:20" x14ac:dyDescent="0.3">
      <c r="O460" s="9"/>
      <c r="Q460" s="11"/>
      <c r="T460" s="16"/>
    </row>
    <row r="461" spans="15:20" x14ac:dyDescent="0.3">
      <c r="O461" s="9"/>
      <c r="Q461" s="11"/>
      <c r="T461" s="16"/>
    </row>
    <row r="462" spans="15:20" x14ac:dyDescent="0.3">
      <c r="O462" s="9"/>
      <c r="Q462" s="11"/>
      <c r="T462" s="16"/>
    </row>
    <row r="463" spans="15:20" x14ac:dyDescent="0.3">
      <c r="O463" s="9"/>
      <c r="Q463" s="11"/>
      <c r="T463" s="16"/>
    </row>
    <row r="464" spans="15:20" x14ac:dyDescent="0.3">
      <c r="O464" s="9"/>
      <c r="Q464" s="11"/>
      <c r="T464" s="16"/>
    </row>
    <row r="465" spans="15:20" x14ac:dyDescent="0.3">
      <c r="O465" s="9"/>
      <c r="Q465" s="11"/>
      <c r="T465" s="16"/>
    </row>
    <row r="466" spans="15:20" x14ac:dyDescent="0.3">
      <c r="O466" s="9"/>
      <c r="Q466" s="11"/>
      <c r="T466" s="16"/>
    </row>
    <row r="467" spans="15:20" x14ac:dyDescent="0.3">
      <c r="O467" s="9"/>
      <c r="Q467" s="11"/>
      <c r="T467" s="16"/>
    </row>
    <row r="468" spans="15:20" x14ac:dyDescent="0.3">
      <c r="O468" s="9"/>
      <c r="Q468" s="11"/>
      <c r="T468" s="16"/>
    </row>
    <row r="469" spans="15:20" x14ac:dyDescent="0.3">
      <c r="O469" s="9"/>
      <c r="Q469" s="11"/>
      <c r="T469" s="16"/>
    </row>
    <row r="470" spans="15:20" x14ac:dyDescent="0.3">
      <c r="O470" s="9"/>
      <c r="Q470" s="11"/>
      <c r="T470" s="16"/>
    </row>
    <row r="471" spans="15:20" x14ac:dyDescent="0.3">
      <c r="O471" s="9"/>
      <c r="Q471" s="11"/>
      <c r="T471" s="16"/>
    </row>
    <row r="472" spans="15:20" x14ac:dyDescent="0.3">
      <c r="O472" s="9"/>
      <c r="Q472" s="11"/>
      <c r="T472" s="16"/>
    </row>
    <row r="473" spans="15:20" x14ac:dyDescent="0.3">
      <c r="O473" s="9"/>
      <c r="Q473" s="11"/>
      <c r="T473" s="16"/>
    </row>
    <row r="474" spans="15:20" x14ac:dyDescent="0.3">
      <c r="O474" s="9"/>
      <c r="Q474" s="11"/>
      <c r="T474" s="16"/>
    </row>
    <row r="475" spans="15:20" x14ac:dyDescent="0.3">
      <c r="O475" s="9"/>
      <c r="Q475" s="11"/>
      <c r="T475" s="16"/>
    </row>
    <row r="476" spans="15:20" x14ac:dyDescent="0.3">
      <c r="O476" s="9"/>
      <c r="Q476" s="11"/>
      <c r="T476" s="16"/>
    </row>
    <row r="477" spans="15:20" x14ac:dyDescent="0.3">
      <c r="O477" s="9"/>
      <c r="Q477" s="11"/>
      <c r="T477" s="16"/>
    </row>
    <row r="478" spans="15:20" x14ac:dyDescent="0.3">
      <c r="O478" s="9"/>
      <c r="Q478" s="11"/>
      <c r="T478" s="16"/>
    </row>
    <row r="479" spans="15:20" x14ac:dyDescent="0.3">
      <c r="O479" s="9"/>
      <c r="Q479" s="11"/>
      <c r="T479" s="16"/>
    </row>
    <row r="480" spans="15:20" x14ac:dyDescent="0.3">
      <c r="O480" s="9"/>
      <c r="Q480" s="11"/>
      <c r="T480" s="16"/>
    </row>
    <row r="481" spans="15:20" x14ac:dyDescent="0.3">
      <c r="O481" s="9"/>
      <c r="Q481" s="11"/>
      <c r="T481" s="16"/>
    </row>
    <row r="482" spans="15:20" x14ac:dyDescent="0.3">
      <c r="O482" s="9"/>
      <c r="Q482" s="11"/>
      <c r="T482" s="16"/>
    </row>
    <row r="483" spans="15:20" x14ac:dyDescent="0.3">
      <c r="O483" s="9"/>
      <c r="Q483" s="11"/>
      <c r="T483" s="16"/>
    </row>
    <row r="484" spans="15:20" x14ac:dyDescent="0.3">
      <c r="O484" s="9"/>
      <c r="Q484" s="11"/>
      <c r="T484" s="16"/>
    </row>
    <row r="485" spans="15:20" x14ac:dyDescent="0.3">
      <c r="O485" s="9"/>
      <c r="Q485" s="11"/>
      <c r="T485" s="16"/>
    </row>
    <row r="486" spans="15:20" x14ac:dyDescent="0.3">
      <c r="O486" s="9"/>
      <c r="Q486" s="11"/>
      <c r="T486" s="16"/>
    </row>
    <row r="487" spans="15:20" x14ac:dyDescent="0.3">
      <c r="O487" s="9"/>
      <c r="Q487" s="11"/>
      <c r="T487" s="16"/>
    </row>
    <row r="488" spans="15:20" x14ac:dyDescent="0.3">
      <c r="O488" s="9"/>
      <c r="Q488" s="11"/>
      <c r="T488" s="16"/>
    </row>
    <row r="489" spans="15:20" x14ac:dyDescent="0.3">
      <c r="O489" s="9"/>
      <c r="Q489" s="11"/>
      <c r="T489" s="16"/>
    </row>
    <row r="490" spans="15:20" x14ac:dyDescent="0.3">
      <c r="O490" s="9"/>
      <c r="Q490" s="11"/>
      <c r="T490" s="16"/>
    </row>
    <row r="491" spans="15:20" x14ac:dyDescent="0.3">
      <c r="O491" s="9"/>
      <c r="Q491" s="11"/>
      <c r="T491" s="16"/>
    </row>
    <row r="492" spans="15:20" x14ac:dyDescent="0.3">
      <c r="O492" s="9"/>
      <c r="Q492" s="11"/>
      <c r="T492" s="16"/>
    </row>
    <row r="493" spans="15:20" x14ac:dyDescent="0.3">
      <c r="O493" s="9"/>
      <c r="Q493" s="11"/>
      <c r="T493" s="16"/>
    </row>
    <row r="494" spans="15:20" x14ac:dyDescent="0.3">
      <c r="O494" s="9"/>
      <c r="Q494" s="11"/>
      <c r="T494" s="16"/>
    </row>
    <row r="495" spans="15:20" x14ac:dyDescent="0.3">
      <c r="O495" s="9"/>
      <c r="Q495" s="11"/>
      <c r="T495" s="16"/>
    </row>
    <row r="496" spans="15:20" x14ac:dyDescent="0.3">
      <c r="O496" s="9"/>
      <c r="Q496" s="11"/>
      <c r="T496" s="16"/>
    </row>
    <row r="497" spans="15:20" x14ac:dyDescent="0.3">
      <c r="O497" s="9"/>
      <c r="Q497" s="11"/>
      <c r="T497" s="16"/>
    </row>
    <row r="498" spans="15:20" x14ac:dyDescent="0.3">
      <c r="O498" s="9"/>
      <c r="Q498" s="11"/>
      <c r="T498" s="16"/>
    </row>
    <row r="499" spans="15:20" x14ac:dyDescent="0.3">
      <c r="O499" s="9"/>
      <c r="Q499" s="11"/>
      <c r="T499" s="16"/>
    </row>
    <row r="500" spans="15:20" x14ac:dyDescent="0.3">
      <c r="O500" s="9"/>
      <c r="Q500" s="11"/>
      <c r="T500" s="16"/>
    </row>
    <row r="501" spans="15:20" x14ac:dyDescent="0.3">
      <c r="O501" s="9"/>
      <c r="Q501" s="11"/>
      <c r="T501" s="16"/>
    </row>
    <row r="502" spans="15:20" x14ac:dyDescent="0.3">
      <c r="O502" s="9"/>
      <c r="Q502" s="11"/>
      <c r="T502" s="16"/>
    </row>
    <row r="503" spans="15:20" x14ac:dyDescent="0.3">
      <c r="O503" s="9"/>
      <c r="Q503" s="11"/>
      <c r="T503" s="16"/>
    </row>
    <row r="504" spans="15:20" x14ac:dyDescent="0.3">
      <c r="O504" s="9"/>
      <c r="Q504" s="11"/>
      <c r="T504" s="16"/>
    </row>
    <row r="505" spans="15:20" x14ac:dyDescent="0.3">
      <c r="O505" s="9"/>
      <c r="Q505" s="11"/>
      <c r="T505" s="16"/>
    </row>
    <row r="506" spans="15:20" x14ac:dyDescent="0.3">
      <c r="O506" s="9"/>
      <c r="Q506" s="11"/>
      <c r="T506" s="16"/>
    </row>
    <row r="507" spans="15:20" x14ac:dyDescent="0.3">
      <c r="O507" s="9"/>
      <c r="Q507" s="11"/>
      <c r="T507" s="16"/>
    </row>
    <row r="508" spans="15:20" x14ac:dyDescent="0.3">
      <c r="O508" s="9"/>
      <c r="Q508" s="11"/>
      <c r="T508" s="16"/>
    </row>
    <row r="509" spans="15:20" x14ac:dyDescent="0.3">
      <c r="O509" s="9"/>
      <c r="Q509" s="11"/>
      <c r="T509" s="16"/>
    </row>
    <row r="510" spans="15:20" x14ac:dyDescent="0.3">
      <c r="O510" s="9"/>
      <c r="Q510" s="11"/>
      <c r="T510" s="16"/>
    </row>
    <row r="511" spans="15:20" x14ac:dyDescent="0.3">
      <c r="O511" s="9"/>
      <c r="Q511" s="11"/>
      <c r="T511" s="16"/>
    </row>
    <row r="512" spans="15:20" x14ac:dyDescent="0.3">
      <c r="O512" s="9"/>
      <c r="Q512" s="11"/>
      <c r="T512" s="16"/>
    </row>
    <row r="513" spans="15:20" x14ac:dyDescent="0.3">
      <c r="O513" s="9"/>
      <c r="Q513" s="11"/>
      <c r="T513" s="16"/>
    </row>
    <row r="514" spans="15:20" x14ac:dyDescent="0.3">
      <c r="O514" s="9"/>
      <c r="Q514" s="11"/>
      <c r="T514" s="16"/>
    </row>
    <row r="515" spans="15:20" x14ac:dyDescent="0.3">
      <c r="O515" s="9"/>
      <c r="Q515" s="11"/>
      <c r="T515" s="16"/>
    </row>
    <row r="516" spans="15:20" x14ac:dyDescent="0.3">
      <c r="O516" s="9"/>
      <c r="Q516" s="11"/>
      <c r="T516" s="16"/>
    </row>
    <row r="517" spans="15:20" x14ac:dyDescent="0.3">
      <c r="O517" s="9"/>
      <c r="Q517" s="11"/>
      <c r="T517" s="16"/>
    </row>
    <row r="518" spans="15:20" x14ac:dyDescent="0.3">
      <c r="O518" s="9"/>
      <c r="Q518" s="11"/>
      <c r="T518" s="16"/>
    </row>
    <row r="519" spans="15:20" x14ac:dyDescent="0.3">
      <c r="O519" s="9"/>
      <c r="Q519" s="11"/>
      <c r="T519" s="16"/>
    </row>
    <row r="520" spans="15:20" x14ac:dyDescent="0.3">
      <c r="O520" s="9"/>
      <c r="Q520" s="11"/>
      <c r="T520" s="16"/>
    </row>
    <row r="521" spans="15:20" x14ac:dyDescent="0.3">
      <c r="O521" s="9"/>
      <c r="Q521" s="11"/>
      <c r="T521" s="16"/>
    </row>
    <row r="522" spans="15:20" x14ac:dyDescent="0.3">
      <c r="O522" s="9"/>
      <c r="Q522" s="11"/>
      <c r="T522" s="16"/>
    </row>
    <row r="523" spans="15:20" x14ac:dyDescent="0.3">
      <c r="O523" s="9"/>
      <c r="Q523" s="11"/>
      <c r="T523" s="16"/>
    </row>
    <row r="524" spans="15:20" x14ac:dyDescent="0.3">
      <c r="O524" s="9"/>
      <c r="Q524" s="11"/>
      <c r="T524" s="16"/>
    </row>
    <row r="525" spans="15:20" x14ac:dyDescent="0.3">
      <c r="O525" s="9"/>
      <c r="Q525" s="11"/>
      <c r="T525" s="16"/>
    </row>
    <row r="526" spans="15:20" x14ac:dyDescent="0.3">
      <c r="O526" s="9"/>
      <c r="Q526" s="11"/>
      <c r="T526" s="16"/>
    </row>
    <row r="527" spans="15:20" x14ac:dyDescent="0.3">
      <c r="O527" s="9"/>
      <c r="Q527" s="11"/>
      <c r="T527" s="16"/>
    </row>
    <row r="528" spans="15:20" x14ac:dyDescent="0.3">
      <c r="O528" s="9"/>
      <c r="Q528" s="11"/>
      <c r="T528" s="16"/>
    </row>
    <row r="529" spans="15:20" x14ac:dyDescent="0.3">
      <c r="O529" s="9"/>
      <c r="Q529" s="11"/>
      <c r="T529" s="16"/>
    </row>
    <row r="530" spans="15:20" x14ac:dyDescent="0.3">
      <c r="O530" s="9"/>
      <c r="Q530" s="11"/>
      <c r="T530" s="16"/>
    </row>
    <row r="531" spans="15:20" x14ac:dyDescent="0.3">
      <c r="O531" s="9"/>
      <c r="Q531" s="11"/>
      <c r="T531" s="16"/>
    </row>
    <row r="532" spans="15:20" x14ac:dyDescent="0.3">
      <c r="O532" s="9"/>
      <c r="Q532" s="11"/>
      <c r="T532" s="16"/>
    </row>
    <row r="533" spans="15:20" x14ac:dyDescent="0.3">
      <c r="O533" s="9"/>
      <c r="Q533" s="11"/>
      <c r="T533" s="16"/>
    </row>
    <row r="534" spans="15:20" x14ac:dyDescent="0.3">
      <c r="O534" s="9"/>
      <c r="Q534" s="11"/>
      <c r="T534" s="16"/>
    </row>
    <row r="535" spans="15:20" x14ac:dyDescent="0.3">
      <c r="O535" s="9"/>
      <c r="Q535" s="11"/>
      <c r="T535" s="16"/>
    </row>
    <row r="536" spans="15:20" x14ac:dyDescent="0.3">
      <c r="O536" s="9"/>
      <c r="Q536" s="11"/>
      <c r="T536" s="16"/>
    </row>
    <row r="537" spans="15:20" x14ac:dyDescent="0.3">
      <c r="O537" s="9"/>
      <c r="Q537" s="11"/>
      <c r="T537" s="16"/>
    </row>
    <row r="538" spans="15:20" x14ac:dyDescent="0.3">
      <c r="O538" s="9"/>
      <c r="Q538" s="11"/>
      <c r="T538" s="16"/>
    </row>
    <row r="539" spans="15:20" x14ac:dyDescent="0.3">
      <c r="O539" s="9"/>
      <c r="Q539" s="11"/>
      <c r="T539" s="16"/>
    </row>
    <row r="540" spans="15:20" x14ac:dyDescent="0.3">
      <c r="O540" s="9"/>
      <c r="Q540" s="11"/>
      <c r="T540" s="16"/>
    </row>
    <row r="541" spans="15:20" x14ac:dyDescent="0.3">
      <c r="O541" s="9"/>
      <c r="Q541" s="11"/>
      <c r="T541" s="16"/>
    </row>
    <row r="542" spans="15:20" x14ac:dyDescent="0.3">
      <c r="O542" s="9"/>
      <c r="Q542" s="11"/>
      <c r="T542" s="16"/>
    </row>
    <row r="543" spans="15:20" x14ac:dyDescent="0.3">
      <c r="O543" s="9"/>
      <c r="Q543" s="11"/>
      <c r="T543" s="16"/>
    </row>
    <row r="544" spans="15:20" x14ac:dyDescent="0.3">
      <c r="O544" s="9"/>
      <c r="Q544" s="11"/>
      <c r="T544" s="16"/>
    </row>
    <row r="545" spans="15:20" x14ac:dyDescent="0.3">
      <c r="O545" s="9"/>
      <c r="Q545" s="11"/>
      <c r="T545" s="16"/>
    </row>
    <row r="546" spans="15:20" x14ac:dyDescent="0.3">
      <c r="O546" s="9"/>
      <c r="Q546" s="11"/>
      <c r="T546" s="16"/>
    </row>
    <row r="547" spans="15:20" x14ac:dyDescent="0.3">
      <c r="O547" s="9"/>
      <c r="Q547" s="11"/>
      <c r="T547" s="16"/>
    </row>
    <row r="548" spans="15:20" x14ac:dyDescent="0.3">
      <c r="O548" s="9"/>
      <c r="Q548" s="11"/>
      <c r="T548" s="16"/>
    </row>
    <row r="549" spans="15:20" x14ac:dyDescent="0.3">
      <c r="O549" s="9"/>
      <c r="Q549" s="11"/>
      <c r="T549" s="16"/>
    </row>
    <row r="550" spans="15:20" x14ac:dyDescent="0.3">
      <c r="O550" s="9"/>
      <c r="Q550" s="11"/>
      <c r="T550" s="16"/>
    </row>
    <row r="551" spans="15:20" x14ac:dyDescent="0.3">
      <c r="O551" s="9"/>
      <c r="Q551" s="11"/>
      <c r="T551" s="16"/>
    </row>
    <row r="552" spans="15:20" x14ac:dyDescent="0.3">
      <c r="O552" s="9"/>
      <c r="Q552" s="11"/>
      <c r="T552" s="16"/>
    </row>
    <row r="553" spans="15:20" x14ac:dyDescent="0.3">
      <c r="O553" s="9"/>
      <c r="Q553" s="11"/>
      <c r="T553" s="16"/>
    </row>
    <row r="554" spans="15:20" x14ac:dyDescent="0.3">
      <c r="O554" s="9"/>
      <c r="Q554" s="11"/>
      <c r="T554" s="16"/>
    </row>
    <row r="555" spans="15:20" x14ac:dyDescent="0.3">
      <c r="O555" s="9"/>
      <c r="Q555" s="11"/>
      <c r="T555" s="16"/>
    </row>
    <row r="556" spans="15:20" x14ac:dyDescent="0.3">
      <c r="O556" s="9"/>
      <c r="Q556" s="11"/>
      <c r="T556" s="16"/>
    </row>
    <row r="557" spans="15:20" x14ac:dyDescent="0.3">
      <c r="O557" s="9"/>
      <c r="Q557" s="11"/>
      <c r="T557" s="16"/>
    </row>
    <row r="558" spans="15:20" x14ac:dyDescent="0.3">
      <c r="O558" s="9"/>
      <c r="Q558" s="11"/>
      <c r="T558" s="16"/>
    </row>
    <row r="559" spans="15:20" x14ac:dyDescent="0.3">
      <c r="O559" s="9"/>
      <c r="Q559" s="11"/>
      <c r="T559" s="16"/>
    </row>
    <row r="560" spans="15:20" x14ac:dyDescent="0.3">
      <c r="O560" s="9"/>
      <c r="Q560" s="11"/>
      <c r="T560" s="16"/>
    </row>
    <row r="561" spans="15:20" x14ac:dyDescent="0.3">
      <c r="O561" s="9"/>
      <c r="Q561" s="11"/>
      <c r="T561" s="16"/>
    </row>
    <row r="562" spans="15:20" x14ac:dyDescent="0.3">
      <c r="O562" s="9"/>
      <c r="Q562" s="11"/>
      <c r="T562" s="16"/>
    </row>
    <row r="563" spans="15:20" x14ac:dyDescent="0.3">
      <c r="O563" s="9"/>
      <c r="Q563" s="11"/>
      <c r="T563" s="16"/>
    </row>
    <row r="564" spans="15:20" x14ac:dyDescent="0.3">
      <c r="O564" s="9"/>
      <c r="Q564" s="11"/>
      <c r="T564" s="16"/>
    </row>
    <row r="565" spans="15:20" x14ac:dyDescent="0.3">
      <c r="O565" s="9"/>
      <c r="Q565" s="11"/>
      <c r="T565" s="16"/>
    </row>
    <row r="566" spans="15:20" x14ac:dyDescent="0.3">
      <c r="O566" s="9"/>
      <c r="Q566" s="11"/>
      <c r="T566" s="16"/>
    </row>
    <row r="567" spans="15:20" x14ac:dyDescent="0.3">
      <c r="O567" s="9"/>
      <c r="Q567" s="11"/>
      <c r="T567" s="16"/>
    </row>
    <row r="568" spans="15:20" x14ac:dyDescent="0.3">
      <c r="O568" s="9"/>
      <c r="Q568" s="11"/>
      <c r="T568" s="16"/>
    </row>
    <row r="569" spans="15:20" x14ac:dyDescent="0.3">
      <c r="O569" s="9"/>
      <c r="Q569" s="11"/>
      <c r="T569" s="16"/>
    </row>
    <row r="570" spans="15:20" x14ac:dyDescent="0.3">
      <c r="O570" s="9"/>
      <c r="Q570" s="11"/>
      <c r="T570" s="16"/>
    </row>
    <row r="571" spans="15:20" x14ac:dyDescent="0.3">
      <c r="O571" s="9"/>
      <c r="Q571" s="11"/>
      <c r="T571" s="16"/>
    </row>
    <row r="572" spans="15:20" x14ac:dyDescent="0.3">
      <c r="O572" s="9"/>
      <c r="Q572" s="11"/>
      <c r="T572" s="16"/>
    </row>
    <row r="573" spans="15:20" x14ac:dyDescent="0.3">
      <c r="O573" s="9"/>
      <c r="Q573" s="11"/>
      <c r="T573" s="16"/>
    </row>
    <row r="574" spans="15:20" x14ac:dyDescent="0.3">
      <c r="O574" s="9"/>
      <c r="Q574" s="11"/>
      <c r="T574" s="16"/>
    </row>
    <row r="575" spans="15:20" x14ac:dyDescent="0.3">
      <c r="O575" s="9"/>
      <c r="Q575" s="11"/>
      <c r="T575" s="16"/>
    </row>
    <row r="576" spans="15:20" x14ac:dyDescent="0.3">
      <c r="O576" s="9"/>
      <c r="Q576" s="11"/>
      <c r="T576" s="16"/>
    </row>
    <row r="577" spans="15:20" x14ac:dyDescent="0.3">
      <c r="O577" s="9"/>
      <c r="Q577" s="11"/>
      <c r="T577" s="16"/>
    </row>
    <row r="578" spans="15:20" x14ac:dyDescent="0.3">
      <c r="O578" s="9"/>
      <c r="Q578" s="11"/>
      <c r="T578" s="16"/>
    </row>
    <row r="579" spans="15:20" x14ac:dyDescent="0.3">
      <c r="O579" s="9"/>
      <c r="Q579" s="11"/>
      <c r="T579" s="16"/>
    </row>
    <row r="580" spans="15:20" x14ac:dyDescent="0.3">
      <c r="O580" s="9"/>
      <c r="Q580" s="11"/>
      <c r="T580" s="16"/>
    </row>
    <row r="581" spans="15:20" x14ac:dyDescent="0.3">
      <c r="O581" s="9"/>
      <c r="Q581" s="11"/>
      <c r="T581" s="16"/>
    </row>
    <row r="582" spans="15:20" x14ac:dyDescent="0.3">
      <c r="O582" s="9"/>
      <c r="Q582" s="11"/>
      <c r="T582" s="16"/>
    </row>
    <row r="583" spans="15:20" x14ac:dyDescent="0.3">
      <c r="O583" s="9"/>
      <c r="Q583" s="11"/>
      <c r="T583" s="16"/>
    </row>
    <row r="584" spans="15:20" x14ac:dyDescent="0.3">
      <c r="O584" s="9"/>
      <c r="Q584" s="11"/>
      <c r="T584" s="16"/>
    </row>
    <row r="585" spans="15:20" x14ac:dyDescent="0.3">
      <c r="O585" s="9"/>
      <c r="Q585" s="11"/>
      <c r="T585" s="16"/>
    </row>
    <row r="586" spans="15:20" x14ac:dyDescent="0.3">
      <c r="O586" s="9"/>
      <c r="Q586" s="11"/>
      <c r="T586" s="16"/>
    </row>
    <row r="587" spans="15:20" x14ac:dyDescent="0.3">
      <c r="O587" s="9"/>
      <c r="Q587" s="11"/>
      <c r="T587" s="16"/>
    </row>
    <row r="588" spans="15:20" x14ac:dyDescent="0.3">
      <c r="O588" s="9"/>
      <c r="Q588" s="11"/>
      <c r="T588" s="16"/>
    </row>
    <row r="589" spans="15:20" x14ac:dyDescent="0.3">
      <c r="O589" s="9"/>
      <c r="Q589" s="11"/>
      <c r="T589" s="16"/>
    </row>
    <row r="590" spans="15:20" x14ac:dyDescent="0.3">
      <c r="O590" s="9"/>
      <c r="Q590" s="11"/>
      <c r="T590" s="16"/>
    </row>
    <row r="591" spans="15:20" x14ac:dyDescent="0.3">
      <c r="O591" s="9"/>
      <c r="Q591" s="11"/>
      <c r="T591" s="16"/>
    </row>
    <row r="592" spans="15:20" x14ac:dyDescent="0.3">
      <c r="O592" s="9"/>
      <c r="Q592" s="11"/>
      <c r="T592" s="16"/>
    </row>
    <row r="593" spans="15:20" x14ac:dyDescent="0.3">
      <c r="O593" s="9"/>
      <c r="Q593" s="11"/>
      <c r="T593" s="16"/>
    </row>
    <row r="594" spans="15:20" x14ac:dyDescent="0.3">
      <c r="O594" s="9"/>
      <c r="Q594" s="11"/>
      <c r="T594" s="16"/>
    </row>
    <row r="595" spans="15:20" x14ac:dyDescent="0.3">
      <c r="O595" s="9"/>
      <c r="Q595" s="11"/>
      <c r="T595" s="16"/>
    </row>
    <row r="596" spans="15:20" x14ac:dyDescent="0.3">
      <c r="O596" s="9"/>
      <c r="Q596" s="11"/>
      <c r="T596" s="16"/>
    </row>
    <row r="597" spans="15:20" x14ac:dyDescent="0.3">
      <c r="O597" s="9"/>
      <c r="Q597" s="11"/>
      <c r="T597" s="16"/>
    </row>
    <row r="598" spans="15:20" x14ac:dyDescent="0.3">
      <c r="O598" s="9"/>
      <c r="Q598" s="11"/>
      <c r="T598" s="16"/>
    </row>
    <row r="599" spans="15:20" x14ac:dyDescent="0.3">
      <c r="O599" s="9"/>
      <c r="Q599" s="11"/>
      <c r="T599" s="16"/>
    </row>
    <row r="600" spans="15:20" x14ac:dyDescent="0.3">
      <c r="O600" s="9"/>
      <c r="Q600" s="11"/>
      <c r="T600" s="16"/>
    </row>
    <row r="601" spans="15:20" x14ac:dyDescent="0.3">
      <c r="O601" s="9"/>
      <c r="Q601" s="11"/>
      <c r="T601" s="16"/>
    </row>
    <row r="602" spans="15:20" x14ac:dyDescent="0.3">
      <c r="O602" s="9"/>
      <c r="Q602" s="11"/>
      <c r="T602" s="16"/>
    </row>
    <row r="603" spans="15:20" x14ac:dyDescent="0.3">
      <c r="O603" s="9"/>
      <c r="Q603" s="11"/>
      <c r="T603" s="16"/>
    </row>
    <row r="604" spans="15:20" x14ac:dyDescent="0.3">
      <c r="O604" s="9"/>
      <c r="Q604" s="11"/>
      <c r="T604" s="16"/>
    </row>
    <row r="605" spans="15:20" x14ac:dyDescent="0.3">
      <c r="O605" s="9"/>
      <c r="Q605" s="11"/>
      <c r="T605" s="16"/>
    </row>
    <row r="606" spans="15:20" x14ac:dyDescent="0.3">
      <c r="O606" s="9"/>
      <c r="Q606" s="11"/>
      <c r="T606" s="16"/>
    </row>
    <row r="607" spans="15:20" x14ac:dyDescent="0.3">
      <c r="O607" s="9"/>
      <c r="Q607" s="11"/>
      <c r="T607" s="16"/>
    </row>
    <row r="608" spans="15:20" x14ac:dyDescent="0.3">
      <c r="O608" s="9"/>
      <c r="Q608" s="11"/>
      <c r="T608" s="16"/>
    </row>
    <row r="609" spans="15:20" x14ac:dyDescent="0.3">
      <c r="O609" s="9"/>
      <c r="Q609" s="11"/>
      <c r="T609" s="16"/>
    </row>
    <row r="610" spans="15:20" x14ac:dyDescent="0.3">
      <c r="O610" s="9"/>
      <c r="Q610" s="11"/>
      <c r="T610" s="16"/>
    </row>
    <row r="611" spans="15:20" x14ac:dyDescent="0.3">
      <c r="O611" s="9"/>
      <c r="Q611" s="11"/>
      <c r="T611" s="16"/>
    </row>
    <row r="612" spans="15:20" x14ac:dyDescent="0.3">
      <c r="O612" s="9"/>
      <c r="Q612" s="11"/>
      <c r="T612" s="16"/>
    </row>
    <row r="613" spans="15:20" x14ac:dyDescent="0.3">
      <c r="O613" s="9"/>
      <c r="Q613" s="11"/>
      <c r="T613" s="16"/>
    </row>
    <row r="614" spans="15:20" x14ac:dyDescent="0.3">
      <c r="O614" s="9"/>
      <c r="Q614" s="11"/>
      <c r="T614" s="16"/>
    </row>
    <row r="615" spans="15:20" x14ac:dyDescent="0.3">
      <c r="O615" s="9"/>
      <c r="Q615" s="11"/>
      <c r="T615" s="16"/>
    </row>
    <row r="616" spans="15:20" x14ac:dyDescent="0.3">
      <c r="O616" s="9"/>
      <c r="Q616" s="11"/>
      <c r="T616" s="16"/>
    </row>
    <row r="617" spans="15:20" x14ac:dyDescent="0.3">
      <c r="O617" s="9"/>
      <c r="Q617" s="11"/>
      <c r="T617" s="16"/>
    </row>
    <row r="618" spans="15:20" x14ac:dyDescent="0.3">
      <c r="O618" s="9"/>
      <c r="Q618" s="11"/>
      <c r="T618" s="16"/>
    </row>
    <row r="619" spans="15:20" x14ac:dyDescent="0.3">
      <c r="O619" s="9"/>
      <c r="Q619" s="11"/>
      <c r="T619" s="16"/>
    </row>
    <row r="620" spans="15:20" x14ac:dyDescent="0.3">
      <c r="O620" s="9"/>
      <c r="Q620" s="11"/>
      <c r="T620" s="16"/>
    </row>
    <row r="621" spans="15:20" x14ac:dyDescent="0.3">
      <c r="O621" s="9"/>
      <c r="Q621" s="11"/>
      <c r="T621" s="16"/>
    </row>
    <row r="622" spans="15:20" x14ac:dyDescent="0.3">
      <c r="O622" s="9"/>
      <c r="Q622" s="11"/>
      <c r="T622" s="16"/>
    </row>
    <row r="623" spans="15:20" x14ac:dyDescent="0.3">
      <c r="O623" s="9"/>
      <c r="Q623" s="11"/>
      <c r="T623" s="16"/>
    </row>
    <row r="624" spans="15:20" x14ac:dyDescent="0.3">
      <c r="O624" s="9"/>
      <c r="Q624" s="11"/>
      <c r="T624" s="16"/>
    </row>
    <row r="625" spans="15:20" x14ac:dyDescent="0.3">
      <c r="O625" s="9"/>
      <c r="Q625" s="11"/>
      <c r="T625" s="16"/>
    </row>
    <row r="626" spans="15:20" x14ac:dyDescent="0.3">
      <c r="O626" s="9"/>
      <c r="Q626" s="11"/>
      <c r="T626" s="16"/>
    </row>
    <row r="627" spans="15:20" x14ac:dyDescent="0.3">
      <c r="O627" s="9"/>
      <c r="Q627" s="11"/>
      <c r="T627" s="16"/>
    </row>
    <row r="628" spans="15:20" x14ac:dyDescent="0.3">
      <c r="O628" s="9"/>
      <c r="Q628" s="11"/>
      <c r="T628" s="16"/>
    </row>
    <row r="629" spans="15:20" x14ac:dyDescent="0.3">
      <c r="O629" s="9"/>
      <c r="Q629" s="11"/>
      <c r="T629" s="16"/>
    </row>
    <row r="630" spans="15:20" x14ac:dyDescent="0.3">
      <c r="O630" s="9"/>
      <c r="Q630" s="11"/>
      <c r="T630" s="16"/>
    </row>
    <row r="631" spans="15:20" x14ac:dyDescent="0.3">
      <c r="O631" s="9"/>
      <c r="Q631" s="11"/>
      <c r="T631" s="16"/>
    </row>
    <row r="632" spans="15:20" x14ac:dyDescent="0.3">
      <c r="O632" s="9"/>
      <c r="Q632" s="11"/>
      <c r="T632" s="16"/>
    </row>
    <row r="633" spans="15:20" x14ac:dyDescent="0.3">
      <c r="O633" s="9"/>
      <c r="Q633" s="11"/>
      <c r="T633" s="16"/>
    </row>
    <row r="634" spans="15:20" x14ac:dyDescent="0.3">
      <c r="O634" s="9"/>
      <c r="Q634" s="11"/>
      <c r="T634" s="16"/>
    </row>
    <row r="635" spans="15:20" x14ac:dyDescent="0.3">
      <c r="O635" s="9"/>
      <c r="Q635" s="11"/>
      <c r="T635" s="16"/>
    </row>
    <row r="636" spans="15:20" x14ac:dyDescent="0.3">
      <c r="O636" s="9"/>
      <c r="Q636" s="11"/>
      <c r="T636" s="16"/>
    </row>
    <row r="637" spans="15:20" x14ac:dyDescent="0.3">
      <c r="O637" s="9"/>
      <c r="Q637" s="11"/>
      <c r="T637" s="16"/>
    </row>
    <row r="638" spans="15:20" x14ac:dyDescent="0.3">
      <c r="O638" s="9"/>
      <c r="Q638" s="11"/>
      <c r="T638" s="16"/>
    </row>
    <row r="639" spans="15:20" x14ac:dyDescent="0.3">
      <c r="O639" s="9"/>
      <c r="Q639" s="11"/>
      <c r="T639" s="16"/>
    </row>
    <row r="640" spans="15:20" x14ac:dyDescent="0.3">
      <c r="O640" s="9"/>
      <c r="Q640" s="11"/>
      <c r="T640" s="16"/>
    </row>
    <row r="641" spans="15:20" x14ac:dyDescent="0.3">
      <c r="O641" s="9"/>
      <c r="Q641" s="11"/>
      <c r="T641" s="16"/>
    </row>
    <row r="642" spans="15:20" x14ac:dyDescent="0.3">
      <c r="O642" s="9"/>
      <c r="Q642" s="11"/>
      <c r="T642" s="16"/>
    </row>
    <row r="643" spans="15:20" x14ac:dyDescent="0.3">
      <c r="O643" s="9"/>
      <c r="Q643" s="11"/>
      <c r="T643" s="16"/>
    </row>
    <row r="644" spans="15:20" x14ac:dyDescent="0.3">
      <c r="O644" s="9"/>
      <c r="Q644" s="11"/>
      <c r="T644" s="16"/>
    </row>
    <row r="645" spans="15:20" x14ac:dyDescent="0.3">
      <c r="O645" s="9"/>
      <c r="Q645" s="11"/>
      <c r="T645" s="16"/>
    </row>
    <row r="646" spans="15:20" x14ac:dyDescent="0.3">
      <c r="O646" s="9"/>
      <c r="Q646" s="11"/>
      <c r="T646" s="16"/>
    </row>
    <row r="647" spans="15:20" x14ac:dyDescent="0.3">
      <c r="O647" s="9"/>
      <c r="Q647" s="11"/>
      <c r="T647" s="16"/>
    </row>
    <row r="648" spans="15:20" x14ac:dyDescent="0.3">
      <c r="O648" s="9"/>
      <c r="Q648" s="11"/>
      <c r="T648" s="16"/>
    </row>
    <row r="649" spans="15:20" x14ac:dyDescent="0.3">
      <c r="O649" s="9"/>
      <c r="Q649" s="11"/>
      <c r="T649" s="16"/>
    </row>
    <row r="650" spans="15:20" x14ac:dyDescent="0.3">
      <c r="O650" s="9"/>
      <c r="Q650" s="11"/>
      <c r="T650" s="16"/>
    </row>
    <row r="651" spans="15:20" x14ac:dyDescent="0.3">
      <c r="O651" s="9"/>
      <c r="Q651" s="11"/>
      <c r="T651" s="16"/>
    </row>
    <row r="652" spans="15:20" x14ac:dyDescent="0.3">
      <c r="O652" s="9"/>
      <c r="Q652" s="11"/>
      <c r="T652" s="16"/>
    </row>
    <row r="653" spans="15:20" x14ac:dyDescent="0.3">
      <c r="O653" s="9"/>
      <c r="Q653" s="11"/>
      <c r="T653" s="16"/>
    </row>
    <row r="654" spans="15:20" x14ac:dyDescent="0.3">
      <c r="O654" s="9"/>
      <c r="Q654" s="11"/>
      <c r="T654" s="16"/>
    </row>
    <row r="655" spans="15:20" x14ac:dyDescent="0.3">
      <c r="O655" s="9"/>
      <c r="Q655" s="11"/>
      <c r="T655" s="16"/>
    </row>
    <row r="656" spans="15:20" x14ac:dyDescent="0.3">
      <c r="O656" s="9"/>
      <c r="Q656" s="11"/>
      <c r="T656" s="16"/>
    </row>
    <row r="657" spans="15:20" x14ac:dyDescent="0.3">
      <c r="O657" s="9"/>
      <c r="Q657" s="11"/>
      <c r="T657" s="16"/>
    </row>
    <row r="658" spans="15:20" x14ac:dyDescent="0.3">
      <c r="O658" s="9"/>
      <c r="Q658" s="11"/>
      <c r="T658" s="16"/>
    </row>
    <row r="659" spans="15:20" x14ac:dyDescent="0.3">
      <c r="O659" s="9"/>
      <c r="Q659" s="11"/>
      <c r="T659" s="16"/>
    </row>
    <row r="660" spans="15:20" x14ac:dyDescent="0.3">
      <c r="O660" s="9"/>
      <c r="Q660" s="11"/>
      <c r="T660" s="16"/>
    </row>
    <row r="661" spans="15:20" x14ac:dyDescent="0.3">
      <c r="O661" s="9"/>
      <c r="Q661" s="11"/>
      <c r="T661" s="16"/>
    </row>
    <row r="662" spans="15:20" x14ac:dyDescent="0.3">
      <c r="O662" s="9"/>
      <c r="Q662" s="11"/>
      <c r="T662" s="16"/>
    </row>
    <row r="663" spans="15:20" x14ac:dyDescent="0.3">
      <c r="O663" s="9"/>
      <c r="Q663" s="11"/>
      <c r="T663" s="16"/>
    </row>
    <row r="664" spans="15:20" x14ac:dyDescent="0.3">
      <c r="O664" s="9"/>
      <c r="Q664" s="11"/>
      <c r="T664" s="16"/>
    </row>
    <row r="665" spans="15:20" x14ac:dyDescent="0.3">
      <c r="O665" s="9"/>
      <c r="Q665" s="11"/>
      <c r="T665" s="16"/>
    </row>
    <row r="666" spans="15:20" x14ac:dyDescent="0.3">
      <c r="O666" s="9"/>
      <c r="Q666" s="11"/>
      <c r="T666" s="16"/>
    </row>
    <row r="667" spans="15:20" x14ac:dyDescent="0.3">
      <c r="O667" s="9"/>
      <c r="Q667" s="11"/>
      <c r="T667" s="16"/>
    </row>
    <row r="668" spans="15:20" x14ac:dyDescent="0.3">
      <c r="O668" s="9"/>
      <c r="Q668" s="11"/>
      <c r="T668" s="16"/>
    </row>
    <row r="669" spans="15:20" x14ac:dyDescent="0.3">
      <c r="O669" s="9"/>
      <c r="Q669" s="11"/>
      <c r="T669" s="16"/>
    </row>
    <row r="670" spans="15:20" x14ac:dyDescent="0.3">
      <c r="O670" s="9"/>
      <c r="Q670" s="11"/>
      <c r="T670" s="16"/>
    </row>
    <row r="671" spans="15:20" x14ac:dyDescent="0.3">
      <c r="O671" s="9"/>
      <c r="Q671" s="11"/>
      <c r="T671" s="16"/>
    </row>
    <row r="672" spans="15:20" x14ac:dyDescent="0.3">
      <c r="O672" s="9"/>
      <c r="Q672" s="11"/>
      <c r="T672" s="16"/>
    </row>
    <row r="673" spans="15:20" x14ac:dyDescent="0.3">
      <c r="O673" s="9"/>
      <c r="Q673" s="11"/>
      <c r="T673" s="16"/>
    </row>
    <row r="674" spans="15:20" x14ac:dyDescent="0.3">
      <c r="O674" s="9"/>
      <c r="Q674" s="11"/>
      <c r="T674" s="16"/>
    </row>
    <row r="675" spans="15:20" x14ac:dyDescent="0.3">
      <c r="O675" s="9"/>
      <c r="Q675" s="11"/>
      <c r="T675" s="16"/>
    </row>
    <row r="676" spans="15:20" x14ac:dyDescent="0.3">
      <c r="O676" s="9"/>
      <c r="Q676" s="11"/>
      <c r="T676" s="16"/>
    </row>
    <row r="677" spans="15:20" x14ac:dyDescent="0.3">
      <c r="O677" s="9"/>
      <c r="Q677" s="11"/>
      <c r="T677" s="16"/>
    </row>
    <row r="678" spans="15:20" x14ac:dyDescent="0.3">
      <c r="O678" s="9"/>
      <c r="Q678" s="11"/>
      <c r="T678" s="16"/>
    </row>
    <row r="679" spans="15:20" x14ac:dyDescent="0.3">
      <c r="O679" s="9"/>
      <c r="Q679" s="11"/>
      <c r="T679" s="16"/>
    </row>
    <row r="680" spans="15:20" x14ac:dyDescent="0.3">
      <c r="O680" s="9"/>
      <c r="Q680" s="11"/>
      <c r="T680" s="16"/>
    </row>
    <row r="681" spans="15:20" x14ac:dyDescent="0.3">
      <c r="O681" s="9"/>
      <c r="Q681" s="11"/>
      <c r="T681" s="16"/>
    </row>
    <row r="682" spans="15:20" x14ac:dyDescent="0.3">
      <c r="O682" s="9"/>
      <c r="Q682" s="11"/>
      <c r="T682" s="16"/>
    </row>
    <row r="683" spans="15:20" x14ac:dyDescent="0.3">
      <c r="O683" s="9"/>
      <c r="Q683" s="11"/>
      <c r="T683" s="16"/>
    </row>
    <row r="684" spans="15:20" x14ac:dyDescent="0.3">
      <c r="O684" s="9"/>
      <c r="Q684" s="11"/>
      <c r="T684" s="16"/>
    </row>
    <row r="685" spans="15:20" x14ac:dyDescent="0.3">
      <c r="O685" s="9"/>
      <c r="Q685" s="11"/>
      <c r="T685" s="16"/>
    </row>
    <row r="686" spans="15:20" x14ac:dyDescent="0.3">
      <c r="O686" s="9"/>
      <c r="Q686" s="11"/>
      <c r="T686" s="16"/>
    </row>
    <row r="687" spans="15:20" x14ac:dyDescent="0.3">
      <c r="O687" s="9"/>
      <c r="Q687" s="11"/>
      <c r="T687" s="16"/>
    </row>
    <row r="688" spans="15:20" x14ac:dyDescent="0.3">
      <c r="O688" s="9"/>
      <c r="Q688" s="11"/>
      <c r="T688" s="16"/>
    </row>
    <row r="689" spans="15:20" x14ac:dyDescent="0.3">
      <c r="O689" s="9"/>
      <c r="Q689" s="11"/>
      <c r="T689" s="16"/>
    </row>
    <row r="690" spans="15:20" x14ac:dyDescent="0.3">
      <c r="O690" s="9"/>
      <c r="Q690" s="11"/>
      <c r="T690" s="16"/>
    </row>
    <row r="691" spans="15:20" x14ac:dyDescent="0.3">
      <c r="O691" s="9"/>
      <c r="Q691" s="11"/>
      <c r="T691" s="16"/>
    </row>
    <row r="692" spans="15:20" x14ac:dyDescent="0.3">
      <c r="O692" s="9"/>
      <c r="Q692" s="11"/>
      <c r="T692" s="16"/>
    </row>
    <row r="693" spans="15:20" x14ac:dyDescent="0.3">
      <c r="O693" s="9"/>
      <c r="Q693" s="11"/>
      <c r="T693" s="16"/>
    </row>
    <row r="694" spans="15:20" x14ac:dyDescent="0.3">
      <c r="O694" s="9"/>
      <c r="Q694" s="11"/>
      <c r="T694" s="16"/>
    </row>
    <row r="695" spans="15:20" x14ac:dyDescent="0.3">
      <c r="O695" s="9"/>
      <c r="Q695" s="11"/>
      <c r="T695" s="16"/>
    </row>
    <row r="696" spans="15:20" x14ac:dyDescent="0.3">
      <c r="O696" s="9"/>
      <c r="Q696" s="11"/>
      <c r="T696" s="16"/>
    </row>
    <row r="697" spans="15:20" x14ac:dyDescent="0.3">
      <c r="O697" s="9"/>
      <c r="Q697" s="11"/>
      <c r="T697" s="16"/>
    </row>
    <row r="698" spans="15:20" x14ac:dyDescent="0.3">
      <c r="O698" s="9"/>
      <c r="Q698" s="11"/>
      <c r="T698" s="16"/>
    </row>
    <row r="699" spans="15:20" x14ac:dyDescent="0.3">
      <c r="O699" s="9"/>
      <c r="Q699" s="11"/>
      <c r="T699" s="16"/>
    </row>
    <row r="700" spans="15:20" x14ac:dyDescent="0.3">
      <c r="O700" s="9"/>
      <c r="Q700" s="11"/>
      <c r="T700" s="16"/>
    </row>
    <row r="701" spans="15:20" x14ac:dyDescent="0.3">
      <c r="O701" s="9"/>
      <c r="Q701" s="11"/>
      <c r="T701" s="16"/>
    </row>
    <row r="702" spans="15:20" x14ac:dyDescent="0.3">
      <c r="O702" s="9"/>
      <c r="Q702" s="11"/>
      <c r="T702" s="16"/>
    </row>
    <row r="703" spans="15:20" x14ac:dyDescent="0.3">
      <c r="O703" s="9"/>
      <c r="Q703" s="11"/>
      <c r="T703" s="16"/>
    </row>
    <row r="704" spans="15:20" x14ac:dyDescent="0.3">
      <c r="O704" s="9"/>
      <c r="Q704" s="11"/>
      <c r="T704" s="16"/>
    </row>
    <row r="705" spans="15:20" x14ac:dyDescent="0.3">
      <c r="O705" s="9"/>
      <c r="Q705" s="11"/>
      <c r="T705" s="16"/>
    </row>
    <row r="706" spans="15:20" x14ac:dyDescent="0.3">
      <c r="O706" s="9"/>
      <c r="Q706" s="11"/>
      <c r="T706" s="16"/>
    </row>
    <row r="707" spans="15:20" x14ac:dyDescent="0.3">
      <c r="O707" s="9"/>
      <c r="Q707" s="11"/>
      <c r="T707" s="16"/>
    </row>
    <row r="708" spans="15:20" x14ac:dyDescent="0.3">
      <c r="O708" s="9"/>
      <c r="Q708" s="11"/>
      <c r="T708" s="16"/>
    </row>
    <row r="709" spans="15:20" x14ac:dyDescent="0.3">
      <c r="O709" s="9"/>
      <c r="Q709" s="11"/>
      <c r="T709" s="16"/>
    </row>
    <row r="710" spans="15:20" x14ac:dyDescent="0.3">
      <c r="O710" s="9"/>
      <c r="Q710" s="11"/>
      <c r="T710" s="16"/>
    </row>
    <row r="711" spans="15:20" x14ac:dyDescent="0.3">
      <c r="O711" s="9"/>
      <c r="Q711" s="11"/>
      <c r="T711" s="16"/>
    </row>
    <row r="712" spans="15:20" x14ac:dyDescent="0.3">
      <c r="O712" s="9"/>
      <c r="Q712" s="11"/>
      <c r="T712" s="16"/>
    </row>
    <row r="713" spans="15:20" x14ac:dyDescent="0.3">
      <c r="O713" s="9"/>
      <c r="Q713" s="11"/>
      <c r="T713" s="16"/>
    </row>
    <row r="714" spans="15:20" x14ac:dyDescent="0.3">
      <c r="O714" s="9"/>
      <c r="Q714" s="11"/>
      <c r="T714" s="16"/>
    </row>
    <row r="715" spans="15:20" x14ac:dyDescent="0.3">
      <c r="O715" s="9"/>
      <c r="Q715" s="11"/>
      <c r="T715" s="16"/>
    </row>
    <row r="716" spans="15:20" x14ac:dyDescent="0.3">
      <c r="O716" s="9"/>
      <c r="Q716" s="11"/>
      <c r="T716" s="16"/>
    </row>
    <row r="717" spans="15:20" x14ac:dyDescent="0.3">
      <c r="O717" s="9"/>
      <c r="Q717" s="11"/>
      <c r="T717" s="16"/>
    </row>
    <row r="718" spans="15:20" x14ac:dyDescent="0.3">
      <c r="O718" s="9"/>
      <c r="Q718" s="11"/>
      <c r="T718" s="16"/>
    </row>
    <row r="719" spans="15:20" x14ac:dyDescent="0.3">
      <c r="O719" s="9"/>
      <c r="Q719" s="11"/>
      <c r="T719" s="16"/>
    </row>
    <row r="720" spans="15:20" x14ac:dyDescent="0.3">
      <c r="O720" s="9"/>
      <c r="Q720" s="11"/>
      <c r="T720" s="16"/>
    </row>
    <row r="721" spans="15:20" x14ac:dyDescent="0.3">
      <c r="O721" s="9"/>
      <c r="Q721" s="11"/>
      <c r="T721" s="16"/>
    </row>
    <row r="722" spans="15:20" x14ac:dyDescent="0.3">
      <c r="O722" s="9"/>
      <c r="Q722" s="11"/>
      <c r="T722" s="16"/>
    </row>
    <row r="723" spans="15:20" x14ac:dyDescent="0.3">
      <c r="O723" s="9"/>
      <c r="Q723" s="11"/>
      <c r="T723" s="16"/>
    </row>
    <row r="724" spans="15:20" x14ac:dyDescent="0.3">
      <c r="O724" s="9"/>
      <c r="Q724" s="11"/>
      <c r="T724" s="16"/>
    </row>
    <row r="725" spans="15:20" x14ac:dyDescent="0.3">
      <c r="O725" s="9"/>
      <c r="Q725" s="11"/>
      <c r="T725" s="16"/>
    </row>
    <row r="726" spans="15:20" x14ac:dyDescent="0.3">
      <c r="O726" s="9"/>
      <c r="Q726" s="11"/>
      <c r="T726" s="16"/>
    </row>
    <row r="727" spans="15:20" x14ac:dyDescent="0.3">
      <c r="O727" s="9"/>
      <c r="Q727" s="11"/>
      <c r="T727" s="16"/>
    </row>
    <row r="728" spans="15:20" x14ac:dyDescent="0.3">
      <c r="O728" s="9"/>
      <c r="Q728" s="11"/>
      <c r="T728" s="16"/>
    </row>
    <row r="729" spans="15:20" x14ac:dyDescent="0.3">
      <c r="O729" s="9"/>
      <c r="Q729" s="11"/>
      <c r="T729" s="16"/>
    </row>
    <row r="730" spans="15:20" x14ac:dyDescent="0.3">
      <c r="O730" s="9"/>
      <c r="Q730" s="11"/>
      <c r="T730" s="16"/>
    </row>
    <row r="731" spans="15:20" x14ac:dyDescent="0.3">
      <c r="O731" s="9"/>
      <c r="Q731" s="11"/>
      <c r="T731" s="16"/>
    </row>
    <row r="732" spans="15:20" x14ac:dyDescent="0.3">
      <c r="O732" s="9"/>
      <c r="Q732" s="11"/>
      <c r="T732" s="16"/>
    </row>
    <row r="733" spans="15:20" x14ac:dyDescent="0.3">
      <c r="O733" s="9"/>
      <c r="Q733" s="11"/>
      <c r="T733" s="16"/>
    </row>
    <row r="734" spans="15:20" x14ac:dyDescent="0.3">
      <c r="O734" s="9"/>
      <c r="Q734" s="11"/>
      <c r="T734" s="16"/>
    </row>
    <row r="735" spans="15:20" x14ac:dyDescent="0.3">
      <c r="O735" s="9"/>
      <c r="Q735" s="11"/>
      <c r="T735" s="16"/>
    </row>
    <row r="736" spans="15:20" x14ac:dyDescent="0.3">
      <c r="O736" s="9"/>
      <c r="Q736" s="11"/>
      <c r="T736" s="16"/>
    </row>
    <row r="737" spans="15:20" x14ac:dyDescent="0.3">
      <c r="O737" s="9"/>
      <c r="Q737" s="11"/>
      <c r="T737" s="16"/>
    </row>
    <row r="738" spans="15:20" x14ac:dyDescent="0.3">
      <c r="O738" s="9"/>
      <c r="Q738" s="11"/>
      <c r="T738" s="16"/>
    </row>
    <row r="739" spans="15:20" x14ac:dyDescent="0.3">
      <c r="O739" s="9"/>
      <c r="Q739" s="11"/>
      <c r="T739" s="16"/>
    </row>
    <row r="740" spans="15:20" x14ac:dyDescent="0.3">
      <c r="O740" s="9"/>
      <c r="Q740" s="11"/>
      <c r="T740" s="16"/>
    </row>
    <row r="741" spans="15:20" x14ac:dyDescent="0.3">
      <c r="O741" s="9"/>
      <c r="Q741" s="11"/>
      <c r="T741" s="16"/>
    </row>
    <row r="742" spans="15:20" x14ac:dyDescent="0.3">
      <c r="O742" s="9"/>
      <c r="Q742" s="11"/>
      <c r="T742" s="16"/>
    </row>
    <row r="743" spans="15:20" x14ac:dyDescent="0.3">
      <c r="O743" s="9"/>
      <c r="Q743" s="11"/>
      <c r="T743" s="16"/>
    </row>
    <row r="744" spans="15:20" x14ac:dyDescent="0.3">
      <c r="O744" s="9"/>
      <c r="Q744" s="11"/>
      <c r="T744" s="16"/>
    </row>
    <row r="745" spans="15:20" x14ac:dyDescent="0.3">
      <c r="O745" s="9"/>
      <c r="Q745" s="11"/>
      <c r="T745" s="16"/>
    </row>
    <row r="746" spans="15:20" x14ac:dyDescent="0.3">
      <c r="O746" s="9"/>
      <c r="Q746" s="11"/>
      <c r="T746" s="16"/>
    </row>
    <row r="747" spans="15:20" x14ac:dyDescent="0.3">
      <c r="O747" s="9"/>
      <c r="Q747" s="11"/>
      <c r="T747" s="16"/>
    </row>
    <row r="748" spans="15:20" x14ac:dyDescent="0.3">
      <c r="O748" s="9"/>
      <c r="Q748" s="11"/>
      <c r="T748" s="16"/>
    </row>
    <row r="749" spans="15:20" x14ac:dyDescent="0.3">
      <c r="O749" s="9"/>
      <c r="Q749" s="11"/>
      <c r="T749" s="16"/>
    </row>
    <row r="750" spans="15:20" x14ac:dyDescent="0.3">
      <c r="O750" s="9"/>
      <c r="Q750" s="11"/>
      <c r="T750" s="16"/>
    </row>
    <row r="751" spans="15:20" x14ac:dyDescent="0.3">
      <c r="O751" s="9"/>
      <c r="Q751" s="11"/>
      <c r="T751" s="16"/>
    </row>
    <row r="752" spans="15:20" x14ac:dyDescent="0.3">
      <c r="O752" s="9"/>
      <c r="Q752" s="11"/>
      <c r="T752" s="16"/>
    </row>
    <row r="753" spans="15:20" x14ac:dyDescent="0.3">
      <c r="O753" s="9"/>
      <c r="Q753" s="11"/>
      <c r="T753" s="16"/>
    </row>
    <row r="754" spans="15:20" x14ac:dyDescent="0.3">
      <c r="O754" s="9"/>
      <c r="Q754" s="11"/>
      <c r="T754" s="16"/>
    </row>
    <row r="755" spans="15:20" x14ac:dyDescent="0.3">
      <c r="O755" s="9"/>
      <c r="Q755" s="11"/>
      <c r="T755" s="16"/>
    </row>
    <row r="756" spans="15:20" x14ac:dyDescent="0.3">
      <c r="O756" s="9"/>
      <c r="Q756" s="11"/>
      <c r="T756" s="16"/>
    </row>
    <row r="757" spans="15:20" x14ac:dyDescent="0.3">
      <c r="O757" s="9"/>
      <c r="Q757" s="11"/>
      <c r="T757" s="16"/>
    </row>
    <row r="758" spans="15:20" x14ac:dyDescent="0.3">
      <c r="O758" s="9"/>
      <c r="Q758" s="11"/>
      <c r="T758" s="16"/>
    </row>
    <row r="759" spans="15:20" x14ac:dyDescent="0.3">
      <c r="O759" s="9"/>
      <c r="Q759" s="11"/>
      <c r="T759" s="16"/>
    </row>
    <row r="760" spans="15:20" x14ac:dyDescent="0.3">
      <c r="O760" s="9"/>
      <c r="Q760" s="11"/>
      <c r="T760" s="16"/>
    </row>
    <row r="761" spans="15:20" x14ac:dyDescent="0.3">
      <c r="O761" s="9"/>
      <c r="Q761" s="11"/>
      <c r="T761" s="16"/>
    </row>
    <row r="762" spans="15:20" x14ac:dyDescent="0.3">
      <c r="O762" s="9"/>
      <c r="Q762" s="11"/>
      <c r="T762" s="16"/>
    </row>
    <row r="763" spans="15:20" x14ac:dyDescent="0.3">
      <c r="O763" s="9"/>
      <c r="Q763" s="11"/>
      <c r="T763" s="16"/>
    </row>
    <row r="764" spans="15:20" x14ac:dyDescent="0.3">
      <c r="O764" s="9"/>
      <c r="Q764" s="11"/>
      <c r="T764" s="16"/>
    </row>
    <row r="765" spans="15:20" x14ac:dyDescent="0.3">
      <c r="O765" s="9"/>
      <c r="Q765" s="11"/>
      <c r="T765" s="16"/>
    </row>
    <row r="766" spans="15:20" x14ac:dyDescent="0.3">
      <c r="O766" s="9"/>
      <c r="Q766" s="11"/>
      <c r="T766" s="16"/>
    </row>
    <row r="767" spans="15:20" x14ac:dyDescent="0.3">
      <c r="O767" s="9"/>
      <c r="Q767" s="11"/>
      <c r="T767" s="16"/>
    </row>
    <row r="768" spans="15:20" x14ac:dyDescent="0.3">
      <c r="O768" s="9"/>
      <c r="Q768" s="11"/>
      <c r="T768" s="16"/>
    </row>
    <row r="769" spans="15:20" x14ac:dyDescent="0.3">
      <c r="O769" s="9"/>
      <c r="Q769" s="11"/>
      <c r="T769" s="16"/>
    </row>
    <row r="770" spans="15:20" x14ac:dyDescent="0.3">
      <c r="O770" s="9"/>
      <c r="Q770" s="11"/>
      <c r="T770" s="16"/>
    </row>
    <row r="771" spans="15:20" x14ac:dyDescent="0.3">
      <c r="O771" s="9"/>
      <c r="Q771" s="11"/>
      <c r="T771" s="16"/>
    </row>
    <row r="772" spans="15:20" x14ac:dyDescent="0.3">
      <c r="O772" s="9"/>
      <c r="Q772" s="11"/>
      <c r="T772" s="16"/>
    </row>
    <row r="773" spans="15:20" x14ac:dyDescent="0.3">
      <c r="O773" s="9"/>
      <c r="Q773" s="11"/>
      <c r="T773" s="16"/>
    </row>
    <row r="774" spans="15:20" x14ac:dyDescent="0.3">
      <c r="O774" s="9"/>
      <c r="Q774" s="11"/>
      <c r="T774" s="16"/>
    </row>
    <row r="775" spans="15:20" x14ac:dyDescent="0.3">
      <c r="O775" s="9"/>
      <c r="Q775" s="11"/>
      <c r="T775" s="16"/>
    </row>
    <row r="776" spans="15:20" x14ac:dyDescent="0.3">
      <c r="O776" s="9"/>
      <c r="Q776" s="11"/>
      <c r="T776" s="16"/>
    </row>
    <row r="777" spans="15:20" x14ac:dyDescent="0.3">
      <c r="O777" s="9"/>
      <c r="Q777" s="11"/>
      <c r="T777" s="16"/>
    </row>
    <row r="778" spans="15:20" x14ac:dyDescent="0.3">
      <c r="O778" s="9"/>
      <c r="Q778" s="11"/>
      <c r="T778" s="16"/>
    </row>
    <row r="779" spans="15:20" x14ac:dyDescent="0.3">
      <c r="O779" s="9"/>
      <c r="Q779" s="11"/>
      <c r="T779" s="16"/>
    </row>
    <row r="780" spans="15:20" x14ac:dyDescent="0.3">
      <c r="O780" s="9"/>
      <c r="Q780" s="11"/>
      <c r="T780" s="16"/>
    </row>
    <row r="781" spans="15:20" x14ac:dyDescent="0.3">
      <c r="O781" s="9"/>
      <c r="Q781" s="11"/>
      <c r="T781" s="16"/>
    </row>
    <row r="782" spans="15:20" x14ac:dyDescent="0.3">
      <c r="O782" s="9"/>
      <c r="Q782" s="11"/>
      <c r="T782" s="16"/>
    </row>
    <row r="783" spans="15:20" x14ac:dyDescent="0.3">
      <c r="O783" s="9"/>
      <c r="Q783" s="11"/>
      <c r="T783" s="16"/>
    </row>
    <row r="784" spans="15:20" x14ac:dyDescent="0.3">
      <c r="O784" s="9"/>
      <c r="Q784" s="11"/>
      <c r="T784" s="16"/>
    </row>
    <row r="785" spans="15:20" x14ac:dyDescent="0.3">
      <c r="O785" s="9"/>
      <c r="Q785" s="11"/>
      <c r="T785" s="16"/>
    </row>
    <row r="786" spans="15:20" x14ac:dyDescent="0.3">
      <c r="O786" s="9"/>
      <c r="Q786" s="11"/>
      <c r="T786" s="16"/>
    </row>
    <row r="787" spans="15:20" x14ac:dyDescent="0.3">
      <c r="O787" s="9"/>
      <c r="Q787" s="11"/>
      <c r="T787" s="16"/>
    </row>
    <row r="788" spans="15:20" x14ac:dyDescent="0.3">
      <c r="O788" s="9"/>
      <c r="Q788" s="11"/>
      <c r="T788" s="16"/>
    </row>
    <row r="789" spans="15:20" x14ac:dyDescent="0.3">
      <c r="O789" s="9"/>
      <c r="Q789" s="11"/>
      <c r="T789" s="16"/>
    </row>
    <row r="790" spans="15:20" x14ac:dyDescent="0.3">
      <c r="O790" s="9"/>
      <c r="Q790" s="11"/>
      <c r="T790" s="16"/>
    </row>
    <row r="791" spans="15:20" x14ac:dyDescent="0.3">
      <c r="O791" s="9"/>
      <c r="Q791" s="11"/>
      <c r="T791" s="16"/>
    </row>
    <row r="792" spans="15:20" x14ac:dyDescent="0.3">
      <c r="O792" s="9"/>
      <c r="Q792" s="11"/>
      <c r="T792" s="16"/>
    </row>
    <row r="793" spans="15:20" x14ac:dyDescent="0.3">
      <c r="O793" s="9"/>
      <c r="Q793" s="11"/>
      <c r="T793" s="16"/>
    </row>
    <row r="794" spans="15:20" x14ac:dyDescent="0.3">
      <c r="O794" s="9"/>
      <c r="Q794" s="11"/>
      <c r="T794" s="16"/>
    </row>
    <row r="795" spans="15:20" x14ac:dyDescent="0.3">
      <c r="O795" s="9"/>
      <c r="Q795" s="11"/>
      <c r="T795" s="16"/>
    </row>
    <row r="796" spans="15:20" x14ac:dyDescent="0.3">
      <c r="O796" s="9"/>
      <c r="Q796" s="11"/>
      <c r="T796" s="16"/>
    </row>
    <row r="797" spans="15:20" x14ac:dyDescent="0.3">
      <c r="O797" s="9"/>
      <c r="Q797" s="11"/>
      <c r="T797" s="16"/>
    </row>
    <row r="798" spans="15:20" x14ac:dyDescent="0.3">
      <c r="O798" s="9"/>
      <c r="Q798" s="11"/>
      <c r="T798" s="16"/>
    </row>
    <row r="799" spans="15:20" x14ac:dyDescent="0.3">
      <c r="O799" s="9"/>
      <c r="Q799" s="11"/>
      <c r="T799" s="16"/>
    </row>
    <row r="800" spans="15:20" x14ac:dyDescent="0.3">
      <c r="O800" s="9"/>
      <c r="Q800" s="11"/>
      <c r="T800" s="16"/>
    </row>
    <row r="801" spans="15:20" x14ac:dyDescent="0.3">
      <c r="O801" s="9"/>
      <c r="Q801" s="11"/>
      <c r="T801" s="16"/>
    </row>
    <row r="802" spans="15:20" x14ac:dyDescent="0.3">
      <c r="O802" s="9"/>
      <c r="Q802" s="11"/>
      <c r="T802" s="16"/>
    </row>
    <row r="803" spans="15:20" x14ac:dyDescent="0.3">
      <c r="O803" s="9"/>
      <c r="Q803" s="11"/>
      <c r="T803" s="16"/>
    </row>
    <row r="804" spans="15:20" x14ac:dyDescent="0.3">
      <c r="O804" s="9"/>
      <c r="Q804" s="11"/>
      <c r="T804" s="16"/>
    </row>
    <row r="805" spans="15:20" x14ac:dyDescent="0.3">
      <c r="O805" s="9"/>
      <c r="Q805" s="11"/>
      <c r="T805" s="16"/>
    </row>
    <row r="806" spans="15:20" x14ac:dyDescent="0.3">
      <c r="O806" s="9"/>
      <c r="Q806" s="11"/>
      <c r="T806" s="16"/>
    </row>
    <row r="807" spans="15:20" x14ac:dyDescent="0.3">
      <c r="O807" s="9"/>
      <c r="Q807" s="11"/>
      <c r="T807" s="16"/>
    </row>
    <row r="808" spans="15:20" x14ac:dyDescent="0.3">
      <c r="O808" s="9"/>
      <c r="Q808" s="11"/>
      <c r="T808" s="16"/>
    </row>
    <row r="809" spans="15:20" x14ac:dyDescent="0.3">
      <c r="O809" s="9"/>
      <c r="Q809" s="11"/>
      <c r="T809" s="16"/>
    </row>
    <row r="810" spans="15:20" x14ac:dyDescent="0.3">
      <c r="O810" s="9"/>
      <c r="Q810" s="11"/>
      <c r="T810" s="16"/>
    </row>
    <row r="811" spans="15:20" x14ac:dyDescent="0.3">
      <c r="O811" s="9"/>
      <c r="Q811" s="11"/>
      <c r="T811" s="16"/>
    </row>
    <row r="812" spans="15:20" x14ac:dyDescent="0.3">
      <c r="O812" s="9"/>
      <c r="Q812" s="11"/>
      <c r="T812" s="16"/>
    </row>
    <row r="813" spans="15:20" x14ac:dyDescent="0.3">
      <c r="O813" s="9"/>
      <c r="Q813" s="11"/>
      <c r="T813" s="16"/>
    </row>
    <row r="814" spans="15:20" x14ac:dyDescent="0.3">
      <c r="O814" s="9"/>
      <c r="Q814" s="11"/>
      <c r="T814" s="16"/>
    </row>
    <row r="815" spans="15:20" x14ac:dyDescent="0.3">
      <c r="O815" s="9"/>
      <c r="Q815" s="11"/>
      <c r="T815" s="16"/>
    </row>
    <row r="816" spans="15:20" x14ac:dyDescent="0.3">
      <c r="O816" s="9"/>
      <c r="Q816" s="11"/>
      <c r="T816" s="16"/>
    </row>
    <row r="817" spans="15:20" x14ac:dyDescent="0.3">
      <c r="O817" s="9"/>
      <c r="Q817" s="11"/>
      <c r="T817" s="16"/>
    </row>
    <row r="818" spans="15:20" x14ac:dyDescent="0.3">
      <c r="O818" s="9"/>
      <c r="Q818" s="11"/>
      <c r="T818" s="16"/>
    </row>
    <row r="819" spans="15:20" x14ac:dyDescent="0.3">
      <c r="O819" s="9"/>
      <c r="Q819" s="11"/>
      <c r="T819" s="16"/>
    </row>
    <row r="820" spans="15:20" x14ac:dyDescent="0.3">
      <c r="O820" s="9"/>
      <c r="Q820" s="11"/>
      <c r="T820" s="16"/>
    </row>
    <row r="821" spans="15:20" x14ac:dyDescent="0.3">
      <c r="O821" s="9"/>
      <c r="Q821" s="11"/>
      <c r="T821" s="16"/>
    </row>
    <row r="822" spans="15:20" x14ac:dyDescent="0.3">
      <c r="O822" s="9"/>
      <c r="Q822" s="11"/>
      <c r="T822" s="16"/>
    </row>
    <row r="823" spans="15:20" x14ac:dyDescent="0.3">
      <c r="O823" s="9"/>
      <c r="Q823" s="11"/>
      <c r="T823" s="16"/>
    </row>
    <row r="824" spans="15:20" x14ac:dyDescent="0.3">
      <c r="O824" s="9"/>
      <c r="Q824" s="11"/>
      <c r="T824" s="16"/>
    </row>
    <row r="825" spans="15:20" x14ac:dyDescent="0.3">
      <c r="O825" s="9"/>
      <c r="Q825" s="11"/>
      <c r="T825" s="16"/>
    </row>
    <row r="826" spans="15:20" x14ac:dyDescent="0.3">
      <c r="O826" s="9"/>
      <c r="Q826" s="11"/>
      <c r="T826" s="16"/>
    </row>
    <row r="827" spans="15:20" x14ac:dyDescent="0.3">
      <c r="O827" s="9"/>
      <c r="Q827" s="11"/>
      <c r="T827" s="16"/>
    </row>
    <row r="828" spans="15:20" x14ac:dyDescent="0.3">
      <c r="O828" s="9"/>
      <c r="Q828" s="11"/>
      <c r="T828" s="16"/>
    </row>
    <row r="829" spans="15:20" x14ac:dyDescent="0.3">
      <c r="O829" s="9"/>
      <c r="Q829" s="11"/>
      <c r="T829" s="16"/>
    </row>
    <row r="830" spans="15:20" x14ac:dyDescent="0.3">
      <c r="O830" s="9"/>
      <c r="Q830" s="11"/>
      <c r="T830" s="16"/>
    </row>
    <row r="831" spans="15:20" x14ac:dyDescent="0.3">
      <c r="O831" s="9"/>
      <c r="Q831" s="11"/>
      <c r="T831" s="16"/>
    </row>
    <row r="832" spans="15:20" x14ac:dyDescent="0.3">
      <c r="O832" s="9"/>
      <c r="Q832" s="11"/>
      <c r="T832" s="16"/>
    </row>
    <row r="833" spans="15:20" x14ac:dyDescent="0.3">
      <c r="O833" s="9"/>
      <c r="Q833" s="11"/>
      <c r="T833" s="16"/>
    </row>
    <row r="834" spans="15:20" x14ac:dyDescent="0.3">
      <c r="O834" s="9"/>
      <c r="Q834" s="11"/>
      <c r="T834" s="16"/>
    </row>
    <row r="835" spans="15:20" x14ac:dyDescent="0.3">
      <c r="O835" s="9"/>
      <c r="Q835" s="11"/>
      <c r="T835" s="16"/>
    </row>
    <row r="836" spans="15:20" x14ac:dyDescent="0.3">
      <c r="O836" s="9"/>
      <c r="Q836" s="11"/>
      <c r="T836" s="16"/>
    </row>
    <row r="837" spans="15:20" x14ac:dyDescent="0.3">
      <c r="O837" s="9"/>
      <c r="Q837" s="11"/>
      <c r="T837" s="16"/>
    </row>
    <row r="838" spans="15:20" x14ac:dyDescent="0.3">
      <c r="O838" s="9"/>
      <c r="Q838" s="11"/>
      <c r="T838" s="16"/>
    </row>
    <row r="839" spans="15:20" x14ac:dyDescent="0.3">
      <c r="O839" s="9"/>
      <c r="Q839" s="11"/>
      <c r="T839" s="16"/>
    </row>
    <row r="840" spans="15:20" x14ac:dyDescent="0.3">
      <c r="O840" s="9"/>
      <c r="Q840" s="11"/>
      <c r="T840" s="16"/>
    </row>
    <row r="841" spans="15:20" x14ac:dyDescent="0.3">
      <c r="O841" s="9"/>
      <c r="Q841" s="11"/>
      <c r="T841" s="16"/>
    </row>
    <row r="842" spans="15:20" x14ac:dyDescent="0.3">
      <c r="O842" s="9"/>
      <c r="Q842" s="11"/>
      <c r="T842" s="16"/>
    </row>
    <row r="843" spans="15:20" x14ac:dyDescent="0.3">
      <c r="O843" s="9"/>
      <c r="Q843" s="11"/>
      <c r="T843" s="16"/>
    </row>
    <row r="844" spans="15:20" x14ac:dyDescent="0.3">
      <c r="O844" s="9"/>
      <c r="Q844" s="11"/>
      <c r="T844" s="16"/>
    </row>
    <row r="845" spans="15:20" x14ac:dyDescent="0.3">
      <c r="O845" s="9"/>
      <c r="Q845" s="11"/>
      <c r="T845" s="16"/>
    </row>
    <row r="846" spans="15:20" x14ac:dyDescent="0.3">
      <c r="O846" s="9"/>
      <c r="Q846" s="11"/>
      <c r="T846" s="16"/>
    </row>
    <row r="847" spans="15:20" x14ac:dyDescent="0.3">
      <c r="O847" s="9"/>
      <c r="Q847" s="11"/>
      <c r="T847" s="16"/>
    </row>
    <row r="848" spans="15:20" x14ac:dyDescent="0.3">
      <c r="O848" s="9"/>
      <c r="Q848" s="11"/>
      <c r="T848" s="16"/>
    </row>
    <row r="849" spans="15:20" x14ac:dyDescent="0.3">
      <c r="O849" s="9"/>
      <c r="Q849" s="11"/>
      <c r="T849" s="16"/>
    </row>
    <row r="850" spans="15:20" x14ac:dyDescent="0.3">
      <c r="O850" s="9"/>
      <c r="Q850" s="11"/>
      <c r="T850" s="16"/>
    </row>
    <row r="851" spans="15:20" x14ac:dyDescent="0.3">
      <c r="O851" s="9"/>
      <c r="Q851" s="11"/>
      <c r="T851" s="16"/>
    </row>
    <row r="852" spans="15:20" x14ac:dyDescent="0.3">
      <c r="O852" s="9"/>
      <c r="Q852" s="11"/>
      <c r="T852" s="16"/>
    </row>
    <row r="853" spans="15:20" x14ac:dyDescent="0.3">
      <c r="O853" s="9"/>
      <c r="Q853" s="11"/>
      <c r="T853" s="16"/>
    </row>
    <row r="854" spans="15:20" x14ac:dyDescent="0.3">
      <c r="O854" s="9"/>
      <c r="Q854" s="11"/>
      <c r="T854" s="16"/>
    </row>
    <row r="855" spans="15:20" x14ac:dyDescent="0.3">
      <c r="O855" s="9"/>
      <c r="Q855" s="11"/>
      <c r="T855" s="16"/>
    </row>
    <row r="856" spans="15:20" x14ac:dyDescent="0.3">
      <c r="O856" s="9"/>
      <c r="Q856" s="11"/>
      <c r="T856" s="16"/>
    </row>
    <row r="857" spans="15:20" x14ac:dyDescent="0.3">
      <c r="O857" s="9"/>
      <c r="Q857" s="11"/>
      <c r="T857" s="16"/>
    </row>
    <row r="858" spans="15:20" x14ac:dyDescent="0.3">
      <c r="O858" s="9"/>
      <c r="Q858" s="11"/>
      <c r="T858" s="16"/>
    </row>
    <row r="859" spans="15:20" x14ac:dyDescent="0.3">
      <c r="O859" s="9"/>
      <c r="Q859" s="11"/>
      <c r="T859" s="16"/>
    </row>
    <row r="860" spans="15:20" x14ac:dyDescent="0.3">
      <c r="O860" s="9"/>
      <c r="Q860" s="11"/>
      <c r="T860" s="16"/>
    </row>
    <row r="861" spans="15:20" x14ac:dyDescent="0.3">
      <c r="O861" s="9"/>
      <c r="Q861" s="11"/>
      <c r="T861" s="16"/>
    </row>
    <row r="862" spans="15:20" x14ac:dyDescent="0.3">
      <c r="O862" s="9"/>
      <c r="Q862" s="11"/>
      <c r="T862" s="16"/>
    </row>
    <row r="863" spans="15:20" x14ac:dyDescent="0.3">
      <c r="O863" s="9"/>
      <c r="Q863" s="11"/>
      <c r="T863" s="16"/>
    </row>
    <row r="864" spans="15:20" x14ac:dyDescent="0.3">
      <c r="O864" s="9"/>
      <c r="Q864" s="11"/>
      <c r="T864" s="16"/>
    </row>
    <row r="865" spans="15:20" x14ac:dyDescent="0.3">
      <c r="O865" s="9"/>
      <c r="Q865" s="11"/>
      <c r="T865" s="16"/>
    </row>
    <row r="866" spans="15:20" x14ac:dyDescent="0.3">
      <c r="O866" s="9"/>
      <c r="Q866" s="11"/>
      <c r="T866" s="16"/>
    </row>
    <row r="867" spans="15:20" x14ac:dyDescent="0.3">
      <c r="O867" s="9"/>
      <c r="Q867" s="11"/>
      <c r="T867" s="16"/>
    </row>
    <row r="868" spans="15:20" x14ac:dyDescent="0.3">
      <c r="O868" s="9"/>
      <c r="Q868" s="11"/>
      <c r="T868" s="16"/>
    </row>
    <row r="869" spans="15:20" x14ac:dyDescent="0.3">
      <c r="O869" s="9"/>
      <c r="Q869" s="11"/>
      <c r="T869" s="16"/>
    </row>
    <row r="870" spans="15:20" x14ac:dyDescent="0.3">
      <c r="O870" s="9"/>
      <c r="Q870" s="11"/>
      <c r="T870" s="16"/>
    </row>
    <row r="871" spans="15:20" x14ac:dyDescent="0.3">
      <c r="O871" s="9"/>
      <c r="Q871" s="11"/>
      <c r="T871" s="16"/>
    </row>
    <row r="872" spans="15:20" x14ac:dyDescent="0.3">
      <c r="O872" s="9"/>
      <c r="Q872" s="11"/>
      <c r="T872" s="16"/>
    </row>
    <row r="873" spans="15:20" x14ac:dyDescent="0.3">
      <c r="O873" s="9"/>
      <c r="Q873" s="11"/>
      <c r="T873" s="16"/>
    </row>
    <row r="874" spans="15:20" x14ac:dyDescent="0.3">
      <c r="O874" s="9"/>
      <c r="Q874" s="11"/>
      <c r="T874" s="16"/>
    </row>
    <row r="875" spans="15:20" x14ac:dyDescent="0.3">
      <c r="O875" s="9"/>
      <c r="Q875" s="11"/>
      <c r="T875" s="16"/>
    </row>
    <row r="876" spans="15:20" x14ac:dyDescent="0.3">
      <c r="O876" s="9"/>
      <c r="Q876" s="11"/>
      <c r="T876" s="16"/>
    </row>
    <row r="877" spans="15:20" x14ac:dyDescent="0.3">
      <c r="O877" s="9"/>
      <c r="Q877" s="11"/>
      <c r="T877" s="16"/>
    </row>
    <row r="878" spans="15:20" x14ac:dyDescent="0.3">
      <c r="O878" s="9"/>
      <c r="Q878" s="11"/>
      <c r="T878" s="16"/>
    </row>
    <row r="879" spans="15:20" x14ac:dyDescent="0.3">
      <c r="O879" s="9"/>
      <c r="Q879" s="11"/>
      <c r="T879" s="16"/>
    </row>
    <row r="880" spans="15:20" x14ac:dyDescent="0.3">
      <c r="O880" s="9"/>
      <c r="Q880" s="11"/>
      <c r="T880" s="16"/>
    </row>
    <row r="881" spans="15:20" x14ac:dyDescent="0.3">
      <c r="O881" s="9"/>
      <c r="Q881" s="11"/>
      <c r="T881" s="16"/>
    </row>
    <row r="882" spans="15:20" x14ac:dyDescent="0.3">
      <c r="O882" s="9"/>
      <c r="Q882" s="11"/>
      <c r="T882" s="16"/>
    </row>
    <row r="883" spans="15:20" x14ac:dyDescent="0.3">
      <c r="O883" s="9"/>
      <c r="Q883" s="11"/>
      <c r="T883" s="16"/>
    </row>
    <row r="884" spans="15:20" x14ac:dyDescent="0.3">
      <c r="O884" s="9"/>
      <c r="Q884" s="11"/>
      <c r="T884" s="16"/>
    </row>
    <row r="885" spans="15:20" x14ac:dyDescent="0.3">
      <c r="O885" s="9"/>
      <c r="Q885" s="11"/>
      <c r="T885" s="16"/>
    </row>
    <row r="886" spans="15:20" x14ac:dyDescent="0.3">
      <c r="O886" s="9"/>
      <c r="Q886" s="11"/>
      <c r="T886" s="16"/>
    </row>
    <row r="887" spans="15:20" x14ac:dyDescent="0.3">
      <c r="O887" s="9"/>
      <c r="Q887" s="11"/>
      <c r="T887" s="16"/>
    </row>
    <row r="888" spans="15:20" x14ac:dyDescent="0.3">
      <c r="O888" s="9"/>
      <c r="Q888" s="11"/>
      <c r="T888" s="16"/>
    </row>
    <row r="889" spans="15:20" x14ac:dyDescent="0.3">
      <c r="O889" s="9"/>
      <c r="Q889" s="11"/>
      <c r="T889" s="16"/>
    </row>
    <row r="890" spans="15:20" x14ac:dyDescent="0.3">
      <c r="O890" s="9"/>
      <c r="Q890" s="11"/>
      <c r="T890" s="16"/>
    </row>
    <row r="891" spans="15:20" x14ac:dyDescent="0.3">
      <c r="O891" s="9"/>
      <c r="Q891" s="11"/>
      <c r="T891" s="16"/>
    </row>
    <row r="892" spans="15:20" x14ac:dyDescent="0.3">
      <c r="O892" s="9"/>
      <c r="Q892" s="11"/>
      <c r="T892" s="16"/>
    </row>
    <row r="893" spans="15:20" x14ac:dyDescent="0.3">
      <c r="O893" s="9"/>
      <c r="Q893" s="11"/>
      <c r="T893" s="16"/>
    </row>
    <row r="894" spans="15:20" x14ac:dyDescent="0.3">
      <c r="O894" s="9"/>
      <c r="Q894" s="11"/>
      <c r="T894" s="16"/>
    </row>
    <row r="895" spans="15:20" x14ac:dyDescent="0.3">
      <c r="O895" s="9"/>
      <c r="Q895" s="11"/>
      <c r="T895" s="16"/>
    </row>
    <row r="896" spans="15:20" x14ac:dyDescent="0.3">
      <c r="O896" s="9"/>
      <c r="Q896" s="11"/>
      <c r="T896" s="16"/>
    </row>
    <row r="897" spans="15:20" x14ac:dyDescent="0.3">
      <c r="O897" s="9"/>
      <c r="Q897" s="11"/>
      <c r="T897" s="16"/>
    </row>
    <row r="898" spans="15:20" x14ac:dyDescent="0.3">
      <c r="O898" s="9"/>
      <c r="Q898" s="11"/>
      <c r="T898" s="16"/>
    </row>
    <row r="899" spans="15:20" x14ac:dyDescent="0.3">
      <c r="O899" s="9"/>
      <c r="Q899" s="11"/>
      <c r="T899" s="16"/>
    </row>
    <row r="900" spans="15:20" x14ac:dyDescent="0.3">
      <c r="O900" s="9"/>
      <c r="Q900" s="11"/>
      <c r="T900" s="16"/>
    </row>
    <row r="901" spans="15:20" x14ac:dyDescent="0.3">
      <c r="O901" s="9"/>
      <c r="Q901" s="11"/>
      <c r="T901" s="16"/>
    </row>
    <row r="902" spans="15:20" x14ac:dyDescent="0.3">
      <c r="O902" s="9"/>
      <c r="Q902" s="11"/>
      <c r="T902" s="16"/>
    </row>
    <row r="903" spans="15:20" x14ac:dyDescent="0.3">
      <c r="O903" s="9"/>
      <c r="Q903" s="11"/>
      <c r="T903" s="16"/>
    </row>
    <row r="904" spans="15:20" x14ac:dyDescent="0.3">
      <c r="O904" s="9"/>
      <c r="Q904" s="11"/>
      <c r="T904" s="16"/>
    </row>
    <row r="905" spans="15:20" x14ac:dyDescent="0.3">
      <c r="O905" s="9"/>
      <c r="Q905" s="11"/>
      <c r="T905" s="16"/>
    </row>
    <row r="906" spans="15:20" x14ac:dyDescent="0.3">
      <c r="O906" s="9"/>
      <c r="Q906" s="11"/>
      <c r="T906" s="16"/>
    </row>
    <row r="907" spans="15:20" x14ac:dyDescent="0.3">
      <c r="O907" s="9"/>
      <c r="Q907" s="11"/>
      <c r="T907" s="16"/>
    </row>
    <row r="908" spans="15:20" x14ac:dyDescent="0.3">
      <c r="O908" s="9"/>
      <c r="Q908" s="11"/>
      <c r="T908" s="16"/>
    </row>
    <row r="909" spans="15:20" x14ac:dyDescent="0.3">
      <c r="O909" s="9"/>
      <c r="Q909" s="11"/>
      <c r="T909" s="16"/>
    </row>
    <row r="910" spans="15:20" x14ac:dyDescent="0.3">
      <c r="O910" s="9"/>
      <c r="Q910" s="11"/>
      <c r="T910" s="16"/>
    </row>
    <row r="911" spans="15:20" x14ac:dyDescent="0.3">
      <c r="O911" s="9"/>
      <c r="Q911" s="11"/>
      <c r="T911" s="16"/>
    </row>
    <row r="912" spans="15:20" x14ac:dyDescent="0.3">
      <c r="O912" s="9"/>
      <c r="Q912" s="11"/>
      <c r="T912" s="16"/>
    </row>
    <row r="913" spans="15:20" x14ac:dyDescent="0.3">
      <c r="O913" s="9"/>
      <c r="Q913" s="11"/>
      <c r="T913" s="16"/>
    </row>
    <row r="914" spans="15:20" x14ac:dyDescent="0.3">
      <c r="O914" s="9"/>
      <c r="Q914" s="11"/>
      <c r="T914" s="16"/>
    </row>
    <row r="915" spans="15:20" x14ac:dyDescent="0.3">
      <c r="O915" s="9"/>
      <c r="Q915" s="11"/>
      <c r="T915" s="16"/>
    </row>
    <row r="916" spans="15:20" x14ac:dyDescent="0.3">
      <c r="O916" s="9"/>
      <c r="Q916" s="11"/>
      <c r="T916" s="16"/>
    </row>
    <row r="917" spans="15:20" x14ac:dyDescent="0.3">
      <c r="O917" s="9"/>
      <c r="Q917" s="11"/>
      <c r="T917" s="16"/>
    </row>
    <row r="918" spans="15:20" x14ac:dyDescent="0.3">
      <c r="O918" s="9"/>
      <c r="Q918" s="11"/>
      <c r="T918" s="16"/>
    </row>
    <row r="919" spans="15:20" x14ac:dyDescent="0.3">
      <c r="O919" s="9"/>
      <c r="Q919" s="11"/>
      <c r="T919" s="16"/>
    </row>
    <row r="920" spans="15:20" x14ac:dyDescent="0.3">
      <c r="O920" s="9"/>
      <c r="Q920" s="11"/>
      <c r="T920" s="16"/>
    </row>
    <row r="921" spans="15:20" x14ac:dyDescent="0.3">
      <c r="O921" s="9"/>
      <c r="Q921" s="11"/>
      <c r="T921" s="16"/>
    </row>
    <row r="922" spans="15:20" x14ac:dyDescent="0.3">
      <c r="O922" s="9"/>
      <c r="Q922" s="11"/>
      <c r="T922" s="16"/>
    </row>
    <row r="923" spans="15:20" x14ac:dyDescent="0.3">
      <c r="O923" s="9"/>
      <c r="Q923" s="11"/>
      <c r="T923" s="16"/>
    </row>
    <row r="924" spans="15:20" x14ac:dyDescent="0.3">
      <c r="O924" s="9"/>
      <c r="Q924" s="11"/>
      <c r="T924" s="16"/>
    </row>
    <row r="925" spans="15:20" x14ac:dyDescent="0.3">
      <c r="O925" s="9"/>
      <c r="Q925" s="11"/>
      <c r="T925" s="16"/>
    </row>
    <row r="926" spans="15:20" x14ac:dyDescent="0.3">
      <c r="O926" s="9"/>
      <c r="Q926" s="11"/>
      <c r="T926" s="16"/>
    </row>
    <row r="927" spans="15:20" x14ac:dyDescent="0.3">
      <c r="O927" s="9"/>
      <c r="Q927" s="11"/>
      <c r="T927" s="16"/>
    </row>
    <row r="928" spans="15:20" x14ac:dyDescent="0.3">
      <c r="O928" s="9"/>
      <c r="Q928" s="11"/>
      <c r="T928" s="16"/>
    </row>
    <row r="929" spans="15:20" x14ac:dyDescent="0.3">
      <c r="O929" s="9"/>
      <c r="Q929" s="11"/>
      <c r="T929" s="16"/>
    </row>
    <row r="930" spans="15:20" x14ac:dyDescent="0.3">
      <c r="O930" s="9"/>
      <c r="Q930" s="11"/>
      <c r="T930" s="16"/>
    </row>
    <row r="931" spans="15:20" x14ac:dyDescent="0.3">
      <c r="O931" s="9"/>
      <c r="Q931" s="11"/>
      <c r="T931" s="16"/>
    </row>
    <row r="932" spans="15:20" x14ac:dyDescent="0.3">
      <c r="O932" s="9"/>
      <c r="Q932" s="11"/>
      <c r="T932" s="16"/>
    </row>
    <row r="933" spans="15:20" x14ac:dyDescent="0.3">
      <c r="O933" s="9"/>
      <c r="Q933" s="11"/>
      <c r="T933" s="16"/>
    </row>
    <row r="934" spans="15:20" x14ac:dyDescent="0.3">
      <c r="O934" s="9"/>
      <c r="Q934" s="11"/>
      <c r="T934" s="16"/>
    </row>
    <row r="935" spans="15:20" x14ac:dyDescent="0.3">
      <c r="O935" s="9"/>
      <c r="Q935" s="11"/>
      <c r="T935" s="16"/>
    </row>
    <row r="936" spans="15:20" x14ac:dyDescent="0.3">
      <c r="O936" s="9"/>
      <c r="Q936" s="11"/>
      <c r="T936" s="16"/>
    </row>
    <row r="937" spans="15:20" x14ac:dyDescent="0.3">
      <c r="O937" s="9"/>
      <c r="Q937" s="11"/>
      <c r="T937" s="16"/>
    </row>
    <row r="938" spans="15:20" x14ac:dyDescent="0.3">
      <c r="O938" s="9"/>
      <c r="Q938" s="11"/>
      <c r="T938" s="16"/>
    </row>
    <row r="939" spans="15:20" x14ac:dyDescent="0.3">
      <c r="O939" s="9"/>
      <c r="Q939" s="11"/>
      <c r="T939" s="16"/>
    </row>
    <row r="940" spans="15:20" x14ac:dyDescent="0.3">
      <c r="O940" s="9"/>
      <c r="Q940" s="11"/>
      <c r="T940" s="16"/>
    </row>
    <row r="941" spans="15:20" x14ac:dyDescent="0.3">
      <c r="O941" s="9"/>
      <c r="Q941" s="11"/>
      <c r="T941" s="16"/>
    </row>
    <row r="942" spans="15:20" x14ac:dyDescent="0.3">
      <c r="O942" s="9"/>
      <c r="Q942" s="11"/>
      <c r="T942" s="16"/>
    </row>
    <row r="943" spans="15:20" x14ac:dyDescent="0.3">
      <c r="O943" s="9"/>
      <c r="Q943" s="11"/>
      <c r="T943" s="16"/>
    </row>
    <row r="944" spans="15:20" x14ac:dyDescent="0.3">
      <c r="O944" s="9"/>
      <c r="Q944" s="11"/>
      <c r="T944" s="16"/>
    </row>
    <row r="945" spans="15:20" x14ac:dyDescent="0.3">
      <c r="O945" s="9"/>
      <c r="Q945" s="11"/>
      <c r="T945" s="16"/>
    </row>
    <row r="946" spans="15:20" x14ac:dyDescent="0.3">
      <c r="O946" s="9"/>
      <c r="Q946" s="11"/>
      <c r="T946" s="16"/>
    </row>
    <row r="947" spans="15:20" x14ac:dyDescent="0.3">
      <c r="O947" s="9"/>
      <c r="Q947" s="11"/>
      <c r="T947" s="16"/>
    </row>
    <row r="948" spans="15:20" x14ac:dyDescent="0.3">
      <c r="O948" s="9"/>
      <c r="Q948" s="11"/>
      <c r="T948" s="16"/>
    </row>
    <row r="949" spans="15:20" x14ac:dyDescent="0.3">
      <c r="O949" s="9"/>
      <c r="Q949" s="11"/>
      <c r="T949" s="16"/>
    </row>
    <row r="950" spans="15:20" x14ac:dyDescent="0.3">
      <c r="O950" s="9"/>
      <c r="Q950" s="11"/>
      <c r="T950" s="16"/>
    </row>
    <row r="951" spans="15:20" x14ac:dyDescent="0.3">
      <c r="O951" s="9"/>
      <c r="Q951" s="11"/>
      <c r="T951" s="16"/>
    </row>
    <row r="952" spans="15:20" x14ac:dyDescent="0.3">
      <c r="O952" s="9"/>
      <c r="Q952" s="11"/>
      <c r="T952" s="16"/>
    </row>
    <row r="953" spans="15:20" x14ac:dyDescent="0.3">
      <c r="O953" s="9"/>
      <c r="Q953" s="11"/>
      <c r="T953" s="16"/>
    </row>
    <row r="954" spans="15:20" x14ac:dyDescent="0.3">
      <c r="O954" s="9"/>
      <c r="Q954" s="11"/>
      <c r="T954" s="16"/>
    </row>
    <row r="955" spans="15:20" x14ac:dyDescent="0.3">
      <c r="O955" s="9"/>
      <c r="Q955" s="11"/>
      <c r="T955" s="16"/>
    </row>
    <row r="956" spans="15:20" x14ac:dyDescent="0.3">
      <c r="O956" s="9"/>
      <c r="Q956" s="11"/>
      <c r="T956" s="16"/>
    </row>
    <row r="957" spans="15:20" x14ac:dyDescent="0.3">
      <c r="O957" s="9"/>
      <c r="Q957" s="11"/>
      <c r="T957" s="16"/>
    </row>
    <row r="958" spans="15:20" x14ac:dyDescent="0.3">
      <c r="O958" s="9"/>
      <c r="Q958" s="11"/>
      <c r="T958" s="16"/>
    </row>
    <row r="959" spans="15:20" x14ac:dyDescent="0.3">
      <c r="O959" s="9"/>
      <c r="Q959" s="11"/>
      <c r="T959" s="16"/>
    </row>
    <row r="960" spans="15:20" x14ac:dyDescent="0.3">
      <c r="O960" s="9"/>
      <c r="Q960" s="11"/>
      <c r="T960" s="16"/>
    </row>
    <row r="961" spans="15:20" x14ac:dyDescent="0.3">
      <c r="O961" s="9"/>
      <c r="Q961" s="11"/>
      <c r="T961" s="16"/>
    </row>
    <row r="962" spans="15:20" x14ac:dyDescent="0.3">
      <c r="O962" s="9"/>
      <c r="Q962" s="11"/>
      <c r="T962" s="16"/>
    </row>
    <row r="963" spans="15:20" x14ac:dyDescent="0.3">
      <c r="O963" s="9"/>
      <c r="Q963" s="11"/>
      <c r="T963" s="16"/>
    </row>
    <row r="964" spans="15:20" x14ac:dyDescent="0.3">
      <c r="O964" s="9"/>
      <c r="Q964" s="11"/>
      <c r="T964" s="16"/>
    </row>
    <row r="965" spans="15:20" x14ac:dyDescent="0.3">
      <c r="O965" s="9"/>
      <c r="Q965" s="11"/>
      <c r="T965" s="16"/>
    </row>
    <row r="966" spans="15:20" x14ac:dyDescent="0.3">
      <c r="O966" s="9"/>
      <c r="Q966" s="11"/>
      <c r="T966" s="16"/>
    </row>
    <row r="967" spans="15:20" x14ac:dyDescent="0.3">
      <c r="O967" s="9"/>
      <c r="Q967" s="11"/>
      <c r="T967" s="16"/>
    </row>
    <row r="968" spans="15:20" x14ac:dyDescent="0.3">
      <c r="O968" s="9"/>
      <c r="Q968" s="11"/>
      <c r="T968" s="16"/>
    </row>
    <row r="969" spans="15:20" x14ac:dyDescent="0.3">
      <c r="O969" s="9"/>
      <c r="Q969" s="11"/>
      <c r="T969" s="16"/>
    </row>
    <row r="970" spans="15:20" x14ac:dyDescent="0.3">
      <c r="O970" s="9"/>
      <c r="Q970" s="11"/>
      <c r="T970" s="16"/>
    </row>
    <row r="971" spans="15:20" x14ac:dyDescent="0.3">
      <c r="O971" s="9"/>
      <c r="Q971" s="11"/>
      <c r="T971" s="16"/>
    </row>
    <row r="972" spans="15:20" x14ac:dyDescent="0.3">
      <c r="O972" s="9"/>
      <c r="Q972" s="11"/>
      <c r="T972" s="16"/>
    </row>
    <row r="973" spans="15:20" x14ac:dyDescent="0.3">
      <c r="O973" s="9"/>
      <c r="Q973" s="11"/>
      <c r="T973" s="16"/>
    </row>
    <row r="974" spans="15:20" x14ac:dyDescent="0.3">
      <c r="O974" s="9"/>
      <c r="Q974" s="11"/>
      <c r="T974" s="16"/>
    </row>
    <row r="975" spans="15:20" x14ac:dyDescent="0.3">
      <c r="O975" s="9"/>
      <c r="Q975" s="11"/>
      <c r="T975" s="16"/>
    </row>
    <row r="976" spans="15:20" x14ac:dyDescent="0.3">
      <c r="O976" s="9"/>
      <c r="Q976" s="11"/>
      <c r="T976" s="16"/>
    </row>
    <row r="977" spans="15:20" x14ac:dyDescent="0.3">
      <c r="O977" s="9"/>
      <c r="Q977" s="11"/>
      <c r="T977" s="16"/>
    </row>
    <row r="978" spans="15:20" x14ac:dyDescent="0.3">
      <c r="O978" s="9"/>
      <c r="Q978" s="11"/>
      <c r="T978" s="16"/>
    </row>
    <row r="979" spans="15:20" x14ac:dyDescent="0.3">
      <c r="O979" s="9"/>
      <c r="Q979" s="11"/>
      <c r="T979" s="16"/>
    </row>
    <row r="980" spans="15:20" x14ac:dyDescent="0.3">
      <c r="O980" s="9"/>
      <c r="Q980" s="11"/>
      <c r="T980" s="16"/>
    </row>
    <row r="981" spans="15:20" x14ac:dyDescent="0.3">
      <c r="O981" s="9"/>
      <c r="Q981" s="11"/>
      <c r="T981" s="16"/>
    </row>
    <row r="982" spans="15:20" x14ac:dyDescent="0.3">
      <c r="O982" s="9"/>
      <c r="Q982" s="11"/>
      <c r="T982" s="16"/>
    </row>
    <row r="983" spans="15:20" x14ac:dyDescent="0.3">
      <c r="O983" s="9"/>
      <c r="Q983" s="11"/>
      <c r="T983" s="16"/>
    </row>
    <row r="984" spans="15:20" x14ac:dyDescent="0.3">
      <c r="O984" s="9"/>
      <c r="Q984" s="11"/>
      <c r="T984" s="16"/>
    </row>
    <row r="985" spans="15:20" x14ac:dyDescent="0.3">
      <c r="O985" s="9"/>
      <c r="Q985" s="11"/>
      <c r="T985" s="16"/>
    </row>
    <row r="986" spans="15:20" x14ac:dyDescent="0.3">
      <c r="O986" s="9"/>
      <c r="Q986" s="11"/>
      <c r="T986" s="16"/>
    </row>
    <row r="987" spans="15:20" x14ac:dyDescent="0.3">
      <c r="O987" s="9"/>
      <c r="Q987" s="11"/>
      <c r="T987" s="16"/>
    </row>
    <row r="988" spans="15:20" x14ac:dyDescent="0.3">
      <c r="O988" s="9"/>
      <c r="Q988" s="11"/>
      <c r="T988" s="16"/>
    </row>
    <row r="989" spans="15:20" x14ac:dyDescent="0.3">
      <c r="O989" s="9"/>
      <c r="Q989" s="11"/>
      <c r="T989" s="16"/>
    </row>
    <row r="990" spans="15:20" x14ac:dyDescent="0.3">
      <c r="O990" s="9"/>
      <c r="Q990" s="11"/>
      <c r="T990" s="16"/>
    </row>
    <row r="991" spans="15:20" x14ac:dyDescent="0.3">
      <c r="O991" s="9"/>
      <c r="Q991" s="11"/>
      <c r="T991" s="16"/>
    </row>
    <row r="992" spans="15:20" x14ac:dyDescent="0.3">
      <c r="O992" s="9"/>
      <c r="Q992" s="11"/>
      <c r="T992" s="16"/>
    </row>
    <row r="993" spans="15:20" x14ac:dyDescent="0.3">
      <c r="O993" s="9"/>
      <c r="Q993" s="11"/>
      <c r="T993" s="16"/>
    </row>
    <row r="994" spans="15:20" x14ac:dyDescent="0.3">
      <c r="O994" s="9"/>
      <c r="Q994" s="11"/>
      <c r="T994" s="16"/>
    </row>
    <row r="995" spans="15:20" x14ac:dyDescent="0.3">
      <c r="O995" s="9"/>
      <c r="Q995" s="11"/>
      <c r="T995" s="16"/>
    </row>
    <row r="996" spans="15:20" x14ac:dyDescent="0.3">
      <c r="O996" s="9"/>
      <c r="Q996" s="11"/>
      <c r="T996" s="16"/>
    </row>
    <row r="997" spans="15:20" x14ac:dyDescent="0.3">
      <c r="O997" s="9"/>
      <c r="Q997" s="11"/>
      <c r="T997" s="16"/>
    </row>
    <row r="998" spans="15:20" x14ac:dyDescent="0.3">
      <c r="O998" s="9"/>
      <c r="Q998" s="11"/>
      <c r="T998" s="16"/>
    </row>
    <row r="999" spans="15:20" x14ac:dyDescent="0.3">
      <c r="O999" s="9"/>
      <c r="Q999" s="11"/>
      <c r="T999" s="16"/>
    </row>
    <row r="1000" spans="15:20" x14ac:dyDescent="0.3">
      <c r="O1000" s="9"/>
      <c r="Q1000" s="11"/>
      <c r="T1000" s="16"/>
    </row>
    <row r="1001" spans="15:20" x14ac:dyDescent="0.3">
      <c r="O1001" s="9"/>
      <c r="Q1001" s="11"/>
      <c r="T1001" s="16"/>
    </row>
    <row r="1002" spans="15:20" x14ac:dyDescent="0.3">
      <c r="O1002" s="9"/>
      <c r="Q1002" s="11"/>
      <c r="T1002" s="16"/>
    </row>
    <row r="1003" spans="15:20" x14ac:dyDescent="0.3">
      <c r="O1003" s="9"/>
      <c r="Q1003" s="11"/>
      <c r="T1003" s="16"/>
    </row>
    <row r="1004" spans="15:20" x14ac:dyDescent="0.3">
      <c r="O1004" s="9"/>
      <c r="Q1004" s="11"/>
      <c r="T1004" s="16"/>
    </row>
    <row r="1005" spans="15:20" x14ac:dyDescent="0.3">
      <c r="O1005" s="9"/>
      <c r="Q1005" s="11"/>
      <c r="T1005" s="16"/>
    </row>
    <row r="1006" spans="15:20" x14ac:dyDescent="0.3">
      <c r="O1006" s="9"/>
      <c r="Q1006" s="11"/>
      <c r="T1006" s="16"/>
    </row>
    <row r="1007" spans="15:20" x14ac:dyDescent="0.3">
      <c r="O1007" s="9"/>
      <c r="Q1007" s="11"/>
      <c r="T1007" s="16"/>
    </row>
    <row r="1008" spans="15:20" x14ac:dyDescent="0.3">
      <c r="O1008" s="9"/>
      <c r="Q1008" s="11"/>
      <c r="T1008" s="16"/>
    </row>
    <row r="1009" spans="15:20" x14ac:dyDescent="0.3">
      <c r="O1009" s="9"/>
      <c r="Q1009" s="11"/>
      <c r="T1009" s="16"/>
    </row>
    <row r="1010" spans="15:20" x14ac:dyDescent="0.3">
      <c r="O1010" s="9"/>
      <c r="Q1010" s="11"/>
      <c r="T1010" s="16"/>
    </row>
    <row r="1011" spans="15:20" x14ac:dyDescent="0.3">
      <c r="O1011" s="9"/>
      <c r="Q1011" s="11"/>
      <c r="T1011" s="16"/>
    </row>
    <row r="1012" spans="15:20" x14ac:dyDescent="0.3">
      <c r="O1012" s="9"/>
      <c r="Q1012" s="11"/>
      <c r="T1012" s="16"/>
    </row>
    <row r="1013" spans="15:20" x14ac:dyDescent="0.3">
      <c r="O1013" s="9"/>
      <c r="Q1013" s="11"/>
      <c r="T1013" s="16"/>
    </row>
    <row r="1014" spans="15:20" x14ac:dyDescent="0.3">
      <c r="O1014" s="9"/>
      <c r="Q1014" s="11"/>
      <c r="T1014" s="16"/>
    </row>
    <row r="1015" spans="15:20" x14ac:dyDescent="0.3">
      <c r="O1015" s="9"/>
      <c r="Q1015" s="11"/>
      <c r="T1015" s="16"/>
    </row>
    <row r="1016" spans="15:20" x14ac:dyDescent="0.3">
      <c r="O1016" s="9"/>
      <c r="Q1016" s="11"/>
      <c r="T1016" s="16"/>
    </row>
    <row r="1017" spans="15:20" x14ac:dyDescent="0.3">
      <c r="O1017" s="9"/>
      <c r="Q1017" s="11"/>
      <c r="T1017" s="16"/>
    </row>
    <row r="1018" spans="15:20" x14ac:dyDescent="0.3">
      <c r="O1018" s="9"/>
      <c r="Q1018" s="11"/>
      <c r="T1018" s="16"/>
    </row>
    <row r="1019" spans="15:20" x14ac:dyDescent="0.3">
      <c r="O1019" s="9"/>
      <c r="Q1019" s="11"/>
      <c r="T1019" s="16"/>
    </row>
    <row r="1020" spans="15:20" x14ac:dyDescent="0.3">
      <c r="O1020" s="9"/>
      <c r="Q1020" s="11"/>
      <c r="T1020" s="16"/>
    </row>
    <row r="1021" spans="15:20" x14ac:dyDescent="0.3">
      <c r="O1021" s="9"/>
      <c r="Q1021" s="11"/>
      <c r="T1021" s="16"/>
    </row>
    <row r="1022" spans="15:20" x14ac:dyDescent="0.3">
      <c r="O1022" s="9"/>
      <c r="Q1022" s="11"/>
      <c r="T1022" s="16"/>
    </row>
    <row r="1023" spans="15:20" x14ac:dyDescent="0.3">
      <c r="O1023" s="9"/>
      <c r="Q1023" s="11"/>
      <c r="T1023" s="16"/>
    </row>
    <row r="1024" spans="15:20" x14ac:dyDescent="0.3">
      <c r="O1024" s="9"/>
      <c r="Q1024" s="11"/>
      <c r="T1024" s="16"/>
    </row>
    <row r="1025" spans="15:20" x14ac:dyDescent="0.3">
      <c r="O1025" s="9"/>
      <c r="Q1025" s="11"/>
      <c r="T1025" s="16"/>
    </row>
    <row r="1026" spans="15:20" x14ac:dyDescent="0.3">
      <c r="O1026" s="9"/>
      <c r="Q1026" s="11"/>
      <c r="T1026" s="16"/>
    </row>
    <row r="1027" spans="15:20" x14ac:dyDescent="0.3">
      <c r="O1027" s="9"/>
      <c r="Q1027" s="11"/>
      <c r="T1027" s="16"/>
    </row>
    <row r="1028" spans="15:20" x14ac:dyDescent="0.3">
      <c r="O1028" s="9"/>
      <c r="Q1028" s="11"/>
      <c r="T1028" s="16"/>
    </row>
    <row r="1029" spans="15:20" x14ac:dyDescent="0.3">
      <c r="O1029" s="9"/>
      <c r="Q1029" s="11"/>
      <c r="T1029" s="16"/>
    </row>
    <row r="1030" spans="15:20" x14ac:dyDescent="0.3">
      <c r="O1030" s="9"/>
      <c r="Q1030" s="11"/>
      <c r="T1030" s="16"/>
    </row>
    <row r="1031" spans="15:20" x14ac:dyDescent="0.3">
      <c r="O1031" s="9"/>
      <c r="Q1031" s="11"/>
      <c r="T1031" s="16"/>
    </row>
    <row r="1032" spans="15:20" x14ac:dyDescent="0.3">
      <c r="O1032" s="9"/>
      <c r="Q1032" s="11"/>
      <c r="T1032" s="16"/>
    </row>
    <row r="1033" spans="15:20" x14ac:dyDescent="0.3">
      <c r="O1033" s="9"/>
      <c r="Q1033" s="11"/>
      <c r="T1033" s="16"/>
    </row>
    <row r="1034" spans="15:20" x14ac:dyDescent="0.3">
      <c r="O1034" s="9"/>
      <c r="Q1034" s="11"/>
      <c r="T1034" s="16"/>
    </row>
    <row r="1035" spans="15:20" x14ac:dyDescent="0.3">
      <c r="O1035" s="9"/>
      <c r="Q1035" s="11"/>
      <c r="T1035" s="16"/>
    </row>
    <row r="1036" spans="15:20" x14ac:dyDescent="0.3">
      <c r="O1036" s="9"/>
      <c r="Q1036" s="11"/>
      <c r="T1036" s="16"/>
    </row>
    <row r="1037" spans="15:20" x14ac:dyDescent="0.3">
      <c r="O1037" s="9"/>
      <c r="Q1037" s="11"/>
      <c r="T1037" s="16"/>
    </row>
    <row r="1038" spans="15:20" x14ac:dyDescent="0.3">
      <c r="O1038" s="9"/>
      <c r="Q1038" s="11"/>
      <c r="T1038" s="16"/>
    </row>
    <row r="1039" spans="15:20" x14ac:dyDescent="0.3">
      <c r="O1039" s="9"/>
      <c r="Q1039" s="11"/>
      <c r="T1039" s="16"/>
    </row>
    <row r="1040" spans="15:20" x14ac:dyDescent="0.3">
      <c r="O1040" s="9"/>
      <c r="Q1040" s="11"/>
      <c r="T1040" s="16"/>
    </row>
    <row r="1041" spans="15:20" x14ac:dyDescent="0.3">
      <c r="O1041" s="9"/>
      <c r="Q1041" s="11"/>
      <c r="T1041" s="16"/>
    </row>
    <row r="1042" spans="15:20" x14ac:dyDescent="0.3">
      <c r="O1042" s="9"/>
      <c r="Q1042" s="11"/>
      <c r="T1042" s="16"/>
    </row>
    <row r="1043" spans="15:20" x14ac:dyDescent="0.3">
      <c r="O1043" s="9"/>
      <c r="Q1043" s="11"/>
      <c r="T1043" s="16"/>
    </row>
    <row r="1044" spans="15:20" x14ac:dyDescent="0.3">
      <c r="O1044" s="9"/>
      <c r="Q1044" s="11"/>
      <c r="T1044" s="16"/>
    </row>
    <row r="1045" spans="15:20" x14ac:dyDescent="0.3">
      <c r="O1045" s="9"/>
      <c r="Q1045" s="11"/>
      <c r="T1045" s="16"/>
    </row>
    <row r="1046" spans="15:20" x14ac:dyDescent="0.3">
      <c r="O1046" s="9"/>
      <c r="Q1046" s="11"/>
      <c r="T1046" s="16"/>
    </row>
    <row r="1047" spans="15:20" x14ac:dyDescent="0.3">
      <c r="O1047" s="9"/>
      <c r="Q1047" s="11"/>
      <c r="T1047" s="16"/>
    </row>
    <row r="1048" spans="15:20" x14ac:dyDescent="0.3">
      <c r="O1048" s="9"/>
      <c r="Q1048" s="11"/>
      <c r="T1048" s="16"/>
    </row>
    <row r="1049" spans="15:20" x14ac:dyDescent="0.3">
      <c r="O1049" s="9"/>
      <c r="Q1049" s="11"/>
      <c r="T1049" s="16"/>
    </row>
    <row r="1050" spans="15:20" x14ac:dyDescent="0.3">
      <c r="O1050" s="9"/>
      <c r="Q1050" s="11"/>
      <c r="T1050" s="16"/>
    </row>
    <row r="1051" spans="15:20" x14ac:dyDescent="0.3">
      <c r="O1051" s="9"/>
      <c r="Q1051" s="11"/>
      <c r="T1051" s="16"/>
    </row>
    <row r="1052" spans="15:20" x14ac:dyDescent="0.3">
      <c r="O1052" s="9"/>
      <c r="Q1052" s="11"/>
      <c r="T1052" s="16"/>
    </row>
    <row r="1053" spans="15:20" x14ac:dyDescent="0.3">
      <c r="O1053" s="9"/>
      <c r="Q1053" s="11"/>
      <c r="T1053" s="16"/>
    </row>
    <row r="1054" spans="15:20" x14ac:dyDescent="0.3">
      <c r="O1054" s="9"/>
      <c r="Q1054" s="11"/>
      <c r="T1054" s="16"/>
    </row>
    <row r="1055" spans="15:20" x14ac:dyDescent="0.3">
      <c r="O1055" s="9"/>
      <c r="Q1055" s="11"/>
      <c r="T1055" s="16"/>
    </row>
    <row r="1056" spans="15:20" x14ac:dyDescent="0.3">
      <c r="O1056" s="9"/>
      <c r="Q1056" s="11"/>
      <c r="T1056" s="16"/>
    </row>
    <row r="1057" spans="15:20" x14ac:dyDescent="0.3">
      <c r="O1057" s="9"/>
      <c r="Q1057" s="11"/>
      <c r="T1057" s="16"/>
    </row>
    <row r="1058" spans="15:20" x14ac:dyDescent="0.3">
      <c r="O1058" s="9"/>
      <c r="Q1058" s="11"/>
      <c r="T1058" s="16"/>
    </row>
    <row r="1059" spans="15:20" x14ac:dyDescent="0.3">
      <c r="O1059" s="9"/>
      <c r="Q1059" s="11"/>
      <c r="T1059" s="16"/>
    </row>
    <row r="1060" spans="15:20" x14ac:dyDescent="0.3">
      <c r="O1060" s="9"/>
      <c r="Q1060" s="11"/>
      <c r="T1060" s="16"/>
    </row>
    <row r="1061" spans="15:20" x14ac:dyDescent="0.3">
      <c r="O1061" s="9"/>
      <c r="Q1061" s="11"/>
      <c r="T1061" s="16"/>
    </row>
    <row r="1062" spans="15:20" x14ac:dyDescent="0.3">
      <c r="O1062" s="9"/>
      <c r="Q1062" s="11"/>
      <c r="T1062" s="16"/>
    </row>
    <row r="1063" spans="15:20" x14ac:dyDescent="0.3">
      <c r="O1063" s="9"/>
      <c r="Q1063" s="11"/>
      <c r="T1063" s="16"/>
    </row>
    <row r="1064" spans="15:20" x14ac:dyDescent="0.3">
      <c r="O1064" s="9"/>
      <c r="Q1064" s="11"/>
      <c r="T1064" s="16"/>
    </row>
    <row r="1065" spans="15:20" x14ac:dyDescent="0.3">
      <c r="O1065" s="9"/>
      <c r="Q1065" s="11"/>
      <c r="T1065" s="16"/>
    </row>
    <row r="1066" spans="15:20" x14ac:dyDescent="0.3">
      <c r="O1066" s="9"/>
      <c r="Q1066" s="11"/>
      <c r="T1066" s="16"/>
    </row>
    <row r="1067" spans="15:20" x14ac:dyDescent="0.3">
      <c r="O1067" s="9"/>
      <c r="Q1067" s="11"/>
      <c r="T1067" s="16"/>
    </row>
    <row r="1068" spans="15:20" x14ac:dyDescent="0.3">
      <c r="O1068" s="9"/>
      <c r="Q1068" s="11"/>
      <c r="T1068" s="16"/>
    </row>
    <row r="1069" spans="15:20" x14ac:dyDescent="0.3">
      <c r="O1069" s="9"/>
      <c r="Q1069" s="11"/>
      <c r="T1069" s="16"/>
    </row>
    <row r="1070" spans="15:20" x14ac:dyDescent="0.3">
      <c r="O1070" s="9"/>
      <c r="Q1070" s="11"/>
      <c r="T1070" s="16"/>
    </row>
    <row r="1071" spans="15:20" x14ac:dyDescent="0.3">
      <c r="O1071" s="9"/>
      <c r="Q1071" s="11"/>
      <c r="T1071" s="16"/>
    </row>
    <row r="1072" spans="15:20" x14ac:dyDescent="0.3">
      <c r="O1072" s="9"/>
      <c r="Q1072" s="11"/>
      <c r="T1072" s="16"/>
    </row>
    <row r="1073" spans="15:20" x14ac:dyDescent="0.3">
      <c r="O1073" s="9"/>
      <c r="Q1073" s="11"/>
      <c r="T1073" s="16"/>
    </row>
    <row r="1074" spans="15:20" x14ac:dyDescent="0.3">
      <c r="O1074" s="9"/>
      <c r="Q1074" s="11"/>
      <c r="T1074" s="16"/>
    </row>
    <row r="1075" spans="15:20" x14ac:dyDescent="0.3">
      <c r="O1075" s="9"/>
      <c r="Q1075" s="11"/>
      <c r="T1075" s="16"/>
    </row>
    <row r="1076" spans="15:20" x14ac:dyDescent="0.3">
      <c r="O1076" s="9"/>
      <c r="Q1076" s="11"/>
      <c r="T1076" s="16"/>
    </row>
    <row r="1077" spans="15:20" x14ac:dyDescent="0.3">
      <c r="O1077" s="9"/>
      <c r="Q1077" s="11"/>
      <c r="T1077" s="16"/>
    </row>
    <row r="1078" spans="15:20" x14ac:dyDescent="0.3">
      <c r="O1078" s="9"/>
      <c r="Q1078" s="11"/>
      <c r="T1078" s="16"/>
    </row>
    <row r="1079" spans="15:20" x14ac:dyDescent="0.3">
      <c r="O1079" s="9"/>
      <c r="Q1079" s="11"/>
      <c r="T1079" s="16"/>
    </row>
    <row r="1080" spans="15:20" x14ac:dyDescent="0.3">
      <c r="O1080" s="9"/>
      <c r="Q1080" s="11"/>
      <c r="T1080" s="16"/>
    </row>
    <row r="1081" spans="15:20" x14ac:dyDescent="0.3">
      <c r="O1081" s="9"/>
      <c r="Q1081" s="11"/>
      <c r="T1081" s="16"/>
    </row>
    <row r="1082" spans="15:20" x14ac:dyDescent="0.3">
      <c r="O1082" s="9"/>
      <c r="Q1082" s="11"/>
      <c r="T1082" s="16"/>
    </row>
    <row r="1083" spans="15:20" x14ac:dyDescent="0.3">
      <c r="O1083" s="9"/>
      <c r="Q1083" s="11"/>
      <c r="T1083" s="16"/>
    </row>
    <row r="1084" spans="15:20" x14ac:dyDescent="0.3">
      <c r="O1084" s="9"/>
      <c r="Q1084" s="11"/>
      <c r="T1084" s="16"/>
    </row>
    <row r="1085" spans="15:20" x14ac:dyDescent="0.3">
      <c r="O1085" s="9"/>
      <c r="Q1085" s="11"/>
      <c r="T1085" s="16"/>
    </row>
    <row r="1086" spans="15:20" x14ac:dyDescent="0.3">
      <c r="O1086" s="9"/>
      <c r="Q1086" s="11"/>
      <c r="T1086" s="16"/>
    </row>
    <row r="1087" spans="15:20" x14ac:dyDescent="0.3">
      <c r="O1087" s="9"/>
      <c r="Q1087" s="11"/>
      <c r="T1087" s="16"/>
    </row>
    <row r="1088" spans="15:20" x14ac:dyDescent="0.3">
      <c r="O1088" s="9"/>
      <c r="Q1088" s="11"/>
      <c r="T1088" s="16"/>
    </row>
    <row r="1089" spans="15:20" x14ac:dyDescent="0.3">
      <c r="O1089" s="9"/>
      <c r="Q1089" s="11"/>
      <c r="T1089" s="16"/>
    </row>
    <row r="1090" spans="15:20" x14ac:dyDescent="0.3">
      <c r="O1090" s="9"/>
      <c r="Q1090" s="11"/>
      <c r="T1090" s="16"/>
    </row>
    <row r="1091" spans="15:20" x14ac:dyDescent="0.3">
      <c r="O1091" s="9"/>
      <c r="Q1091" s="11"/>
      <c r="T1091" s="16"/>
    </row>
    <row r="1092" spans="15:20" x14ac:dyDescent="0.3">
      <c r="O1092" s="9"/>
      <c r="Q1092" s="11"/>
      <c r="T1092" s="16"/>
    </row>
    <row r="1093" spans="15:20" x14ac:dyDescent="0.3">
      <c r="O1093" s="9"/>
      <c r="Q1093" s="11"/>
      <c r="T1093" s="16"/>
    </row>
    <row r="1094" spans="15:20" x14ac:dyDescent="0.3">
      <c r="O1094" s="9"/>
      <c r="Q1094" s="11"/>
      <c r="T1094" s="16"/>
    </row>
    <row r="1095" spans="15:20" x14ac:dyDescent="0.3">
      <c r="O1095" s="9"/>
      <c r="Q1095" s="11"/>
      <c r="T1095" s="16"/>
    </row>
    <row r="1096" spans="15:20" x14ac:dyDescent="0.3">
      <c r="O1096" s="9"/>
      <c r="Q1096" s="11"/>
      <c r="T1096" s="16"/>
    </row>
    <row r="1097" spans="15:20" x14ac:dyDescent="0.3">
      <c r="O1097" s="9"/>
      <c r="Q1097" s="11"/>
      <c r="T1097" s="16"/>
    </row>
    <row r="1098" spans="15:20" x14ac:dyDescent="0.3">
      <c r="O1098" s="9"/>
      <c r="Q1098" s="11"/>
      <c r="T1098" s="16"/>
    </row>
    <row r="1099" spans="15:20" x14ac:dyDescent="0.3">
      <c r="O1099" s="9"/>
      <c r="Q1099" s="11"/>
      <c r="T1099" s="16"/>
    </row>
    <row r="1100" spans="15:20" x14ac:dyDescent="0.3">
      <c r="O1100" s="9"/>
      <c r="Q1100" s="11"/>
      <c r="T1100" s="16"/>
    </row>
    <row r="1101" spans="15:20" x14ac:dyDescent="0.3">
      <c r="O1101" s="9"/>
      <c r="Q1101" s="11"/>
      <c r="T1101" s="16"/>
    </row>
    <row r="1102" spans="15:20" x14ac:dyDescent="0.3">
      <c r="O1102" s="9"/>
      <c r="Q1102" s="11"/>
      <c r="T1102" s="16"/>
    </row>
    <row r="1103" spans="15:20" x14ac:dyDescent="0.3">
      <c r="O1103" s="9"/>
      <c r="Q1103" s="11"/>
      <c r="T1103" s="16"/>
    </row>
    <row r="1104" spans="15:20" x14ac:dyDescent="0.3">
      <c r="O1104" s="9"/>
      <c r="Q1104" s="11"/>
      <c r="T1104" s="16"/>
    </row>
    <row r="1105" spans="15:20" x14ac:dyDescent="0.3">
      <c r="O1105" s="9"/>
      <c r="Q1105" s="11"/>
      <c r="T1105" s="16"/>
    </row>
    <row r="1106" spans="15:20" x14ac:dyDescent="0.3">
      <c r="O1106" s="9"/>
      <c r="Q1106" s="11"/>
      <c r="T1106" s="16"/>
    </row>
    <row r="1107" spans="15:20" x14ac:dyDescent="0.3">
      <c r="O1107" s="9"/>
      <c r="Q1107" s="11"/>
      <c r="T1107" s="16"/>
    </row>
    <row r="1108" spans="15:20" x14ac:dyDescent="0.3">
      <c r="O1108" s="9"/>
      <c r="Q1108" s="11"/>
      <c r="T1108" s="16"/>
    </row>
    <row r="1109" spans="15:20" x14ac:dyDescent="0.3">
      <c r="O1109" s="9"/>
      <c r="Q1109" s="11"/>
      <c r="T1109" s="16"/>
    </row>
    <row r="1110" spans="15:20" x14ac:dyDescent="0.3">
      <c r="O1110" s="9"/>
      <c r="Q1110" s="11"/>
      <c r="T1110" s="16"/>
    </row>
    <row r="1111" spans="15:20" x14ac:dyDescent="0.3">
      <c r="O1111" s="9"/>
      <c r="Q1111" s="11"/>
      <c r="T1111" s="16"/>
    </row>
    <row r="1112" spans="15:20" x14ac:dyDescent="0.3">
      <c r="O1112" s="9"/>
      <c r="Q1112" s="11"/>
      <c r="T1112" s="16"/>
    </row>
    <row r="1113" spans="15:20" x14ac:dyDescent="0.3">
      <c r="O1113" s="9"/>
      <c r="Q1113" s="11"/>
      <c r="T1113" s="16"/>
    </row>
    <row r="1114" spans="15:20" x14ac:dyDescent="0.3">
      <c r="O1114" s="9"/>
      <c r="Q1114" s="11"/>
      <c r="T1114" s="16"/>
    </row>
    <row r="1115" spans="15:20" x14ac:dyDescent="0.3">
      <c r="O1115" s="9"/>
      <c r="Q1115" s="11"/>
      <c r="T1115" s="16"/>
    </row>
    <row r="1116" spans="15:20" x14ac:dyDescent="0.3">
      <c r="O1116" s="9"/>
      <c r="Q1116" s="11"/>
      <c r="T1116" s="16"/>
    </row>
    <row r="1117" spans="15:20" x14ac:dyDescent="0.3">
      <c r="O1117" s="9"/>
      <c r="Q1117" s="11"/>
      <c r="T1117" s="16"/>
    </row>
    <row r="1118" spans="15:20" x14ac:dyDescent="0.3">
      <c r="O1118" s="9"/>
      <c r="Q1118" s="11"/>
      <c r="T1118" s="16"/>
    </row>
    <row r="1119" spans="15:20" x14ac:dyDescent="0.3">
      <c r="O1119" s="9"/>
      <c r="Q1119" s="11"/>
      <c r="T1119" s="16"/>
    </row>
    <row r="1120" spans="15:20" x14ac:dyDescent="0.3">
      <c r="O1120" s="9"/>
      <c r="Q1120" s="11"/>
      <c r="T1120" s="16"/>
    </row>
    <row r="1121" spans="15:20" x14ac:dyDescent="0.3">
      <c r="O1121" s="9"/>
      <c r="Q1121" s="11"/>
      <c r="T1121" s="16"/>
    </row>
    <row r="1122" spans="15:20" x14ac:dyDescent="0.3">
      <c r="O1122" s="9"/>
      <c r="Q1122" s="11"/>
      <c r="T1122" s="16"/>
    </row>
    <row r="1123" spans="15:20" x14ac:dyDescent="0.3">
      <c r="O1123" s="9"/>
      <c r="Q1123" s="11"/>
      <c r="T1123" s="16"/>
    </row>
    <row r="1124" spans="15:20" x14ac:dyDescent="0.3">
      <c r="O1124" s="9"/>
      <c r="Q1124" s="11"/>
      <c r="T1124" s="16"/>
    </row>
    <row r="1125" spans="15:20" x14ac:dyDescent="0.3">
      <c r="O1125" s="9"/>
      <c r="Q1125" s="11"/>
      <c r="T1125" s="16"/>
    </row>
    <row r="1126" spans="15:20" x14ac:dyDescent="0.3">
      <c r="O1126" s="9"/>
      <c r="Q1126" s="11"/>
      <c r="T1126" s="16"/>
    </row>
    <row r="1127" spans="15:20" x14ac:dyDescent="0.3">
      <c r="O1127" s="9"/>
      <c r="Q1127" s="11"/>
      <c r="T1127" s="16"/>
    </row>
    <row r="1128" spans="15:20" x14ac:dyDescent="0.3">
      <c r="O1128" s="9"/>
      <c r="Q1128" s="11"/>
      <c r="T1128" s="16"/>
    </row>
    <row r="1129" spans="15:20" x14ac:dyDescent="0.3">
      <c r="O1129" s="9"/>
      <c r="Q1129" s="11"/>
      <c r="T1129" s="16"/>
    </row>
    <row r="1130" spans="15:20" x14ac:dyDescent="0.3">
      <c r="O1130" s="9"/>
      <c r="Q1130" s="11"/>
      <c r="T1130" s="16"/>
    </row>
    <row r="1131" spans="15:20" x14ac:dyDescent="0.3">
      <c r="O1131" s="9"/>
      <c r="Q1131" s="11"/>
      <c r="T1131" s="16"/>
    </row>
    <row r="1132" spans="15:20" x14ac:dyDescent="0.3">
      <c r="O1132" s="9"/>
      <c r="Q1132" s="11"/>
      <c r="T1132" s="16"/>
    </row>
    <row r="1133" spans="15:20" x14ac:dyDescent="0.3">
      <c r="O1133" s="9"/>
      <c r="Q1133" s="11"/>
      <c r="T1133" s="16"/>
    </row>
    <row r="1134" spans="15:20" x14ac:dyDescent="0.3">
      <c r="O1134" s="9"/>
      <c r="Q1134" s="11"/>
      <c r="T1134" s="16"/>
    </row>
    <row r="1135" spans="15:20" x14ac:dyDescent="0.3">
      <c r="O1135" s="9"/>
      <c r="Q1135" s="11"/>
      <c r="T1135" s="16"/>
    </row>
    <row r="1136" spans="15:20" x14ac:dyDescent="0.3">
      <c r="O1136" s="9"/>
      <c r="Q1136" s="11"/>
      <c r="T1136" s="16"/>
    </row>
    <row r="1137" spans="15:20" x14ac:dyDescent="0.3">
      <c r="O1137" s="9"/>
      <c r="Q1137" s="11"/>
      <c r="T1137" s="16"/>
    </row>
    <row r="1138" spans="15:20" x14ac:dyDescent="0.3">
      <c r="O1138" s="9"/>
      <c r="Q1138" s="11"/>
      <c r="T1138" s="16"/>
    </row>
    <row r="1139" spans="15:20" x14ac:dyDescent="0.3">
      <c r="O1139" s="9"/>
      <c r="Q1139" s="11"/>
      <c r="T1139" s="16"/>
    </row>
    <row r="1140" spans="15:20" x14ac:dyDescent="0.3">
      <c r="O1140" s="9"/>
      <c r="Q1140" s="11"/>
      <c r="T1140" s="16"/>
    </row>
    <row r="1141" spans="15:20" x14ac:dyDescent="0.3">
      <c r="O1141" s="9"/>
      <c r="Q1141" s="11"/>
      <c r="T1141" s="16"/>
    </row>
    <row r="1142" spans="15:20" x14ac:dyDescent="0.3">
      <c r="O1142" s="9"/>
      <c r="Q1142" s="11"/>
      <c r="T1142" s="16"/>
    </row>
    <row r="1143" spans="15:20" x14ac:dyDescent="0.3">
      <c r="O1143" s="9"/>
      <c r="Q1143" s="11"/>
      <c r="T1143" s="16"/>
    </row>
    <row r="1144" spans="15:20" x14ac:dyDescent="0.3">
      <c r="O1144" s="9"/>
      <c r="Q1144" s="11"/>
      <c r="T1144" s="16"/>
    </row>
    <row r="1145" spans="15:20" x14ac:dyDescent="0.3">
      <c r="O1145" s="9"/>
      <c r="Q1145" s="11"/>
      <c r="T1145" s="16"/>
    </row>
    <row r="1146" spans="15:20" x14ac:dyDescent="0.3">
      <c r="O1146" s="9"/>
      <c r="Q1146" s="11"/>
      <c r="T1146" s="16"/>
    </row>
    <row r="1147" spans="15:20" x14ac:dyDescent="0.3">
      <c r="O1147" s="9"/>
      <c r="Q1147" s="11"/>
      <c r="T1147" s="16"/>
    </row>
    <row r="1148" spans="15:20" x14ac:dyDescent="0.3">
      <c r="O1148" s="9"/>
      <c r="Q1148" s="11"/>
      <c r="T1148" s="16"/>
    </row>
    <row r="1149" spans="15:20" x14ac:dyDescent="0.3">
      <c r="O1149" s="9"/>
      <c r="Q1149" s="11"/>
      <c r="T1149" s="16"/>
    </row>
    <row r="1150" spans="15:20" x14ac:dyDescent="0.3">
      <c r="O1150" s="9"/>
      <c r="Q1150" s="11"/>
      <c r="T1150" s="16"/>
    </row>
    <row r="1151" spans="15:20" x14ac:dyDescent="0.3">
      <c r="O1151" s="9"/>
      <c r="Q1151" s="11"/>
      <c r="T1151" s="16"/>
    </row>
    <row r="1152" spans="15:20" x14ac:dyDescent="0.3">
      <c r="O1152" s="9"/>
      <c r="Q1152" s="11"/>
      <c r="T1152" s="16"/>
    </row>
    <row r="1153" spans="15:20" x14ac:dyDescent="0.3">
      <c r="O1153" s="9"/>
      <c r="Q1153" s="11"/>
      <c r="T1153" s="16"/>
    </row>
    <row r="1154" spans="15:20" x14ac:dyDescent="0.3">
      <c r="O1154" s="9"/>
      <c r="Q1154" s="11"/>
      <c r="T1154" s="16"/>
    </row>
    <row r="1155" spans="15:20" x14ac:dyDescent="0.3">
      <c r="O1155" s="9"/>
      <c r="Q1155" s="11"/>
      <c r="T1155" s="16"/>
    </row>
    <row r="1156" spans="15:20" x14ac:dyDescent="0.3">
      <c r="O1156" s="9"/>
      <c r="Q1156" s="11"/>
      <c r="T1156" s="16"/>
    </row>
    <row r="1157" spans="15:20" x14ac:dyDescent="0.3">
      <c r="O1157" s="9"/>
      <c r="Q1157" s="11"/>
      <c r="T1157" s="16"/>
    </row>
    <row r="1158" spans="15:20" x14ac:dyDescent="0.3">
      <c r="O1158" s="9"/>
      <c r="Q1158" s="11"/>
      <c r="T1158" s="16"/>
    </row>
    <row r="1159" spans="15:20" x14ac:dyDescent="0.3">
      <c r="O1159" s="9"/>
      <c r="Q1159" s="11"/>
      <c r="T1159" s="16"/>
    </row>
    <row r="1160" spans="15:20" x14ac:dyDescent="0.3">
      <c r="O1160" s="9"/>
      <c r="Q1160" s="11"/>
      <c r="T1160" s="16"/>
    </row>
    <row r="1161" spans="15:20" x14ac:dyDescent="0.3">
      <c r="O1161" s="9"/>
      <c r="Q1161" s="11"/>
      <c r="T1161" s="16"/>
    </row>
    <row r="1162" spans="15:20" x14ac:dyDescent="0.3">
      <c r="O1162" s="9"/>
      <c r="Q1162" s="11"/>
      <c r="T1162" s="16"/>
    </row>
    <row r="1163" spans="15:20" x14ac:dyDescent="0.3">
      <c r="O1163" s="9"/>
      <c r="Q1163" s="11"/>
      <c r="T1163" s="16"/>
    </row>
    <row r="1164" spans="15:20" x14ac:dyDescent="0.3">
      <c r="O1164" s="9"/>
      <c r="Q1164" s="11"/>
      <c r="T1164" s="16"/>
    </row>
    <row r="1165" spans="15:20" x14ac:dyDescent="0.3">
      <c r="O1165" s="9"/>
      <c r="Q1165" s="11"/>
      <c r="T1165" s="16"/>
    </row>
    <row r="1166" spans="15:20" x14ac:dyDescent="0.3">
      <c r="O1166" s="9"/>
      <c r="Q1166" s="11"/>
      <c r="T1166" s="16"/>
    </row>
    <row r="1167" spans="15:20" x14ac:dyDescent="0.3">
      <c r="O1167" s="9"/>
      <c r="Q1167" s="11"/>
      <c r="T1167" s="16"/>
    </row>
    <row r="1168" spans="15:20" x14ac:dyDescent="0.3">
      <c r="O1168" s="9"/>
      <c r="Q1168" s="11"/>
      <c r="T1168" s="16"/>
    </row>
    <row r="1169" spans="15:20" x14ac:dyDescent="0.3">
      <c r="O1169" s="9"/>
      <c r="Q1169" s="11"/>
      <c r="T1169" s="16"/>
    </row>
    <row r="1170" spans="15:20" x14ac:dyDescent="0.3">
      <c r="O1170" s="9"/>
      <c r="Q1170" s="11"/>
      <c r="T1170" s="16"/>
    </row>
    <row r="1171" spans="15:20" x14ac:dyDescent="0.3">
      <c r="O1171" s="9"/>
      <c r="Q1171" s="11"/>
      <c r="T1171" s="16"/>
    </row>
    <row r="1172" spans="15:20" x14ac:dyDescent="0.3">
      <c r="O1172" s="9"/>
      <c r="Q1172" s="11"/>
      <c r="T1172" s="16"/>
    </row>
    <row r="1173" spans="15:20" x14ac:dyDescent="0.3">
      <c r="O1173" s="9"/>
      <c r="Q1173" s="11"/>
      <c r="T1173" s="16"/>
    </row>
    <row r="1174" spans="15:20" x14ac:dyDescent="0.3">
      <c r="O1174" s="9"/>
      <c r="Q1174" s="11"/>
      <c r="T1174" s="16"/>
    </row>
    <row r="1175" spans="15:20" x14ac:dyDescent="0.3">
      <c r="O1175" s="9"/>
      <c r="Q1175" s="11"/>
      <c r="T1175" s="16"/>
    </row>
    <row r="1176" spans="15:20" x14ac:dyDescent="0.3">
      <c r="O1176" s="9"/>
      <c r="Q1176" s="11"/>
      <c r="T1176" s="16"/>
    </row>
    <row r="1177" spans="15:20" x14ac:dyDescent="0.3">
      <c r="O1177" s="9"/>
      <c r="Q1177" s="11"/>
      <c r="T1177" s="16"/>
    </row>
    <row r="1178" spans="15:20" x14ac:dyDescent="0.3">
      <c r="O1178" s="9"/>
      <c r="Q1178" s="11"/>
      <c r="T1178" s="16"/>
    </row>
    <row r="1179" spans="15:20" x14ac:dyDescent="0.3">
      <c r="O1179" s="9"/>
      <c r="Q1179" s="11"/>
      <c r="T1179" s="16"/>
    </row>
    <row r="1180" spans="15:20" x14ac:dyDescent="0.3">
      <c r="O1180" s="9"/>
      <c r="Q1180" s="11"/>
      <c r="T1180" s="16"/>
    </row>
    <row r="1181" spans="15:20" x14ac:dyDescent="0.3">
      <c r="O1181" s="9"/>
      <c r="Q1181" s="11"/>
      <c r="T1181" s="16"/>
    </row>
    <row r="1182" spans="15:20" x14ac:dyDescent="0.3">
      <c r="O1182" s="9"/>
      <c r="Q1182" s="11"/>
      <c r="T1182" s="16"/>
    </row>
    <row r="1183" spans="15:20" x14ac:dyDescent="0.3">
      <c r="O1183" s="9"/>
      <c r="Q1183" s="11"/>
      <c r="T1183" s="16"/>
    </row>
    <row r="1184" spans="15:20" x14ac:dyDescent="0.3">
      <c r="O1184" s="9"/>
      <c r="Q1184" s="11"/>
      <c r="T1184" s="16"/>
    </row>
    <row r="1185" spans="15:20" x14ac:dyDescent="0.3">
      <c r="O1185" s="9"/>
      <c r="Q1185" s="11"/>
      <c r="T1185" s="16"/>
    </row>
    <row r="1186" spans="15:20" x14ac:dyDescent="0.3">
      <c r="O1186" s="9"/>
      <c r="Q1186" s="11"/>
      <c r="T1186" s="16"/>
    </row>
    <row r="1187" spans="15:20" x14ac:dyDescent="0.3">
      <c r="O1187" s="9"/>
      <c r="Q1187" s="11"/>
      <c r="T1187" s="16"/>
    </row>
    <row r="1188" spans="15:20" x14ac:dyDescent="0.3">
      <c r="O1188" s="9"/>
      <c r="Q1188" s="11"/>
      <c r="T1188" s="16"/>
    </row>
    <row r="1189" spans="15:20" x14ac:dyDescent="0.3">
      <c r="O1189" s="9"/>
      <c r="Q1189" s="11"/>
      <c r="T1189" s="16"/>
    </row>
    <row r="1190" spans="15:20" x14ac:dyDescent="0.3">
      <c r="O1190" s="9"/>
      <c r="Q1190" s="11"/>
      <c r="T1190" s="16"/>
    </row>
    <row r="1191" spans="15:20" x14ac:dyDescent="0.3">
      <c r="O1191" s="9"/>
      <c r="Q1191" s="11"/>
      <c r="T1191" s="16"/>
    </row>
    <row r="1192" spans="15:20" x14ac:dyDescent="0.3">
      <c r="O1192" s="9"/>
      <c r="Q1192" s="11"/>
      <c r="T1192" s="16"/>
    </row>
    <row r="1193" spans="15:20" x14ac:dyDescent="0.3">
      <c r="O1193" s="9"/>
      <c r="Q1193" s="11"/>
      <c r="T1193" s="16"/>
    </row>
    <row r="1194" spans="15:20" x14ac:dyDescent="0.3">
      <c r="O1194" s="9"/>
      <c r="Q1194" s="11"/>
      <c r="T1194" s="16"/>
    </row>
    <row r="1195" spans="15:20" x14ac:dyDescent="0.3">
      <c r="O1195" s="9"/>
      <c r="Q1195" s="11"/>
      <c r="T1195" s="16"/>
    </row>
    <row r="1196" spans="15:20" x14ac:dyDescent="0.3">
      <c r="O1196" s="9"/>
      <c r="Q1196" s="11"/>
      <c r="T1196" s="16"/>
    </row>
    <row r="1197" spans="15:20" x14ac:dyDescent="0.3">
      <c r="O1197" s="9"/>
      <c r="Q1197" s="11"/>
      <c r="T1197" s="16"/>
    </row>
    <row r="1198" spans="15:20" x14ac:dyDescent="0.3">
      <c r="O1198" s="9"/>
      <c r="Q1198" s="11"/>
      <c r="T1198" s="16"/>
    </row>
    <row r="1199" spans="15:20" x14ac:dyDescent="0.3">
      <c r="O1199" s="9"/>
      <c r="Q1199" s="11"/>
      <c r="T1199" s="16"/>
    </row>
    <row r="1200" spans="15:20" x14ac:dyDescent="0.3">
      <c r="O1200" s="9"/>
      <c r="Q1200" s="11"/>
      <c r="T1200" s="16"/>
    </row>
    <row r="1201" spans="15:20" x14ac:dyDescent="0.3">
      <c r="O1201" s="9"/>
      <c r="Q1201" s="11"/>
      <c r="T1201" s="16"/>
    </row>
    <row r="1202" spans="15:20" x14ac:dyDescent="0.3">
      <c r="O1202" s="9"/>
      <c r="Q1202" s="11"/>
      <c r="T1202" s="16"/>
    </row>
    <row r="1203" spans="15:20" x14ac:dyDescent="0.3">
      <c r="O1203" s="9"/>
      <c r="Q1203" s="11"/>
      <c r="T1203" s="16"/>
    </row>
    <row r="1204" spans="15:20" x14ac:dyDescent="0.3">
      <c r="O1204" s="9"/>
      <c r="Q1204" s="11"/>
      <c r="T1204" s="16"/>
    </row>
    <row r="1205" spans="15:20" x14ac:dyDescent="0.3">
      <c r="O1205" s="9"/>
      <c r="Q1205" s="11"/>
      <c r="T1205" s="16"/>
    </row>
    <row r="1206" spans="15:20" x14ac:dyDescent="0.3">
      <c r="O1206" s="9"/>
      <c r="Q1206" s="11"/>
      <c r="T1206" s="16"/>
    </row>
    <row r="1207" spans="15:20" x14ac:dyDescent="0.3">
      <c r="O1207" s="9"/>
      <c r="Q1207" s="11"/>
      <c r="T1207" s="16"/>
    </row>
    <row r="1208" spans="15:20" x14ac:dyDescent="0.3">
      <c r="O1208" s="9"/>
      <c r="Q1208" s="11"/>
      <c r="T1208" s="16"/>
    </row>
    <row r="1209" spans="15:20" x14ac:dyDescent="0.3">
      <c r="O1209" s="9"/>
      <c r="Q1209" s="11"/>
      <c r="T1209" s="16"/>
    </row>
    <row r="1210" spans="15:20" x14ac:dyDescent="0.3">
      <c r="O1210" s="9"/>
      <c r="Q1210" s="11"/>
      <c r="T1210" s="16"/>
    </row>
    <row r="1211" spans="15:20" x14ac:dyDescent="0.3">
      <c r="O1211" s="9"/>
      <c r="Q1211" s="11"/>
      <c r="T1211" s="16"/>
    </row>
    <row r="1212" spans="15:20" x14ac:dyDescent="0.3">
      <c r="O1212" s="9"/>
      <c r="Q1212" s="11"/>
      <c r="T1212" s="16"/>
    </row>
    <row r="1213" spans="15:20" x14ac:dyDescent="0.3">
      <c r="O1213" s="9"/>
      <c r="Q1213" s="11"/>
      <c r="T1213" s="16"/>
    </row>
    <row r="1214" spans="15:20" x14ac:dyDescent="0.3">
      <c r="O1214" s="9"/>
      <c r="Q1214" s="11"/>
      <c r="T1214" s="16"/>
    </row>
    <row r="1215" spans="15:20" x14ac:dyDescent="0.3">
      <c r="O1215" s="9"/>
      <c r="Q1215" s="11"/>
      <c r="T1215" s="16"/>
    </row>
    <row r="1216" spans="15:20" x14ac:dyDescent="0.3">
      <c r="O1216" s="9"/>
      <c r="Q1216" s="11"/>
      <c r="T1216" s="16"/>
    </row>
    <row r="1217" spans="15:20" x14ac:dyDescent="0.3">
      <c r="O1217" s="9"/>
      <c r="Q1217" s="11"/>
      <c r="T1217" s="16"/>
    </row>
    <row r="1218" spans="15:20" x14ac:dyDescent="0.3">
      <c r="O1218" s="9"/>
      <c r="Q1218" s="11"/>
      <c r="T1218" s="16"/>
    </row>
    <row r="1219" spans="15:20" x14ac:dyDescent="0.3">
      <c r="O1219" s="9"/>
      <c r="Q1219" s="11"/>
      <c r="T1219" s="16"/>
    </row>
    <row r="1220" spans="15:20" x14ac:dyDescent="0.3">
      <c r="O1220" s="9"/>
      <c r="Q1220" s="11"/>
      <c r="T1220" s="16"/>
    </row>
    <row r="1221" spans="15:20" x14ac:dyDescent="0.3">
      <c r="O1221" s="9"/>
      <c r="Q1221" s="11"/>
      <c r="T1221" s="16"/>
    </row>
    <row r="1222" spans="15:20" x14ac:dyDescent="0.3">
      <c r="O1222" s="9"/>
      <c r="Q1222" s="11"/>
      <c r="T1222" s="16"/>
    </row>
    <row r="1223" spans="15:20" x14ac:dyDescent="0.3">
      <c r="O1223" s="9"/>
      <c r="Q1223" s="11"/>
      <c r="T1223" s="16"/>
    </row>
    <row r="1224" spans="15:20" x14ac:dyDescent="0.3">
      <c r="O1224" s="9"/>
      <c r="Q1224" s="11"/>
      <c r="T1224" s="16"/>
    </row>
    <row r="1225" spans="15:20" x14ac:dyDescent="0.3">
      <c r="O1225" s="9"/>
      <c r="Q1225" s="11"/>
      <c r="T1225" s="16"/>
    </row>
    <row r="1226" spans="15:20" x14ac:dyDescent="0.3">
      <c r="O1226" s="9"/>
      <c r="Q1226" s="11"/>
      <c r="T1226" s="16"/>
    </row>
    <row r="1227" spans="15:20" x14ac:dyDescent="0.3">
      <c r="O1227" s="9"/>
      <c r="Q1227" s="11"/>
      <c r="T1227" s="16"/>
    </row>
    <row r="1228" spans="15:20" x14ac:dyDescent="0.3">
      <c r="O1228" s="9"/>
      <c r="Q1228" s="11"/>
      <c r="T1228" s="16"/>
    </row>
    <row r="1229" spans="15:20" x14ac:dyDescent="0.3">
      <c r="O1229" s="9"/>
      <c r="Q1229" s="11"/>
      <c r="T1229" s="16"/>
    </row>
    <row r="1230" spans="15:20" x14ac:dyDescent="0.3">
      <c r="O1230" s="9"/>
      <c r="Q1230" s="11"/>
      <c r="T1230" s="16"/>
    </row>
    <row r="1231" spans="15:20" x14ac:dyDescent="0.3">
      <c r="O1231" s="9"/>
      <c r="Q1231" s="11"/>
      <c r="T1231" s="16"/>
    </row>
    <row r="1232" spans="15:20" x14ac:dyDescent="0.3">
      <c r="O1232" s="9"/>
      <c r="Q1232" s="11"/>
      <c r="T1232" s="16"/>
    </row>
    <row r="1233" spans="15:20" x14ac:dyDescent="0.3">
      <c r="O1233" s="9"/>
      <c r="Q1233" s="11"/>
      <c r="T1233" s="16"/>
    </row>
    <row r="1234" spans="15:20" x14ac:dyDescent="0.3">
      <c r="O1234" s="9"/>
      <c r="Q1234" s="11"/>
      <c r="T1234" s="16"/>
    </row>
    <row r="1235" spans="15:20" x14ac:dyDescent="0.3">
      <c r="O1235" s="9"/>
      <c r="Q1235" s="11"/>
      <c r="T1235" s="16"/>
    </row>
    <row r="1236" spans="15:20" x14ac:dyDescent="0.3">
      <c r="O1236" s="9"/>
      <c r="Q1236" s="11"/>
      <c r="T1236" s="16"/>
    </row>
    <row r="1237" spans="15:20" x14ac:dyDescent="0.3">
      <c r="O1237" s="9"/>
      <c r="Q1237" s="11"/>
      <c r="T1237" s="16"/>
    </row>
    <row r="1238" spans="15:20" x14ac:dyDescent="0.3">
      <c r="O1238" s="9"/>
      <c r="Q1238" s="11"/>
      <c r="T1238" s="16"/>
    </row>
    <row r="1239" spans="15:20" x14ac:dyDescent="0.3">
      <c r="O1239" s="9"/>
      <c r="Q1239" s="11"/>
      <c r="T1239" s="16"/>
    </row>
    <row r="1240" spans="15:20" x14ac:dyDescent="0.3">
      <c r="O1240" s="9"/>
      <c r="Q1240" s="11"/>
      <c r="T1240" s="16"/>
    </row>
    <row r="1241" spans="15:20" x14ac:dyDescent="0.3">
      <c r="O1241" s="9"/>
      <c r="Q1241" s="11"/>
      <c r="T1241" s="16"/>
    </row>
    <row r="1242" spans="15:20" x14ac:dyDescent="0.3">
      <c r="O1242" s="9"/>
      <c r="Q1242" s="11"/>
      <c r="T1242" s="16"/>
    </row>
    <row r="1243" spans="15:20" x14ac:dyDescent="0.3">
      <c r="O1243" s="9"/>
      <c r="Q1243" s="11"/>
      <c r="T1243" s="16"/>
    </row>
    <row r="1244" spans="15:20" x14ac:dyDescent="0.3">
      <c r="O1244" s="9"/>
      <c r="Q1244" s="11"/>
      <c r="T1244" s="16"/>
    </row>
    <row r="1245" spans="15:20" x14ac:dyDescent="0.3">
      <c r="O1245" s="9"/>
      <c r="Q1245" s="11"/>
      <c r="T1245" s="16"/>
    </row>
    <row r="1246" spans="15:20" x14ac:dyDescent="0.3">
      <c r="O1246" s="9"/>
      <c r="Q1246" s="11"/>
      <c r="T1246" s="16"/>
    </row>
    <row r="1247" spans="15:20" x14ac:dyDescent="0.3">
      <c r="O1247" s="9"/>
      <c r="Q1247" s="11"/>
      <c r="T1247" s="16"/>
    </row>
    <row r="1248" spans="15:20" x14ac:dyDescent="0.3">
      <c r="O1248" s="9"/>
      <c r="Q1248" s="11"/>
      <c r="T1248" s="16"/>
    </row>
    <row r="1249" spans="15:20" x14ac:dyDescent="0.3">
      <c r="O1249" s="9"/>
      <c r="Q1249" s="11"/>
      <c r="T1249" s="16"/>
    </row>
    <row r="1250" spans="15:20" x14ac:dyDescent="0.3">
      <c r="O1250" s="9"/>
      <c r="Q1250" s="11"/>
      <c r="T1250" s="16"/>
    </row>
    <row r="1251" spans="15:20" x14ac:dyDescent="0.3">
      <c r="O1251" s="9"/>
      <c r="Q1251" s="11"/>
      <c r="T1251" s="16"/>
    </row>
    <row r="1252" spans="15:20" x14ac:dyDescent="0.3">
      <c r="O1252" s="9"/>
      <c r="Q1252" s="11"/>
      <c r="T1252" s="16"/>
    </row>
    <row r="1253" spans="15:20" x14ac:dyDescent="0.3">
      <c r="O1253" s="9"/>
      <c r="Q1253" s="11"/>
      <c r="T1253" s="16"/>
    </row>
    <row r="1254" spans="15:20" x14ac:dyDescent="0.3">
      <c r="O1254" s="9"/>
      <c r="Q1254" s="11"/>
      <c r="T1254" s="16"/>
    </row>
    <row r="1255" spans="15:20" x14ac:dyDescent="0.3">
      <c r="O1255" s="9"/>
      <c r="Q1255" s="11"/>
      <c r="T1255" s="16"/>
    </row>
    <row r="1256" spans="15:20" x14ac:dyDescent="0.3">
      <c r="O1256" s="9"/>
      <c r="Q1256" s="11"/>
      <c r="T1256" s="16"/>
    </row>
    <row r="1257" spans="15:20" x14ac:dyDescent="0.3">
      <c r="O1257" s="9"/>
      <c r="Q1257" s="11"/>
      <c r="T1257" s="16"/>
    </row>
    <row r="1258" spans="15:20" x14ac:dyDescent="0.3">
      <c r="O1258" s="9"/>
      <c r="Q1258" s="11"/>
      <c r="T1258" s="16"/>
    </row>
    <row r="1259" spans="15:20" x14ac:dyDescent="0.3">
      <c r="O1259" s="9"/>
      <c r="Q1259" s="11"/>
      <c r="T1259" s="16"/>
    </row>
    <row r="1260" spans="15:20" x14ac:dyDescent="0.3">
      <c r="O1260" s="9"/>
      <c r="Q1260" s="11"/>
      <c r="T1260" s="16"/>
    </row>
    <row r="1261" spans="15:20" x14ac:dyDescent="0.3">
      <c r="O1261" s="9"/>
      <c r="Q1261" s="11"/>
      <c r="T1261" s="16"/>
    </row>
    <row r="1262" spans="15:20" x14ac:dyDescent="0.3">
      <c r="O1262" s="9"/>
      <c r="Q1262" s="11"/>
      <c r="T1262" s="16"/>
    </row>
    <row r="1263" spans="15:20" x14ac:dyDescent="0.3">
      <c r="O1263" s="9"/>
      <c r="Q1263" s="11"/>
      <c r="T1263" s="16"/>
    </row>
    <row r="1264" spans="15:20" x14ac:dyDescent="0.3">
      <c r="O1264" s="9"/>
      <c r="Q1264" s="11"/>
      <c r="T1264" s="16"/>
    </row>
    <row r="1265" spans="15:20" x14ac:dyDescent="0.3">
      <c r="O1265" s="9"/>
      <c r="Q1265" s="11"/>
      <c r="T1265" s="16"/>
    </row>
    <row r="1266" spans="15:20" x14ac:dyDescent="0.3">
      <c r="O1266" s="9"/>
      <c r="Q1266" s="11"/>
      <c r="T1266" s="16"/>
    </row>
    <row r="1267" spans="15:20" x14ac:dyDescent="0.3">
      <c r="O1267" s="9"/>
      <c r="Q1267" s="11"/>
      <c r="T1267" s="16"/>
    </row>
    <row r="1268" spans="15:20" x14ac:dyDescent="0.3">
      <c r="O1268" s="9"/>
      <c r="Q1268" s="11"/>
      <c r="T1268" s="16"/>
    </row>
    <row r="1269" spans="15:20" x14ac:dyDescent="0.3">
      <c r="O1269" s="9"/>
      <c r="Q1269" s="11"/>
      <c r="T1269" s="16"/>
    </row>
    <row r="1270" spans="15:20" x14ac:dyDescent="0.3">
      <c r="O1270" s="9"/>
      <c r="Q1270" s="11"/>
      <c r="T1270" s="16"/>
    </row>
    <row r="1271" spans="15:20" x14ac:dyDescent="0.3">
      <c r="O1271" s="9"/>
      <c r="Q1271" s="11"/>
      <c r="T1271" s="16"/>
    </row>
    <row r="1272" spans="15:20" x14ac:dyDescent="0.3">
      <c r="O1272" s="9"/>
      <c r="Q1272" s="11"/>
      <c r="T1272" s="16"/>
    </row>
    <row r="1273" spans="15:20" x14ac:dyDescent="0.3">
      <c r="O1273" s="9"/>
      <c r="Q1273" s="11"/>
      <c r="T1273" s="16"/>
    </row>
    <row r="1274" spans="15:20" x14ac:dyDescent="0.3">
      <c r="O1274" s="9"/>
      <c r="Q1274" s="11"/>
      <c r="T1274" s="16"/>
    </row>
    <row r="1275" spans="15:20" x14ac:dyDescent="0.3">
      <c r="O1275" s="9"/>
      <c r="Q1275" s="11"/>
      <c r="T1275" s="16"/>
    </row>
    <row r="1276" spans="15:20" x14ac:dyDescent="0.3">
      <c r="O1276" s="9"/>
      <c r="Q1276" s="11"/>
      <c r="T1276" s="16"/>
    </row>
    <row r="1277" spans="15:20" x14ac:dyDescent="0.3">
      <c r="O1277" s="9"/>
      <c r="Q1277" s="11"/>
      <c r="T1277" s="16"/>
    </row>
    <row r="1278" spans="15:20" x14ac:dyDescent="0.3">
      <c r="O1278" s="9"/>
      <c r="Q1278" s="11"/>
      <c r="T1278" s="16"/>
    </row>
    <row r="1279" spans="15:20" x14ac:dyDescent="0.3">
      <c r="O1279" s="9"/>
      <c r="Q1279" s="11"/>
      <c r="T1279" s="16"/>
    </row>
    <row r="1280" spans="15:20" x14ac:dyDescent="0.3">
      <c r="O1280" s="9"/>
      <c r="Q1280" s="11"/>
      <c r="T1280" s="16"/>
    </row>
    <row r="1281" spans="15:20" x14ac:dyDescent="0.3">
      <c r="O1281" s="9"/>
      <c r="Q1281" s="11"/>
      <c r="T1281" s="16"/>
    </row>
    <row r="1282" spans="15:20" x14ac:dyDescent="0.3">
      <c r="O1282" s="9"/>
      <c r="Q1282" s="11"/>
      <c r="T1282" s="16"/>
    </row>
    <row r="1283" spans="15:20" x14ac:dyDescent="0.3">
      <c r="O1283" s="9"/>
      <c r="Q1283" s="11"/>
      <c r="T1283" s="16"/>
    </row>
    <row r="1284" spans="15:20" x14ac:dyDescent="0.3">
      <c r="O1284" s="9"/>
      <c r="Q1284" s="11"/>
      <c r="T1284" s="16"/>
    </row>
    <row r="1285" spans="15:20" x14ac:dyDescent="0.3">
      <c r="O1285" s="9"/>
      <c r="Q1285" s="11"/>
      <c r="T1285" s="16"/>
    </row>
    <row r="1286" spans="15:20" x14ac:dyDescent="0.3">
      <c r="O1286" s="9"/>
      <c r="Q1286" s="11"/>
      <c r="T1286" s="16"/>
    </row>
    <row r="1287" spans="15:20" x14ac:dyDescent="0.3">
      <c r="O1287" s="9"/>
      <c r="Q1287" s="11"/>
      <c r="T1287" s="16"/>
    </row>
    <row r="1288" spans="15:20" x14ac:dyDescent="0.3">
      <c r="O1288" s="9"/>
      <c r="Q1288" s="11"/>
      <c r="T1288" s="16"/>
    </row>
    <row r="1289" spans="15:20" x14ac:dyDescent="0.3">
      <c r="O1289" s="9"/>
      <c r="Q1289" s="11"/>
      <c r="T1289" s="16"/>
    </row>
    <row r="1290" spans="15:20" x14ac:dyDescent="0.3">
      <c r="O1290" s="9"/>
      <c r="Q1290" s="11"/>
      <c r="T1290" s="16"/>
    </row>
    <row r="1291" spans="15:20" x14ac:dyDescent="0.3">
      <c r="O1291" s="9"/>
      <c r="Q1291" s="11"/>
      <c r="T1291" s="16"/>
    </row>
    <row r="1292" spans="15:20" x14ac:dyDescent="0.3">
      <c r="O1292" s="9"/>
      <c r="Q1292" s="11"/>
      <c r="T1292" s="16"/>
    </row>
    <row r="1293" spans="15:20" x14ac:dyDescent="0.3">
      <c r="O1293" s="9"/>
      <c r="Q1293" s="11"/>
      <c r="T1293" s="16"/>
    </row>
    <row r="1294" spans="15:20" x14ac:dyDescent="0.3">
      <c r="O1294" s="9"/>
      <c r="Q1294" s="11"/>
      <c r="T1294" s="16"/>
    </row>
    <row r="1295" spans="15:20" x14ac:dyDescent="0.3">
      <c r="O1295" s="9"/>
      <c r="Q1295" s="11"/>
      <c r="T1295" s="16"/>
    </row>
    <row r="1296" spans="15:20" x14ac:dyDescent="0.3">
      <c r="O1296" s="9"/>
      <c r="Q1296" s="11"/>
      <c r="T1296" s="16"/>
    </row>
    <row r="1297" spans="15:20" x14ac:dyDescent="0.3">
      <c r="O1297" s="9"/>
      <c r="Q1297" s="11"/>
      <c r="T1297" s="16"/>
    </row>
    <row r="1298" spans="15:20" x14ac:dyDescent="0.3">
      <c r="O1298" s="9"/>
      <c r="Q1298" s="11"/>
      <c r="T1298" s="16"/>
    </row>
    <row r="1299" spans="15:20" x14ac:dyDescent="0.3">
      <c r="O1299" s="9"/>
      <c r="Q1299" s="11"/>
      <c r="T1299" s="16"/>
    </row>
    <row r="1300" spans="15:20" x14ac:dyDescent="0.3">
      <c r="O1300" s="9"/>
      <c r="Q1300" s="11"/>
      <c r="T1300" s="16"/>
    </row>
    <row r="1301" spans="15:20" x14ac:dyDescent="0.3">
      <c r="O1301" s="9"/>
      <c r="Q1301" s="11"/>
      <c r="T1301" s="16"/>
    </row>
    <row r="1302" spans="15:20" x14ac:dyDescent="0.3">
      <c r="O1302" s="9"/>
      <c r="Q1302" s="11"/>
      <c r="T1302" s="16"/>
    </row>
    <row r="1303" spans="15:20" x14ac:dyDescent="0.3">
      <c r="O1303" s="9"/>
      <c r="Q1303" s="11"/>
      <c r="T1303" s="16"/>
    </row>
    <row r="1304" spans="15:20" x14ac:dyDescent="0.3">
      <c r="O1304" s="9"/>
      <c r="Q1304" s="11"/>
      <c r="T1304" s="16"/>
    </row>
    <row r="1305" spans="15:20" x14ac:dyDescent="0.3">
      <c r="O1305" s="9"/>
      <c r="Q1305" s="11"/>
      <c r="T1305" s="16"/>
    </row>
    <row r="1306" spans="15:20" x14ac:dyDescent="0.3">
      <c r="O1306" s="9"/>
      <c r="Q1306" s="11"/>
      <c r="T1306" s="16"/>
    </row>
    <row r="1307" spans="15:20" x14ac:dyDescent="0.3">
      <c r="O1307" s="9"/>
      <c r="Q1307" s="11"/>
      <c r="T1307" s="16"/>
    </row>
    <row r="1308" spans="15:20" x14ac:dyDescent="0.3">
      <c r="O1308" s="9"/>
      <c r="Q1308" s="11"/>
      <c r="T1308" s="16"/>
    </row>
    <row r="1309" spans="15:20" x14ac:dyDescent="0.3">
      <c r="O1309" s="9"/>
      <c r="Q1309" s="11"/>
      <c r="T1309" s="16"/>
    </row>
    <row r="1310" spans="15:20" x14ac:dyDescent="0.3">
      <c r="O1310" s="9"/>
      <c r="Q1310" s="11"/>
      <c r="T1310" s="16"/>
    </row>
    <row r="1311" spans="15:20" x14ac:dyDescent="0.3">
      <c r="O1311" s="9"/>
      <c r="Q1311" s="11"/>
      <c r="T1311" s="16"/>
    </row>
    <row r="1312" spans="15:20" x14ac:dyDescent="0.3">
      <c r="O1312" s="9"/>
      <c r="Q1312" s="11"/>
      <c r="T1312" s="16"/>
    </row>
    <row r="1313" spans="15:20" x14ac:dyDescent="0.3">
      <c r="O1313" s="9"/>
      <c r="Q1313" s="11"/>
      <c r="T1313" s="16"/>
    </row>
    <row r="1314" spans="15:20" x14ac:dyDescent="0.3">
      <c r="O1314" s="9"/>
      <c r="Q1314" s="11"/>
      <c r="T1314" s="16"/>
    </row>
    <row r="1315" spans="15:20" x14ac:dyDescent="0.3">
      <c r="O1315" s="9"/>
      <c r="Q1315" s="11"/>
      <c r="T1315" s="16"/>
    </row>
    <row r="1316" spans="15:20" x14ac:dyDescent="0.3">
      <c r="O1316" s="9"/>
      <c r="Q1316" s="11"/>
      <c r="T1316" s="16"/>
    </row>
    <row r="1317" spans="15:20" x14ac:dyDescent="0.3">
      <c r="O1317" s="9"/>
      <c r="Q1317" s="11"/>
      <c r="T1317" s="16"/>
    </row>
    <row r="1318" spans="15:20" x14ac:dyDescent="0.3">
      <c r="O1318" s="9"/>
      <c r="Q1318" s="11"/>
      <c r="T1318" s="16"/>
    </row>
    <row r="1319" spans="15:20" x14ac:dyDescent="0.3">
      <c r="O1319" s="9"/>
      <c r="Q1319" s="11"/>
      <c r="T1319" s="16"/>
    </row>
    <row r="1320" spans="15:20" x14ac:dyDescent="0.3">
      <c r="O1320" s="9"/>
      <c r="Q1320" s="11"/>
      <c r="T1320" s="16"/>
    </row>
    <row r="1321" spans="15:20" x14ac:dyDescent="0.3">
      <c r="O1321" s="9"/>
      <c r="Q1321" s="11"/>
      <c r="T1321" s="16"/>
    </row>
    <row r="1322" spans="15:20" x14ac:dyDescent="0.3">
      <c r="O1322" s="9"/>
      <c r="Q1322" s="11"/>
      <c r="T1322" s="16"/>
    </row>
    <row r="1323" spans="15:20" x14ac:dyDescent="0.3">
      <c r="O1323" s="9"/>
      <c r="Q1323" s="11"/>
      <c r="T1323" s="16"/>
    </row>
    <row r="1324" spans="15:20" x14ac:dyDescent="0.3">
      <c r="O1324" s="9"/>
      <c r="Q1324" s="11"/>
      <c r="T1324" s="16"/>
    </row>
    <row r="1325" spans="15:20" x14ac:dyDescent="0.3">
      <c r="O1325" s="9"/>
      <c r="Q1325" s="11"/>
      <c r="T1325" s="16"/>
    </row>
    <row r="1326" spans="15:20" x14ac:dyDescent="0.3">
      <c r="O1326" s="9"/>
      <c r="Q1326" s="11"/>
      <c r="T1326" s="16"/>
    </row>
    <row r="1327" spans="15:20" x14ac:dyDescent="0.3">
      <c r="O1327" s="9"/>
      <c r="Q1327" s="11"/>
      <c r="T1327" s="16"/>
    </row>
    <row r="1328" spans="15:20" x14ac:dyDescent="0.3">
      <c r="O1328" s="9"/>
      <c r="Q1328" s="11"/>
      <c r="T1328" s="16"/>
    </row>
    <row r="1329" spans="15:20" x14ac:dyDescent="0.3">
      <c r="O1329" s="9"/>
      <c r="Q1329" s="11"/>
      <c r="T1329" s="16"/>
    </row>
    <row r="1330" spans="15:20" x14ac:dyDescent="0.3">
      <c r="O1330" s="9"/>
      <c r="Q1330" s="11"/>
      <c r="T1330" s="16"/>
    </row>
    <row r="1331" spans="15:20" x14ac:dyDescent="0.3">
      <c r="O1331" s="9"/>
      <c r="Q1331" s="11"/>
      <c r="T1331" s="16"/>
    </row>
    <row r="1332" spans="15:20" x14ac:dyDescent="0.3">
      <c r="O1332" s="9"/>
      <c r="Q1332" s="11"/>
      <c r="T1332" s="16"/>
    </row>
    <row r="1333" spans="15:20" x14ac:dyDescent="0.3">
      <c r="O1333" s="9"/>
      <c r="Q1333" s="11"/>
      <c r="T1333" s="16"/>
    </row>
    <row r="1334" spans="15:20" x14ac:dyDescent="0.3">
      <c r="O1334" s="9"/>
      <c r="Q1334" s="11"/>
      <c r="T1334" s="16"/>
    </row>
    <row r="1335" spans="15:20" x14ac:dyDescent="0.3">
      <c r="O1335" s="9"/>
      <c r="Q1335" s="11"/>
      <c r="T1335" s="16"/>
    </row>
    <row r="1336" spans="15:20" x14ac:dyDescent="0.3">
      <c r="O1336" s="9"/>
      <c r="Q1336" s="11"/>
      <c r="T1336" s="16"/>
    </row>
    <row r="1337" spans="15:20" x14ac:dyDescent="0.3">
      <c r="O1337" s="9"/>
      <c r="Q1337" s="11"/>
      <c r="T1337" s="16"/>
    </row>
    <row r="1338" spans="15:20" x14ac:dyDescent="0.3">
      <c r="O1338" s="9"/>
      <c r="Q1338" s="11"/>
      <c r="T1338" s="16"/>
    </row>
    <row r="1339" spans="15:20" x14ac:dyDescent="0.3">
      <c r="O1339" s="9"/>
      <c r="Q1339" s="11"/>
      <c r="T1339" s="16"/>
    </row>
    <row r="1340" spans="15:20" x14ac:dyDescent="0.3">
      <c r="O1340" s="9"/>
      <c r="Q1340" s="11"/>
      <c r="T1340" s="16"/>
    </row>
    <row r="1341" spans="15:20" x14ac:dyDescent="0.3">
      <c r="O1341" s="9"/>
      <c r="Q1341" s="11"/>
      <c r="T1341" s="16"/>
    </row>
    <row r="1342" spans="15:20" x14ac:dyDescent="0.3">
      <c r="O1342" s="9"/>
      <c r="Q1342" s="11"/>
      <c r="T1342" s="16"/>
    </row>
    <row r="1343" spans="15:20" x14ac:dyDescent="0.3">
      <c r="O1343" s="9"/>
      <c r="Q1343" s="11"/>
      <c r="T1343" s="16"/>
    </row>
    <row r="1344" spans="15:20" x14ac:dyDescent="0.3">
      <c r="O1344" s="9"/>
      <c r="Q1344" s="11"/>
      <c r="T1344" s="16"/>
    </row>
    <row r="1345" spans="15:20" x14ac:dyDescent="0.3">
      <c r="O1345" s="9"/>
      <c r="Q1345" s="11"/>
      <c r="T1345" s="16"/>
    </row>
    <row r="1346" spans="15:20" x14ac:dyDescent="0.3">
      <c r="O1346" s="9"/>
      <c r="Q1346" s="11"/>
      <c r="T1346" s="16"/>
    </row>
    <row r="1347" spans="15:20" x14ac:dyDescent="0.3">
      <c r="O1347" s="9"/>
      <c r="Q1347" s="11"/>
      <c r="T1347" s="16"/>
    </row>
    <row r="1348" spans="15:20" x14ac:dyDescent="0.3">
      <c r="O1348" s="9"/>
      <c r="Q1348" s="11"/>
      <c r="T1348" s="16"/>
    </row>
    <row r="1349" spans="15:20" x14ac:dyDescent="0.3">
      <c r="O1349" s="9"/>
      <c r="Q1349" s="11"/>
      <c r="T1349" s="16"/>
    </row>
    <row r="1350" spans="15:20" x14ac:dyDescent="0.3">
      <c r="O1350" s="9"/>
      <c r="Q1350" s="11"/>
      <c r="T1350" s="16"/>
    </row>
    <row r="1351" spans="15:20" x14ac:dyDescent="0.3">
      <c r="O1351" s="9"/>
      <c r="Q1351" s="11"/>
      <c r="T1351" s="16"/>
    </row>
    <row r="1352" spans="15:20" x14ac:dyDescent="0.3">
      <c r="O1352" s="9"/>
      <c r="Q1352" s="11"/>
      <c r="T1352" s="16"/>
    </row>
    <row r="1353" spans="15:20" x14ac:dyDescent="0.3">
      <c r="O1353" s="9"/>
      <c r="Q1353" s="11"/>
      <c r="T1353" s="16"/>
    </row>
    <row r="1354" spans="15:20" x14ac:dyDescent="0.3">
      <c r="O1354" s="9"/>
      <c r="Q1354" s="11"/>
      <c r="T1354" s="16"/>
    </row>
    <row r="1355" spans="15:20" x14ac:dyDescent="0.3">
      <c r="O1355" s="9"/>
      <c r="Q1355" s="11"/>
      <c r="T1355" s="16"/>
    </row>
    <row r="1356" spans="15:20" x14ac:dyDescent="0.3">
      <c r="O1356" s="9"/>
      <c r="Q1356" s="11"/>
      <c r="T1356" s="16"/>
    </row>
    <row r="1357" spans="15:20" x14ac:dyDescent="0.3">
      <c r="O1357" s="9"/>
      <c r="Q1357" s="11"/>
      <c r="T1357" s="16"/>
    </row>
    <row r="1358" spans="15:20" x14ac:dyDescent="0.3">
      <c r="O1358" s="9"/>
      <c r="Q1358" s="11"/>
      <c r="T1358" s="16"/>
    </row>
    <row r="1359" spans="15:20" x14ac:dyDescent="0.3">
      <c r="O1359" s="9"/>
      <c r="Q1359" s="11"/>
      <c r="T1359" s="16"/>
    </row>
    <row r="1360" spans="15:20" x14ac:dyDescent="0.3">
      <c r="O1360" s="9"/>
      <c r="Q1360" s="11"/>
      <c r="T1360" s="16"/>
    </row>
    <row r="1361" spans="15:20" x14ac:dyDescent="0.3">
      <c r="O1361" s="9"/>
      <c r="Q1361" s="11"/>
      <c r="T1361" s="16"/>
    </row>
    <row r="1362" spans="15:20" x14ac:dyDescent="0.3">
      <c r="O1362" s="9"/>
      <c r="Q1362" s="11"/>
      <c r="T1362" s="16"/>
    </row>
    <row r="1363" spans="15:20" x14ac:dyDescent="0.3">
      <c r="O1363" s="9"/>
      <c r="Q1363" s="11"/>
      <c r="T1363" s="16"/>
    </row>
    <row r="1364" spans="15:20" x14ac:dyDescent="0.3">
      <c r="O1364" s="9"/>
      <c r="Q1364" s="11"/>
      <c r="T1364" s="16"/>
    </row>
    <row r="1365" spans="15:20" x14ac:dyDescent="0.3">
      <c r="O1365" s="9"/>
      <c r="Q1365" s="11"/>
      <c r="T1365" s="16"/>
    </row>
    <row r="1366" spans="15:20" x14ac:dyDescent="0.3">
      <c r="O1366" s="9"/>
      <c r="Q1366" s="11"/>
      <c r="T1366" s="16"/>
    </row>
    <row r="1367" spans="15:20" x14ac:dyDescent="0.3">
      <c r="O1367" s="9"/>
      <c r="Q1367" s="11"/>
      <c r="T1367" s="16"/>
    </row>
    <row r="1368" spans="15:20" x14ac:dyDescent="0.3">
      <c r="O1368" s="9"/>
      <c r="Q1368" s="11"/>
      <c r="T1368" s="16"/>
    </row>
    <row r="1369" spans="15:20" x14ac:dyDescent="0.3">
      <c r="O1369" s="9"/>
      <c r="Q1369" s="11"/>
      <c r="T1369" s="16"/>
    </row>
    <row r="1370" spans="15:20" x14ac:dyDescent="0.3">
      <c r="O1370" s="9"/>
      <c r="Q1370" s="11"/>
      <c r="T1370" s="16"/>
    </row>
    <row r="1371" spans="15:20" x14ac:dyDescent="0.3">
      <c r="O1371" s="9"/>
      <c r="Q1371" s="11"/>
      <c r="T1371" s="16"/>
    </row>
    <row r="1372" spans="15:20" x14ac:dyDescent="0.3">
      <c r="O1372" s="9"/>
      <c r="Q1372" s="11"/>
      <c r="T1372" s="16"/>
    </row>
    <row r="1373" spans="15:20" x14ac:dyDescent="0.3">
      <c r="O1373" s="9"/>
      <c r="Q1373" s="11"/>
      <c r="T1373" s="16"/>
    </row>
    <row r="1374" spans="15:20" x14ac:dyDescent="0.3">
      <c r="O1374" s="9"/>
      <c r="Q1374" s="11"/>
      <c r="T1374" s="16"/>
    </row>
    <row r="1375" spans="15:20" x14ac:dyDescent="0.3">
      <c r="O1375" s="9"/>
      <c r="Q1375" s="11"/>
      <c r="T1375" s="16"/>
    </row>
    <row r="1376" spans="15:20" x14ac:dyDescent="0.3">
      <c r="O1376" s="9"/>
      <c r="Q1376" s="11"/>
      <c r="T1376" s="16"/>
    </row>
    <row r="1377" spans="15:20" x14ac:dyDescent="0.3">
      <c r="O1377" s="9"/>
      <c r="Q1377" s="11"/>
      <c r="T1377" s="16"/>
    </row>
    <row r="1378" spans="15:20" x14ac:dyDescent="0.3">
      <c r="O1378" s="9"/>
      <c r="Q1378" s="11"/>
      <c r="T1378" s="16"/>
    </row>
    <row r="1379" spans="15:20" x14ac:dyDescent="0.3">
      <c r="O1379" s="9"/>
      <c r="Q1379" s="11"/>
      <c r="T1379" s="16"/>
    </row>
    <row r="1380" spans="15:20" x14ac:dyDescent="0.3">
      <c r="O1380" s="9"/>
      <c r="Q1380" s="11"/>
      <c r="T1380" s="16"/>
    </row>
    <row r="1381" spans="15:20" x14ac:dyDescent="0.3">
      <c r="O1381" s="9"/>
      <c r="Q1381" s="11"/>
      <c r="T1381" s="16"/>
    </row>
    <row r="1382" spans="15:20" x14ac:dyDescent="0.3">
      <c r="O1382" s="9"/>
      <c r="Q1382" s="11"/>
      <c r="T1382" s="16"/>
    </row>
    <row r="1383" spans="15:20" x14ac:dyDescent="0.3">
      <c r="O1383" s="9"/>
      <c r="Q1383" s="11"/>
      <c r="T1383" s="16"/>
    </row>
    <row r="1384" spans="15:20" x14ac:dyDescent="0.3">
      <c r="O1384" s="9"/>
      <c r="Q1384" s="11"/>
      <c r="T1384" s="16"/>
    </row>
    <row r="1385" spans="15:20" x14ac:dyDescent="0.3">
      <c r="O1385" s="9"/>
      <c r="Q1385" s="11"/>
      <c r="T1385" s="16"/>
    </row>
    <row r="1386" spans="15:20" x14ac:dyDescent="0.3">
      <c r="O1386" s="9"/>
      <c r="Q1386" s="11"/>
      <c r="T1386" s="16"/>
    </row>
    <row r="1387" spans="15:20" x14ac:dyDescent="0.3">
      <c r="O1387" s="9"/>
      <c r="Q1387" s="11"/>
      <c r="T1387" s="16"/>
    </row>
    <row r="1388" spans="15:20" x14ac:dyDescent="0.3">
      <c r="O1388" s="9"/>
      <c r="Q1388" s="11"/>
      <c r="T1388" s="16"/>
    </row>
    <row r="1389" spans="15:20" x14ac:dyDescent="0.3">
      <c r="O1389" s="9"/>
      <c r="Q1389" s="11"/>
      <c r="T1389" s="16"/>
    </row>
    <row r="1390" spans="15:20" x14ac:dyDescent="0.3">
      <c r="O1390" s="9"/>
      <c r="Q1390" s="11"/>
      <c r="T1390" s="16"/>
    </row>
    <row r="1391" spans="15:20" x14ac:dyDescent="0.3">
      <c r="O1391" s="9"/>
      <c r="Q1391" s="11"/>
      <c r="T1391" s="16"/>
    </row>
    <row r="1392" spans="15:20" x14ac:dyDescent="0.3">
      <c r="O1392" s="9"/>
      <c r="Q1392" s="11"/>
      <c r="T1392" s="16"/>
    </row>
    <row r="1393" spans="15:20" x14ac:dyDescent="0.3">
      <c r="O1393" s="9"/>
      <c r="Q1393" s="11"/>
      <c r="T1393" s="16"/>
    </row>
    <row r="1394" spans="15:20" x14ac:dyDescent="0.3">
      <c r="O1394" s="9"/>
      <c r="Q1394" s="11"/>
      <c r="T1394" s="16"/>
    </row>
    <row r="1395" spans="15:20" x14ac:dyDescent="0.3">
      <c r="O1395" s="9"/>
      <c r="Q1395" s="11"/>
      <c r="T1395" s="16"/>
    </row>
    <row r="1396" spans="15:20" x14ac:dyDescent="0.3">
      <c r="O1396" s="9"/>
      <c r="Q1396" s="11"/>
      <c r="T1396" s="16"/>
    </row>
    <row r="1397" spans="15:20" x14ac:dyDescent="0.3">
      <c r="O1397" s="9"/>
      <c r="Q1397" s="11"/>
      <c r="T1397" s="16"/>
    </row>
    <row r="1398" spans="15:20" x14ac:dyDescent="0.3">
      <c r="O1398" s="9"/>
      <c r="Q1398" s="11"/>
      <c r="T1398" s="16"/>
    </row>
    <row r="1399" spans="15:20" x14ac:dyDescent="0.3">
      <c r="O1399" s="9"/>
      <c r="Q1399" s="11"/>
      <c r="T1399" s="16"/>
    </row>
    <row r="1400" spans="15:20" x14ac:dyDescent="0.3">
      <c r="O1400" s="9"/>
      <c r="Q1400" s="11"/>
      <c r="T1400" s="16"/>
    </row>
    <row r="1401" spans="15:20" x14ac:dyDescent="0.3">
      <c r="O1401" s="9"/>
      <c r="Q1401" s="11"/>
      <c r="T1401" s="16"/>
    </row>
    <row r="1402" spans="15:20" x14ac:dyDescent="0.3">
      <c r="O1402" s="9"/>
      <c r="Q1402" s="11"/>
      <c r="T1402" s="16"/>
    </row>
    <row r="1403" spans="15:20" x14ac:dyDescent="0.3">
      <c r="O1403" s="9"/>
      <c r="Q1403" s="11"/>
      <c r="T1403" s="16"/>
    </row>
    <row r="1404" spans="15:20" x14ac:dyDescent="0.3">
      <c r="O1404" s="9"/>
      <c r="Q1404" s="11"/>
      <c r="T1404" s="16"/>
    </row>
    <row r="1405" spans="15:20" x14ac:dyDescent="0.3">
      <c r="O1405" s="9"/>
      <c r="Q1405" s="11"/>
      <c r="T1405" s="16"/>
    </row>
    <row r="1406" spans="15:20" x14ac:dyDescent="0.3">
      <c r="O1406" s="9"/>
      <c r="Q1406" s="11"/>
      <c r="T1406" s="16"/>
    </row>
    <row r="1407" spans="15:20" x14ac:dyDescent="0.3">
      <c r="O1407" s="9"/>
      <c r="Q1407" s="11"/>
      <c r="T1407" s="16"/>
    </row>
    <row r="1408" spans="15:20" x14ac:dyDescent="0.3">
      <c r="O1408" s="9"/>
      <c r="Q1408" s="11"/>
      <c r="T1408" s="16"/>
    </row>
    <row r="1409" spans="15:20" x14ac:dyDescent="0.3">
      <c r="O1409" s="9"/>
      <c r="Q1409" s="11"/>
      <c r="T1409" s="16"/>
    </row>
    <row r="1410" spans="15:20" x14ac:dyDescent="0.3">
      <c r="O1410" s="9"/>
      <c r="Q1410" s="11"/>
      <c r="T1410" s="16"/>
    </row>
    <row r="1411" spans="15:20" x14ac:dyDescent="0.3">
      <c r="O1411" s="9"/>
      <c r="Q1411" s="11"/>
      <c r="T1411" s="16"/>
    </row>
    <row r="1412" spans="15:20" x14ac:dyDescent="0.3">
      <c r="O1412" s="9"/>
      <c r="Q1412" s="11"/>
      <c r="T1412" s="16"/>
    </row>
    <row r="1413" spans="15:20" x14ac:dyDescent="0.3">
      <c r="O1413" s="9"/>
      <c r="Q1413" s="11"/>
      <c r="T1413" s="16"/>
    </row>
    <row r="1414" spans="15:20" x14ac:dyDescent="0.3">
      <c r="O1414" s="9"/>
      <c r="Q1414" s="11"/>
      <c r="T1414" s="16"/>
    </row>
    <row r="1415" spans="15:20" x14ac:dyDescent="0.3">
      <c r="O1415" s="9"/>
      <c r="Q1415" s="11"/>
      <c r="T1415" s="16"/>
    </row>
    <row r="1416" spans="15:20" x14ac:dyDescent="0.3">
      <c r="O1416" s="9"/>
      <c r="Q1416" s="11"/>
      <c r="T1416" s="16"/>
    </row>
    <row r="1417" spans="15:20" x14ac:dyDescent="0.3">
      <c r="O1417" s="9"/>
      <c r="Q1417" s="11"/>
      <c r="T1417" s="16"/>
    </row>
    <row r="1418" spans="15:20" x14ac:dyDescent="0.3">
      <c r="O1418" s="9"/>
      <c r="Q1418" s="11"/>
      <c r="T1418" s="16"/>
    </row>
    <row r="1419" spans="15:20" x14ac:dyDescent="0.3">
      <c r="O1419" s="9"/>
      <c r="Q1419" s="11"/>
      <c r="T1419" s="16"/>
    </row>
    <row r="1420" spans="15:20" x14ac:dyDescent="0.3">
      <c r="O1420" s="9"/>
      <c r="Q1420" s="11"/>
      <c r="T1420" s="16"/>
    </row>
    <row r="1421" spans="15:20" x14ac:dyDescent="0.3">
      <c r="O1421" s="9"/>
      <c r="Q1421" s="11"/>
      <c r="T1421" s="16"/>
    </row>
    <row r="1422" spans="15:20" x14ac:dyDescent="0.3">
      <c r="O1422" s="9"/>
      <c r="Q1422" s="11"/>
      <c r="T1422" s="16"/>
    </row>
    <row r="1423" spans="15:20" x14ac:dyDescent="0.3">
      <c r="O1423" s="9"/>
      <c r="Q1423" s="11"/>
      <c r="T1423" s="16"/>
    </row>
    <row r="1424" spans="15:20" x14ac:dyDescent="0.3">
      <c r="O1424" s="9"/>
      <c r="Q1424" s="11"/>
      <c r="T1424" s="16"/>
    </row>
    <row r="1425" spans="15:20" x14ac:dyDescent="0.3">
      <c r="O1425" s="9"/>
      <c r="Q1425" s="11"/>
      <c r="T1425" s="16"/>
    </row>
    <row r="1426" spans="15:20" x14ac:dyDescent="0.3">
      <c r="O1426" s="9"/>
      <c r="Q1426" s="11"/>
      <c r="T1426" s="16"/>
    </row>
    <row r="1427" spans="15:20" x14ac:dyDescent="0.3">
      <c r="O1427" s="9"/>
      <c r="Q1427" s="11"/>
      <c r="T1427" s="16"/>
    </row>
    <row r="1428" spans="15:20" x14ac:dyDescent="0.3">
      <c r="O1428" s="9"/>
      <c r="Q1428" s="11"/>
      <c r="T1428" s="16"/>
    </row>
    <row r="1429" spans="15:20" x14ac:dyDescent="0.3">
      <c r="O1429" s="9"/>
      <c r="Q1429" s="11"/>
      <c r="T1429" s="16"/>
    </row>
    <row r="1430" spans="15:20" x14ac:dyDescent="0.3">
      <c r="O1430" s="9"/>
      <c r="Q1430" s="11"/>
      <c r="T1430" s="16"/>
    </row>
    <row r="1431" spans="15:20" x14ac:dyDescent="0.3">
      <c r="O1431" s="9"/>
      <c r="Q1431" s="11"/>
      <c r="T1431" s="16"/>
    </row>
    <row r="1432" spans="15:20" x14ac:dyDescent="0.3">
      <c r="O1432" s="9"/>
      <c r="Q1432" s="11"/>
      <c r="T1432" s="16"/>
    </row>
    <row r="1433" spans="15:20" x14ac:dyDescent="0.3">
      <c r="O1433" s="9"/>
      <c r="Q1433" s="11"/>
      <c r="T1433" s="16"/>
    </row>
    <row r="1434" spans="15:20" x14ac:dyDescent="0.3">
      <c r="O1434" s="9"/>
      <c r="Q1434" s="11"/>
      <c r="T1434" s="16"/>
    </row>
    <row r="1435" spans="15:20" x14ac:dyDescent="0.3">
      <c r="O1435" s="9"/>
      <c r="Q1435" s="11"/>
      <c r="T1435" s="16"/>
    </row>
    <row r="1436" spans="15:20" x14ac:dyDescent="0.3">
      <c r="O1436" s="9"/>
      <c r="Q1436" s="11"/>
      <c r="T1436" s="16"/>
    </row>
    <row r="1437" spans="15:20" x14ac:dyDescent="0.3">
      <c r="O1437" s="9"/>
      <c r="Q1437" s="11"/>
      <c r="T1437" s="16"/>
    </row>
    <row r="1438" spans="15:20" x14ac:dyDescent="0.3">
      <c r="O1438" s="9"/>
      <c r="Q1438" s="11"/>
      <c r="T1438" s="16"/>
    </row>
    <row r="1439" spans="15:20" x14ac:dyDescent="0.3">
      <c r="O1439" s="9"/>
      <c r="Q1439" s="11"/>
      <c r="T1439" s="16"/>
    </row>
    <row r="1440" spans="15:20" x14ac:dyDescent="0.3">
      <c r="O1440" s="9"/>
      <c r="Q1440" s="11"/>
      <c r="T1440" s="16"/>
    </row>
    <row r="1441" spans="15:20" x14ac:dyDescent="0.3">
      <c r="O1441" s="9"/>
      <c r="Q1441" s="11"/>
      <c r="T1441" s="16"/>
    </row>
    <row r="1442" spans="15:20" x14ac:dyDescent="0.3">
      <c r="O1442" s="9"/>
      <c r="Q1442" s="11"/>
      <c r="T1442" s="16"/>
    </row>
    <row r="1443" spans="15:20" x14ac:dyDescent="0.3">
      <c r="O1443" s="9"/>
      <c r="Q1443" s="11"/>
      <c r="T1443" s="16"/>
    </row>
    <row r="1444" spans="15:20" x14ac:dyDescent="0.3">
      <c r="O1444" s="9"/>
      <c r="Q1444" s="11"/>
      <c r="T1444" s="16"/>
    </row>
    <row r="1445" spans="15:20" x14ac:dyDescent="0.3">
      <c r="O1445" s="9"/>
      <c r="Q1445" s="11"/>
      <c r="T1445" s="16"/>
    </row>
    <row r="1446" spans="15:20" x14ac:dyDescent="0.3">
      <c r="O1446" s="9"/>
      <c r="Q1446" s="11"/>
      <c r="T1446" s="16"/>
    </row>
    <row r="1447" spans="15:20" x14ac:dyDescent="0.3">
      <c r="O1447" s="9"/>
      <c r="Q1447" s="11"/>
      <c r="T1447" s="16"/>
    </row>
    <row r="1448" spans="15:20" x14ac:dyDescent="0.3">
      <c r="O1448" s="9"/>
      <c r="Q1448" s="11"/>
      <c r="T1448" s="16"/>
    </row>
    <row r="1449" spans="15:20" x14ac:dyDescent="0.3">
      <c r="O1449" s="9"/>
      <c r="Q1449" s="11"/>
      <c r="T1449" s="16"/>
    </row>
    <row r="1450" spans="15:20" x14ac:dyDescent="0.3">
      <c r="O1450" s="9"/>
      <c r="Q1450" s="11"/>
      <c r="T1450" s="16"/>
    </row>
    <row r="1451" spans="15:20" x14ac:dyDescent="0.3">
      <c r="O1451" s="9"/>
      <c r="Q1451" s="11"/>
      <c r="T1451" s="16"/>
    </row>
    <row r="1452" spans="15:20" x14ac:dyDescent="0.3">
      <c r="O1452" s="9"/>
      <c r="Q1452" s="11"/>
      <c r="T1452" s="16"/>
    </row>
    <row r="1453" spans="15:20" x14ac:dyDescent="0.3">
      <c r="O1453" s="9"/>
      <c r="Q1453" s="11"/>
      <c r="T1453" s="16"/>
    </row>
    <row r="1454" spans="15:20" x14ac:dyDescent="0.3">
      <c r="O1454" s="9"/>
      <c r="Q1454" s="11"/>
      <c r="T1454" s="16"/>
    </row>
    <row r="1455" spans="15:20" x14ac:dyDescent="0.3">
      <c r="O1455" s="9"/>
      <c r="Q1455" s="11"/>
      <c r="T1455" s="16"/>
    </row>
    <row r="1456" spans="15:20" x14ac:dyDescent="0.3">
      <c r="O1456" s="9"/>
      <c r="Q1456" s="11"/>
      <c r="T1456" s="16"/>
    </row>
    <row r="1457" spans="15:20" x14ac:dyDescent="0.3">
      <c r="O1457" s="9"/>
      <c r="Q1457" s="11"/>
      <c r="T1457" s="16"/>
    </row>
    <row r="1458" spans="15:20" x14ac:dyDescent="0.3">
      <c r="O1458" s="9"/>
      <c r="Q1458" s="11"/>
      <c r="T1458" s="16"/>
    </row>
    <row r="1459" spans="15:20" x14ac:dyDescent="0.3">
      <c r="O1459" s="9"/>
      <c r="Q1459" s="11"/>
      <c r="T1459" s="16"/>
    </row>
    <row r="1460" spans="15:20" x14ac:dyDescent="0.3">
      <c r="O1460" s="9"/>
      <c r="Q1460" s="11"/>
      <c r="T1460" s="16"/>
    </row>
    <row r="1461" spans="15:20" x14ac:dyDescent="0.3">
      <c r="O1461" s="9"/>
      <c r="Q1461" s="11"/>
      <c r="T1461" s="16"/>
    </row>
    <row r="1462" spans="15:20" x14ac:dyDescent="0.3">
      <c r="O1462" s="9"/>
      <c r="Q1462" s="11"/>
      <c r="T1462" s="16"/>
    </row>
    <row r="1463" spans="15:20" x14ac:dyDescent="0.3">
      <c r="O1463" s="9"/>
      <c r="Q1463" s="11"/>
      <c r="T1463" s="16"/>
    </row>
    <row r="1464" spans="15:20" x14ac:dyDescent="0.3">
      <c r="O1464" s="9"/>
      <c r="Q1464" s="11"/>
      <c r="T1464" s="16"/>
    </row>
    <row r="1465" spans="15:20" x14ac:dyDescent="0.3">
      <c r="O1465" s="9"/>
      <c r="Q1465" s="11"/>
      <c r="T1465" s="16"/>
    </row>
    <row r="1466" spans="15:20" x14ac:dyDescent="0.3">
      <c r="O1466" s="9"/>
      <c r="Q1466" s="11"/>
      <c r="T1466" s="16"/>
    </row>
    <row r="1467" spans="15:20" x14ac:dyDescent="0.3">
      <c r="O1467" s="9"/>
      <c r="Q1467" s="11"/>
      <c r="T1467" s="16"/>
    </row>
    <row r="1468" spans="15:20" x14ac:dyDescent="0.3">
      <c r="O1468" s="9"/>
      <c r="Q1468" s="11"/>
      <c r="T1468" s="16"/>
    </row>
    <row r="1469" spans="15:20" x14ac:dyDescent="0.3">
      <c r="O1469" s="9"/>
      <c r="Q1469" s="11"/>
      <c r="T1469" s="16"/>
    </row>
    <row r="1470" spans="15:20" x14ac:dyDescent="0.3">
      <c r="O1470" s="9"/>
      <c r="Q1470" s="11"/>
      <c r="T1470" s="16"/>
    </row>
    <row r="1471" spans="15:20" x14ac:dyDescent="0.3">
      <c r="O1471" s="9"/>
      <c r="Q1471" s="11"/>
      <c r="T1471" s="16"/>
    </row>
    <row r="1472" spans="15:20" x14ac:dyDescent="0.3">
      <c r="O1472" s="9"/>
      <c r="Q1472" s="11"/>
      <c r="T1472" s="16"/>
    </row>
    <row r="1473" spans="15:20" x14ac:dyDescent="0.3">
      <c r="O1473" s="9"/>
      <c r="Q1473" s="11"/>
      <c r="T1473" s="16"/>
    </row>
    <row r="1474" spans="15:20" x14ac:dyDescent="0.3">
      <c r="O1474" s="9"/>
      <c r="Q1474" s="11"/>
      <c r="T1474" s="16"/>
    </row>
    <row r="1475" spans="15:20" x14ac:dyDescent="0.3">
      <c r="O1475" s="9"/>
      <c r="Q1475" s="11"/>
      <c r="T1475" s="16"/>
    </row>
    <row r="1476" spans="15:20" x14ac:dyDescent="0.3">
      <c r="O1476" s="9"/>
      <c r="Q1476" s="11"/>
      <c r="T1476" s="16"/>
    </row>
    <row r="1477" spans="15:20" x14ac:dyDescent="0.3">
      <c r="O1477" s="9"/>
      <c r="Q1477" s="11"/>
      <c r="T1477" s="16"/>
    </row>
    <row r="1478" spans="15:20" x14ac:dyDescent="0.3">
      <c r="O1478" s="9"/>
      <c r="Q1478" s="11"/>
      <c r="T1478" s="16"/>
    </row>
    <row r="1479" spans="15:20" x14ac:dyDescent="0.3">
      <c r="O1479" s="9"/>
      <c r="Q1479" s="11"/>
      <c r="T1479" s="16"/>
    </row>
    <row r="1480" spans="15:20" x14ac:dyDescent="0.3">
      <c r="O1480" s="9"/>
      <c r="Q1480" s="11"/>
      <c r="T1480" s="16"/>
    </row>
    <row r="1481" spans="15:20" x14ac:dyDescent="0.3">
      <c r="O1481" s="9"/>
      <c r="Q1481" s="11"/>
      <c r="T1481" s="16"/>
    </row>
    <row r="1482" spans="15:20" x14ac:dyDescent="0.3">
      <c r="O1482" s="9"/>
      <c r="Q1482" s="11"/>
      <c r="T1482" s="16"/>
    </row>
    <row r="1483" spans="15:20" x14ac:dyDescent="0.3">
      <c r="O1483" s="9"/>
      <c r="Q1483" s="11"/>
      <c r="T1483" s="16"/>
    </row>
    <row r="1484" spans="15:20" x14ac:dyDescent="0.3">
      <c r="O1484" s="9"/>
      <c r="Q1484" s="11"/>
      <c r="T1484" s="16"/>
    </row>
    <row r="1485" spans="15:20" x14ac:dyDescent="0.3">
      <c r="O1485" s="9"/>
      <c r="Q1485" s="11"/>
      <c r="T1485" s="16"/>
    </row>
    <row r="1486" spans="15:20" x14ac:dyDescent="0.3">
      <c r="O1486" s="9"/>
      <c r="Q1486" s="11"/>
      <c r="T1486" s="16"/>
    </row>
    <row r="1487" spans="15:20" x14ac:dyDescent="0.3">
      <c r="O1487" s="9"/>
      <c r="Q1487" s="11"/>
      <c r="T1487" s="16"/>
    </row>
    <row r="1488" spans="15:20" x14ac:dyDescent="0.3">
      <c r="O1488" s="9"/>
      <c r="Q1488" s="11"/>
      <c r="T1488" s="16"/>
    </row>
    <row r="1489" spans="15:20" x14ac:dyDescent="0.3">
      <c r="O1489" s="9"/>
      <c r="Q1489" s="11"/>
      <c r="T1489" s="16"/>
    </row>
    <row r="1490" spans="15:20" x14ac:dyDescent="0.3">
      <c r="O1490" s="9"/>
      <c r="Q1490" s="11"/>
      <c r="T1490" s="16"/>
    </row>
    <row r="1491" spans="15:20" x14ac:dyDescent="0.3">
      <c r="O1491" s="9"/>
      <c r="Q1491" s="11"/>
      <c r="T1491" s="16"/>
    </row>
    <row r="1492" spans="15:20" x14ac:dyDescent="0.3">
      <c r="O1492" s="9"/>
      <c r="Q1492" s="11"/>
      <c r="T1492" s="16"/>
    </row>
    <row r="1493" spans="15:20" x14ac:dyDescent="0.3">
      <c r="O1493" s="9"/>
      <c r="Q1493" s="11"/>
      <c r="T1493" s="16"/>
    </row>
    <row r="1494" spans="15:20" x14ac:dyDescent="0.3">
      <c r="O1494" s="9"/>
      <c r="Q1494" s="11"/>
      <c r="T1494" s="16"/>
    </row>
    <row r="1495" spans="15:20" x14ac:dyDescent="0.3">
      <c r="O1495" s="9"/>
      <c r="Q1495" s="11"/>
      <c r="T1495" s="16"/>
    </row>
    <row r="1496" spans="15:20" x14ac:dyDescent="0.3">
      <c r="O1496" s="9"/>
      <c r="Q1496" s="11"/>
      <c r="T1496" s="16"/>
    </row>
    <row r="1497" spans="15:20" x14ac:dyDescent="0.3">
      <c r="O1497" s="9"/>
      <c r="Q1497" s="11"/>
      <c r="T1497" s="16"/>
    </row>
    <row r="1498" spans="15:20" x14ac:dyDescent="0.3">
      <c r="O1498" s="9"/>
      <c r="Q1498" s="11"/>
      <c r="T1498" s="16"/>
    </row>
    <row r="1499" spans="15:20" x14ac:dyDescent="0.3">
      <c r="O1499" s="9"/>
      <c r="Q1499" s="11"/>
      <c r="T1499" s="16"/>
    </row>
    <row r="1500" spans="15:20" x14ac:dyDescent="0.3">
      <c r="O1500" s="9"/>
      <c r="Q1500" s="11"/>
      <c r="T1500" s="16"/>
    </row>
    <row r="1501" spans="15:20" x14ac:dyDescent="0.3">
      <c r="O1501" s="9"/>
      <c r="Q1501" s="11"/>
      <c r="T1501" s="16"/>
    </row>
    <row r="1502" spans="15:20" x14ac:dyDescent="0.3">
      <c r="O1502" s="9"/>
      <c r="Q1502" s="11"/>
      <c r="T1502" s="16"/>
    </row>
    <row r="1503" spans="15:20" x14ac:dyDescent="0.3">
      <c r="O1503" s="9"/>
      <c r="Q1503" s="11"/>
      <c r="T1503" s="16"/>
    </row>
    <row r="1504" spans="15:20" x14ac:dyDescent="0.3">
      <c r="O1504" s="9"/>
      <c r="Q1504" s="11"/>
      <c r="T1504" s="16"/>
    </row>
    <row r="1505" spans="15:20" x14ac:dyDescent="0.3">
      <c r="O1505" s="9"/>
      <c r="Q1505" s="11"/>
      <c r="T1505" s="16"/>
    </row>
    <row r="1506" spans="15:20" x14ac:dyDescent="0.3">
      <c r="O1506" s="9"/>
      <c r="Q1506" s="11"/>
      <c r="T1506" s="16"/>
    </row>
    <row r="1507" spans="15:20" x14ac:dyDescent="0.3">
      <c r="O1507" s="9"/>
      <c r="Q1507" s="11"/>
      <c r="T1507" s="16"/>
    </row>
    <row r="1508" spans="15:20" x14ac:dyDescent="0.3">
      <c r="O1508" s="9"/>
      <c r="Q1508" s="11"/>
      <c r="T1508" s="16"/>
    </row>
    <row r="1509" spans="15:20" x14ac:dyDescent="0.3">
      <c r="O1509" s="9"/>
      <c r="Q1509" s="11"/>
      <c r="T1509" s="16"/>
    </row>
    <row r="1510" spans="15:20" x14ac:dyDescent="0.3">
      <c r="O1510" s="9"/>
      <c r="Q1510" s="11"/>
      <c r="T1510" s="16"/>
    </row>
    <row r="1511" spans="15:20" x14ac:dyDescent="0.3">
      <c r="O1511" s="9"/>
      <c r="Q1511" s="11"/>
      <c r="T1511" s="16"/>
    </row>
    <row r="1512" spans="15:20" x14ac:dyDescent="0.3">
      <c r="O1512" s="9"/>
      <c r="Q1512" s="11"/>
      <c r="T1512" s="16"/>
    </row>
    <row r="1513" spans="15:20" x14ac:dyDescent="0.3">
      <c r="O1513" s="9"/>
      <c r="Q1513" s="11"/>
      <c r="T1513" s="16"/>
    </row>
    <row r="1514" spans="15:20" x14ac:dyDescent="0.3">
      <c r="O1514" s="9"/>
      <c r="Q1514" s="11"/>
      <c r="T1514" s="16"/>
    </row>
    <row r="1515" spans="15:20" x14ac:dyDescent="0.3">
      <c r="O1515" s="9"/>
      <c r="Q1515" s="11"/>
      <c r="T1515" s="16"/>
    </row>
    <row r="1516" spans="15:20" x14ac:dyDescent="0.3">
      <c r="O1516" s="9"/>
      <c r="Q1516" s="11"/>
      <c r="T1516" s="16"/>
    </row>
    <row r="1517" spans="15:20" x14ac:dyDescent="0.3">
      <c r="O1517" s="9"/>
      <c r="Q1517" s="11"/>
      <c r="T1517" s="16"/>
    </row>
    <row r="1518" spans="15:20" x14ac:dyDescent="0.3">
      <c r="O1518" s="9"/>
      <c r="Q1518" s="11"/>
      <c r="T1518" s="16"/>
    </row>
    <row r="1519" spans="15:20" x14ac:dyDescent="0.3">
      <c r="O1519" s="9"/>
      <c r="Q1519" s="11"/>
      <c r="T1519" s="16"/>
    </row>
    <row r="1520" spans="15:20" x14ac:dyDescent="0.3">
      <c r="O1520" s="9"/>
      <c r="Q1520" s="11"/>
      <c r="T1520" s="16"/>
    </row>
    <row r="1521" spans="15:20" x14ac:dyDescent="0.3">
      <c r="O1521" s="9"/>
      <c r="Q1521" s="11"/>
      <c r="T1521" s="16"/>
    </row>
    <row r="1522" spans="15:20" x14ac:dyDescent="0.3">
      <c r="O1522" s="9"/>
      <c r="Q1522" s="11"/>
      <c r="T1522" s="16"/>
    </row>
    <row r="1523" spans="15:20" x14ac:dyDescent="0.3">
      <c r="O1523" s="9"/>
      <c r="Q1523" s="11"/>
      <c r="T1523" s="16"/>
    </row>
    <row r="1524" spans="15:20" x14ac:dyDescent="0.3">
      <c r="O1524" s="9"/>
      <c r="Q1524" s="11"/>
      <c r="T1524" s="16"/>
    </row>
    <row r="1525" spans="15:20" x14ac:dyDescent="0.3">
      <c r="O1525" s="9"/>
      <c r="Q1525" s="11"/>
      <c r="T1525" s="16"/>
    </row>
    <row r="1526" spans="15:20" x14ac:dyDescent="0.3">
      <c r="O1526" s="9"/>
      <c r="Q1526" s="11"/>
      <c r="T1526" s="16"/>
    </row>
    <row r="1527" spans="15:20" x14ac:dyDescent="0.3">
      <c r="O1527" s="9"/>
      <c r="Q1527" s="11"/>
      <c r="T1527" s="16"/>
    </row>
    <row r="1528" spans="15:20" x14ac:dyDescent="0.3">
      <c r="O1528" s="9"/>
      <c r="Q1528" s="11"/>
      <c r="T1528" s="16"/>
    </row>
    <row r="1529" spans="15:20" x14ac:dyDescent="0.3">
      <c r="O1529" s="9"/>
      <c r="Q1529" s="11"/>
      <c r="T1529" s="16"/>
    </row>
    <row r="1530" spans="15:20" x14ac:dyDescent="0.3">
      <c r="O1530" s="9"/>
      <c r="Q1530" s="11"/>
      <c r="T1530" s="16"/>
    </row>
    <row r="1531" spans="15:20" x14ac:dyDescent="0.3">
      <c r="O1531" s="9"/>
      <c r="Q1531" s="11"/>
      <c r="T1531" s="16"/>
    </row>
    <row r="1532" spans="15:20" x14ac:dyDescent="0.3">
      <c r="O1532" s="9"/>
      <c r="Q1532" s="11"/>
      <c r="T1532" s="16"/>
    </row>
    <row r="1533" spans="15:20" x14ac:dyDescent="0.3">
      <c r="O1533" s="9"/>
      <c r="Q1533" s="11"/>
      <c r="T1533" s="16"/>
    </row>
    <row r="1534" spans="15:20" x14ac:dyDescent="0.3">
      <c r="O1534" s="9"/>
      <c r="Q1534" s="11"/>
      <c r="T1534" s="16"/>
    </row>
    <row r="1535" spans="15:20" x14ac:dyDescent="0.3">
      <c r="O1535" s="9"/>
      <c r="Q1535" s="11"/>
      <c r="T1535" s="16"/>
    </row>
    <row r="1536" spans="15:20" x14ac:dyDescent="0.3">
      <c r="O1536" s="9"/>
      <c r="Q1536" s="11"/>
      <c r="T1536" s="16"/>
    </row>
    <row r="1537" spans="15:20" x14ac:dyDescent="0.3">
      <c r="O1537" s="9"/>
      <c r="Q1537" s="11"/>
      <c r="T1537" s="16"/>
    </row>
    <row r="1538" spans="15:20" x14ac:dyDescent="0.3">
      <c r="O1538" s="9"/>
      <c r="Q1538" s="11"/>
      <c r="T1538" s="16"/>
    </row>
    <row r="1539" spans="15:20" x14ac:dyDescent="0.3">
      <c r="O1539" s="9"/>
      <c r="Q1539" s="11"/>
      <c r="T1539" s="16"/>
    </row>
    <row r="1540" spans="15:20" x14ac:dyDescent="0.3">
      <c r="O1540" s="9"/>
      <c r="Q1540" s="11"/>
      <c r="T1540" s="16"/>
    </row>
    <row r="1541" spans="15:20" x14ac:dyDescent="0.3">
      <c r="O1541" s="9"/>
      <c r="Q1541" s="11"/>
      <c r="T1541" s="16"/>
    </row>
    <row r="1542" spans="15:20" x14ac:dyDescent="0.3">
      <c r="O1542" s="9"/>
      <c r="Q1542" s="11"/>
      <c r="T1542" s="16"/>
    </row>
    <row r="1543" spans="15:20" x14ac:dyDescent="0.3">
      <c r="O1543" s="9"/>
      <c r="Q1543" s="11"/>
      <c r="T1543" s="16"/>
    </row>
    <row r="1544" spans="15:20" x14ac:dyDescent="0.3">
      <c r="O1544" s="9"/>
      <c r="Q1544" s="11"/>
      <c r="T1544" s="16"/>
    </row>
    <row r="1545" spans="15:20" x14ac:dyDescent="0.3">
      <c r="O1545" s="9"/>
      <c r="Q1545" s="11"/>
      <c r="T1545" s="16"/>
    </row>
    <row r="1546" spans="15:20" x14ac:dyDescent="0.3">
      <c r="O1546" s="9"/>
      <c r="Q1546" s="11"/>
      <c r="T1546" s="16"/>
    </row>
    <row r="1547" spans="15:20" x14ac:dyDescent="0.3">
      <c r="O1547" s="9"/>
      <c r="Q1547" s="11"/>
      <c r="T1547" s="16"/>
    </row>
    <row r="1548" spans="15:20" x14ac:dyDescent="0.3">
      <c r="O1548" s="9"/>
      <c r="Q1548" s="11"/>
      <c r="T1548" s="16"/>
    </row>
    <row r="1549" spans="15:20" x14ac:dyDescent="0.3">
      <c r="O1549" s="9"/>
      <c r="Q1549" s="11"/>
      <c r="T1549" s="16"/>
    </row>
    <row r="1550" spans="15:20" x14ac:dyDescent="0.3">
      <c r="O1550" s="9"/>
      <c r="Q1550" s="11"/>
      <c r="T1550" s="16"/>
    </row>
    <row r="1551" spans="15:20" x14ac:dyDescent="0.3">
      <c r="O1551" s="9"/>
      <c r="Q1551" s="11"/>
      <c r="T1551" s="16"/>
    </row>
    <row r="1552" spans="15:20" x14ac:dyDescent="0.3">
      <c r="O1552" s="9"/>
      <c r="Q1552" s="11"/>
      <c r="T1552" s="16"/>
    </row>
    <row r="1553" spans="15:20" x14ac:dyDescent="0.3">
      <c r="O1553" s="9"/>
      <c r="Q1553" s="11"/>
      <c r="T1553" s="16"/>
    </row>
    <row r="1554" spans="15:20" x14ac:dyDescent="0.3">
      <c r="O1554" s="9"/>
      <c r="Q1554" s="11"/>
      <c r="T1554" s="16"/>
    </row>
    <row r="1555" spans="15:20" x14ac:dyDescent="0.3">
      <c r="O1555" s="9"/>
      <c r="Q1555" s="11"/>
      <c r="T1555" s="16"/>
    </row>
    <row r="1556" spans="15:20" x14ac:dyDescent="0.3">
      <c r="O1556" s="9"/>
      <c r="Q1556" s="11"/>
      <c r="T1556" s="16"/>
    </row>
    <row r="1557" spans="15:20" x14ac:dyDescent="0.3">
      <c r="O1557" s="9"/>
      <c r="Q1557" s="11"/>
      <c r="T1557" s="16"/>
    </row>
    <row r="1558" spans="15:20" x14ac:dyDescent="0.3">
      <c r="O1558" s="9"/>
      <c r="Q1558" s="11"/>
      <c r="T1558" s="16"/>
    </row>
    <row r="1559" spans="15:20" x14ac:dyDescent="0.3">
      <c r="O1559" s="9"/>
      <c r="Q1559" s="11"/>
      <c r="T1559" s="16"/>
    </row>
    <row r="1560" spans="15:20" x14ac:dyDescent="0.3">
      <c r="O1560" s="9"/>
      <c r="Q1560" s="11"/>
      <c r="T1560" s="16"/>
    </row>
    <row r="1561" spans="15:20" x14ac:dyDescent="0.3">
      <c r="O1561" s="9"/>
      <c r="Q1561" s="11"/>
      <c r="T1561" s="16"/>
    </row>
    <row r="1562" spans="15:20" x14ac:dyDescent="0.3">
      <c r="O1562" s="9"/>
      <c r="Q1562" s="11"/>
      <c r="T1562" s="16"/>
    </row>
    <row r="1563" spans="15:20" x14ac:dyDescent="0.3">
      <c r="O1563" s="9"/>
      <c r="Q1563" s="11"/>
      <c r="T1563" s="16"/>
    </row>
    <row r="1564" spans="15:20" x14ac:dyDescent="0.3">
      <c r="O1564" s="9"/>
      <c r="Q1564" s="11"/>
      <c r="T1564" s="16"/>
    </row>
    <row r="1565" spans="15:20" x14ac:dyDescent="0.3">
      <c r="O1565" s="9"/>
      <c r="Q1565" s="11"/>
      <c r="T1565" s="16"/>
    </row>
    <row r="1566" spans="15:20" x14ac:dyDescent="0.3">
      <c r="O1566" s="9"/>
      <c r="Q1566" s="11"/>
      <c r="T1566" s="16"/>
    </row>
    <row r="1567" spans="15:20" x14ac:dyDescent="0.3">
      <c r="O1567" s="9"/>
      <c r="Q1567" s="11"/>
      <c r="T1567" s="16"/>
    </row>
    <row r="1568" spans="15:20" x14ac:dyDescent="0.3">
      <c r="O1568" s="9"/>
      <c r="Q1568" s="11"/>
      <c r="T1568" s="16"/>
    </row>
    <row r="1569" spans="15:20" x14ac:dyDescent="0.3">
      <c r="O1569" s="9"/>
      <c r="Q1569" s="11"/>
      <c r="T1569" s="16"/>
    </row>
    <row r="1570" spans="15:20" x14ac:dyDescent="0.3">
      <c r="O1570" s="9"/>
      <c r="Q1570" s="11"/>
      <c r="T1570" s="16"/>
    </row>
    <row r="1571" spans="15:20" x14ac:dyDescent="0.3">
      <c r="O1571" s="9"/>
      <c r="Q1571" s="11"/>
      <c r="T1571" s="16"/>
    </row>
    <row r="1572" spans="15:20" x14ac:dyDescent="0.3">
      <c r="O1572" s="9"/>
      <c r="Q1572" s="11"/>
      <c r="T1572" s="16"/>
    </row>
    <row r="1573" spans="15:20" x14ac:dyDescent="0.3">
      <c r="O1573" s="9"/>
      <c r="Q1573" s="11"/>
      <c r="T1573" s="16"/>
    </row>
    <row r="1574" spans="15:20" x14ac:dyDescent="0.3">
      <c r="O1574" s="9"/>
      <c r="Q1574" s="11"/>
      <c r="T1574" s="16"/>
    </row>
    <row r="1575" spans="15:20" x14ac:dyDescent="0.3">
      <c r="O1575" s="9"/>
      <c r="Q1575" s="11"/>
      <c r="T1575" s="16"/>
    </row>
    <row r="1576" spans="15:20" x14ac:dyDescent="0.3">
      <c r="O1576" s="9"/>
      <c r="Q1576" s="11"/>
      <c r="T1576" s="16"/>
    </row>
    <row r="1577" spans="15:20" x14ac:dyDescent="0.3">
      <c r="O1577" s="9"/>
      <c r="Q1577" s="11"/>
      <c r="T1577" s="16"/>
    </row>
    <row r="1578" spans="15:20" x14ac:dyDescent="0.3">
      <c r="O1578" s="9"/>
      <c r="Q1578" s="11"/>
      <c r="T1578" s="16"/>
    </row>
    <row r="1579" spans="15:20" x14ac:dyDescent="0.3">
      <c r="O1579" s="9"/>
      <c r="Q1579" s="11"/>
      <c r="T1579" s="16"/>
    </row>
    <row r="1580" spans="15:20" x14ac:dyDescent="0.3">
      <c r="O1580" s="9"/>
      <c r="Q1580" s="11"/>
      <c r="T1580" s="16"/>
    </row>
    <row r="1581" spans="15:20" x14ac:dyDescent="0.3">
      <c r="O1581" s="9"/>
      <c r="Q1581" s="11"/>
      <c r="T1581" s="16"/>
    </row>
    <row r="1582" spans="15:20" x14ac:dyDescent="0.3">
      <c r="O1582" s="9"/>
      <c r="Q1582" s="11"/>
      <c r="T1582" s="16"/>
    </row>
    <row r="1583" spans="15:20" x14ac:dyDescent="0.3">
      <c r="O1583" s="9"/>
      <c r="Q1583" s="11"/>
      <c r="T1583" s="16"/>
    </row>
    <row r="1584" spans="15:20" x14ac:dyDescent="0.3">
      <c r="O1584" s="9"/>
      <c r="Q1584" s="11"/>
      <c r="T1584" s="16"/>
    </row>
    <row r="1585" spans="15:20" x14ac:dyDescent="0.3">
      <c r="O1585" s="9"/>
      <c r="Q1585" s="11"/>
      <c r="T1585" s="16"/>
    </row>
    <row r="1586" spans="15:20" x14ac:dyDescent="0.3">
      <c r="O1586" s="9"/>
      <c r="Q1586" s="11"/>
      <c r="T1586" s="16"/>
    </row>
    <row r="1587" spans="15:20" x14ac:dyDescent="0.3">
      <c r="O1587" s="9"/>
      <c r="Q1587" s="11"/>
      <c r="T1587" s="16"/>
    </row>
    <row r="1588" spans="15:20" x14ac:dyDescent="0.3">
      <c r="O1588" s="9"/>
      <c r="Q1588" s="11"/>
      <c r="T1588" s="16"/>
    </row>
    <row r="1589" spans="15:20" x14ac:dyDescent="0.3">
      <c r="O1589" s="9"/>
      <c r="Q1589" s="11"/>
      <c r="T1589" s="16"/>
    </row>
    <row r="1590" spans="15:20" x14ac:dyDescent="0.3">
      <c r="O1590" s="9"/>
      <c r="Q1590" s="11"/>
      <c r="T1590" s="16"/>
    </row>
    <row r="1591" spans="15:20" x14ac:dyDescent="0.3">
      <c r="O1591" s="9"/>
      <c r="Q1591" s="11"/>
      <c r="T1591" s="16"/>
    </row>
    <row r="1592" spans="15:20" x14ac:dyDescent="0.3">
      <c r="O1592" s="9"/>
      <c r="Q1592" s="11"/>
      <c r="T1592" s="16"/>
    </row>
    <row r="1593" spans="15:20" x14ac:dyDescent="0.3">
      <c r="O1593" s="9"/>
      <c r="Q1593" s="11"/>
      <c r="T1593" s="16"/>
    </row>
    <row r="1594" spans="15:20" x14ac:dyDescent="0.3">
      <c r="O1594" s="9"/>
      <c r="Q1594" s="11"/>
      <c r="T1594" s="16"/>
    </row>
    <row r="1595" spans="15:20" x14ac:dyDescent="0.3">
      <c r="O1595" s="9"/>
      <c r="Q1595" s="11"/>
      <c r="T1595" s="16"/>
    </row>
    <row r="1596" spans="15:20" x14ac:dyDescent="0.3">
      <c r="O1596" s="9"/>
      <c r="Q1596" s="11"/>
      <c r="T1596" s="16"/>
    </row>
    <row r="1597" spans="15:20" x14ac:dyDescent="0.3">
      <c r="O1597" s="9"/>
      <c r="Q1597" s="11"/>
      <c r="T1597" s="16"/>
    </row>
    <row r="1598" spans="15:20" x14ac:dyDescent="0.3">
      <c r="O1598" s="9"/>
      <c r="Q1598" s="11"/>
      <c r="T1598" s="16"/>
    </row>
    <row r="1599" spans="15:20" x14ac:dyDescent="0.3">
      <c r="O1599" s="9"/>
      <c r="Q1599" s="11"/>
      <c r="T1599" s="16"/>
    </row>
    <row r="1600" spans="15:20" x14ac:dyDescent="0.3">
      <c r="O1600" s="9"/>
      <c r="Q1600" s="11"/>
      <c r="T1600" s="16"/>
    </row>
    <row r="1601" spans="15:20" x14ac:dyDescent="0.3">
      <c r="O1601" s="9"/>
      <c r="Q1601" s="11"/>
      <c r="T1601" s="16"/>
    </row>
    <row r="1602" spans="15:20" x14ac:dyDescent="0.3">
      <c r="O1602" s="9"/>
      <c r="Q1602" s="11"/>
      <c r="T1602" s="16"/>
    </row>
    <row r="1603" spans="15:20" x14ac:dyDescent="0.3">
      <c r="O1603" s="9"/>
      <c r="Q1603" s="11"/>
      <c r="T1603" s="16"/>
    </row>
    <row r="1604" spans="15:20" x14ac:dyDescent="0.3">
      <c r="O1604" s="9"/>
      <c r="Q1604" s="11"/>
      <c r="T1604" s="16"/>
    </row>
    <row r="1605" spans="15:20" x14ac:dyDescent="0.3">
      <c r="O1605" s="9"/>
      <c r="Q1605" s="11"/>
      <c r="T1605" s="16"/>
    </row>
    <row r="1606" spans="15:20" x14ac:dyDescent="0.3">
      <c r="O1606" s="9"/>
      <c r="Q1606" s="11"/>
      <c r="T1606" s="16"/>
    </row>
    <row r="1607" spans="15:20" x14ac:dyDescent="0.3">
      <c r="O1607" s="9"/>
      <c r="Q1607" s="11"/>
      <c r="T1607" s="16"/>
    </row>
    <row r="1608" spans="15:20" x14ac:dyDescent="0.3">
      <c r="O1608" s="9"/>
      <c r="Q1608" s="11"/>
      <c r="T1608" s="16"/>
    </row>
    <row r="1609" spans="15:20" x14ac:dyDescent="0.3">
      <c r="O1609" s="9"/>
      <c r="Q1609" s="11"/>
      <c r="T1609" s="16"/>
    </row>
    <row r="1610" spans="15:20" x14ac:dyDescent="0.3">
      <c r="O1610" s="9"/>
      <c r="Q1610" s="11"/>
      <c r="T1610" s="16"/>
    </row>
    <row r="1611" spans="15:20" x14ac:dyDescent="0.3">
      <c r="O1611" s="9"/>
      <c r="Q1611" s="11"/>
      <c r="T1611" s="16"/>
    </row>
    <row r="1612" spans="15:20" x14ac:dyDescent="0.3">
      <c r="O1612" s="9"/>
      <c r="Q1612" s="11"/>
      <c r="T1612" s="16"/>
    </row>
    <row r="1613" spans="15:20" x14ac:dyDescent="0.3">
      <c r="O1613" s="9"/>
      <c r="Q1613" s="11"/>
      <c r="T1613" s="16"/>
    </row>
    <row r="1614" spans="15:20" x14ac:dyDescent="0.3">
      <c r="O1614" s="9"/>
      <c r="Q1614" s="11"/>
      <c r="T1614" s="16"/>
    </row>
    <row r="1615" spans="15:20" x14ac:dyDescent="0.3">
      <c r="O1615" s="9"/>
      <c r="Q1615" s="11"/>
      <c r="T1615" s="16"/>
    </row>
    <row r="1616" spans="15:20" x14ac:dyDescent="0.3">
      <c r="O1616" s="9"/>
      <c r="Q1616" s="11"/>
      <c r="T1616" s="16"/>
    </row>
    <row r="1617" spans="15:20" x14ac:dyDescent="0.3">
      <c r="O1617" s="9"/>
      <c r="Q1617" s="11"/>
      <c r="T1617" s="16"/>
    </row>
    <row r="1618" spans="15:20" x14ac:dyDescent="0.3">
      <c r="O1618" s="9"/>
      <c r="Q1618" s="11"/>
      <c r="T1618" s="16"/>
    </row>
    <row r="1619" spans="15:20" x14ac:dyDescent="0.3">
      <c r="O1619" s="9"/>
      <c r="Q1619" s="11"/>
      <c r="T1619" s="16"/>
    </row>
    <row r="1620" spans="15:20" x14ac:dyDescent="0.3">
      <c r="O1620" s="9"/>
      <c r="Q1620" s="11"/>
      <c r="T1620" s="16"/>
    </row>
    <row r="1621" spans="15:20" x14ac:dyDescent="0.3">
      <c r="O1621" s="9"/>
      <c r="Q1621" s="11"/>
      <c r="T1621" s="16"/>
    </row>
    <row r="1622" spans="15:20" x14ac:dyDescent="0.3">
      <c r="O1622" s="9"/>
      <c r="Q1622" s="11"/>
      <c r="T1622" s="16"/>
    </row>
    <row r="1623" spans="15:20" x14ac:dyDescent="0.3">
      <c r="O1623" s="9"/>
      <c r="Q1623" s="11"/>
      <c r="T1623" s="16"/>
    </row>
    <row r="1624" spans="15:20" x14ac:dyDescent="0.3">
      <c r="O1624" s="9"/>
      <c r="Q1624" s="11"/>
      <c r="T1624" s="16"/>
    </row>
    <row r="1625" spans="15:20" x14ac:dyDescent="0.3">
      <c r="O1625" s="9"/>
      <c r="Q1625" s="11"/>
      <c r="T1625" s="16"/>
    </row>
    <row r="1626" spans="15:20" x14ac:dyDescent="0.3">
      <c r="O1626" s="9"/>
      <c r="Q1626" s="11"/>
      <c r="T1626" s="16"/>
    </row>
    <row r="1627" spans="15:20" x14ac:dyDescent="0.3">
      <c r="O1627" s="9"/>
      <c r="Q1627" s="11"/>
      <c r="T1627" s="16"/>
    </row>
    <row r="1628" spans="15:20" x14ac:dyDescent="0.3">
      <c r="O1628" s="9"/>
      <c r="Q1628" s="11"/>
      <c r="T1628" s="16"/>
    </row>
    <row r="1629" spans="15:20" x14ac:dyDescent="0.3">
      <c r="O1629" s="9"/>
      <c r="Q1629" s="11"/>
      <c r="T1629" s="16"/>
    </row>
    <row r="1630" spans="15:20" x14ac:dyDescent="0.3">
      <c r="O1630" s="9"/>
      <c r="Q1630" s="11"/>
      <c r="T1630" s="16"/>
    </row>
    <row r="1631" spans="15:20" x14ac:dyDescent="0.3">
      <c r="O1631" s="9"/>
      <c r="Q1631" s="11"/>
      <c r="T1631" s="16"/>
    </row>
    <row r="1632" spans="15:20" x14ac:dyDescent="0.3">
      <c r="O1632" s="9"/>
      <c r="Q1632" s="11"/>
      <c r="T1632" s="16"/>
    </row>
    <row r="1633" spans="15:20" x14ac:dyDescent="0.3">
      <c r="O1633" s="9"/>
      <c r="Q1633" s="11"/>
      <c r="T1633" s="16"/>
    </row>
    <row r="1634" spans="15:20" x14ac:dyDescent="0.3">
      <c r="O1634" s="9"/>
      <c r="Q1634" s="11"/>
      <c r="T1634" s="16"/>
    </row>
    <row r="1635" spans="15:20" x14ac:dyDescent="0.3">
      <c r="O1635" s="9"/>
      <c r="Q1635" s="11"/>
      <c r="T1635" s="16"/>
    </row>
    <row r="1636" spans="15:20" x14ac:dyDescent="0.3">
      <c r="O1636" s="9"/>
      <c r="Q1636" s="11"/>
      <c r="T1636" s="16"/>
    </row>
    <row r="1637" spans="15:20" x14ac:dyDescent="0.3">
      <c r="O1637" s="9"/>
      <c r="Q1637" s="11"/>
      <c r="T1637" s="16"/>
    </row>
    <row r="1638" spans="15:20" x14ac:dyDescent="0.3">
      <c r="O1638" s="9"/>
      <c r="Q1638" s="11"/>
      <c r="T1638" s="16"/>
    </row>
    <row r="1639" spans="15:20" x14ac:dyDescent="0.3">
      <c r="O1639" s="9"/>
      <c r="Q1639" s="11"/>
      <c r="T1639" s="16"/>
    </row>
    <row r="1640" spans="15:20" x14ac:dyDescent="0.3">
      <c r="O1640" s="9"/>
      <c r="Q1640" s="11"/>
      <c r="T1640" s="16"/>
    </row>
    <row r="1641" spans="15:20" x14ac:dyDescent="0.3">
      <c r="O1641" s="9"/>
      <c r="Q1641" s="11"/>
      <c r="T1641" s="16"/>
    </row>
    <row r="1642" spans="15:20" x14ac:dyDescent="0.3">
      <c r="O1642" s="9"/>
      <c r="Q1642" s="11"/>
      <c r="T1642" s="16"/>
    </row>
    <row r="1643" spans="15:20" x14ac:dyDescent="0.3">
      <c r="O1643" s="9"/>
      <c r="Q1643" s="11"/>
      <c r="T1643" s="16"/>
    </row>
    <row r="1644" spans="15:20" x14ac:dyDescent="0.3">
      <c r="O1644" s="9"/>
      <c r="Q1644" s="11"/>
      <c r="T1644" s="16"/>
    </row>
    <row r="1645" spans="15:20" x14ac:dyDescent="0.3">
      <c r="O1645" s="9"/>
      <c r="Q1645" s="11"/>
      <c r="T1645" s="16"/>
    </row>
    <row r="1646" spans="15:20" x14ac:dyDescent="0.3">
      <c r="O1646" s="9"/>
      <c r="Q1646" s="11"/>
      <c r="T1646" s="16"/>
    </row>
    <row r="1647" spans="15:20" x14ac:dyDescent="0.3">
      <c r="O1647" s="9"/>
      <c r="Q1647" s="11"/>
      <c r="T1647" s="16"/>
    </row>
    <row r="1648" spans="15:20" x14ac:dyDescent="0.3">
      <c r="O1648" s="9"/>
      <c r="Q1648" s="11"/>
      <c r="T1648" s="16"/>
    </row>
    <row r="1649" spans="15:20" x14ac:dyDescent="0.3">
      <c r="O1649" s="9"/>
      <c r="Q1649" s="11"/>
      <c r="T1649" s="16"/>
    </row>
    <row r="1650" spans="15:20" x14ac:dyDescent="0.3">
      <c r="O1650" s="9"/>
      <c r="Q1650" s="11"/>
      <c r="T1650" s="16"/>
    </row>
    <row r="1651" spans="15:20" x14ac:dyDescent="0.3">
      <c r="O1651" s="9"/>
      <c r="Q1651" s="11"/>
      <c r="T1651" s="16"/>
    </row>
    <row r="1652" spans="15:20" x14ac:dyDescent="0.3">
      <c r="O1652" s="9"/>
      <c r="Q1652" s="11"/>
      <c r="T1652" s="16"/>
    </row>
    <row r="1653" spans="15:20" x14ac:dyDescent="0.3">
      <c r="O1653" s="9"/>
      <c r="Q1653" s="11"/>
      <c r="T1653" s="16"/>
    </row>
    <row r="1654" spans="15:20" x14ac:dyDescent="0.3">
      <c r="O1654" s="9"/>
      <c r="Q1654" s="11"/>
      <c r="T1654" s="16"/>
    </row>
    <row r="1655" spans="15:20" x14ac:dyDescent="0.3">
      <c r="O1655" s="9"/>
      <c r="Q1655" s="11"/>
      <c r="T1655" s="16"/>
    </row>
    <row r="1656" spans="15:20" x14ac:dyDescent="0.3">
      <c r="O1656" s="9"/>
      <c r="Q1656" s="11"/>
      <c r="T1656" s="16"/>
    </row>
    <row r="1657" spans="15:20" x14ac:dyDescent="0.3">
      <c r="O1657" s="9"/>
      <c r="Q1657" s="11"/>
      <c r="T1657" s="16"/>
    </row>
    <row r="1658" spans="15:20" x14ac:dyDescent="0.3">
      <c r="O1658" s="9"/>
      <c r="Q1658" s="11"/>
      <c r="T1658" s="16"/>
    </row>
    <row r="1659" spans="15:20" x14ac:dyDescent="0.3">
      <c r="O1659" s="9"/>
      <c r="Q1659" s="11"/>
      <c r="T1659" s="16"/>
    </row>
    <row r="1660" spans="15:20" x14ac:dyDescent="0.3">
      <c r="O1660" s="9"/>
      <c r="Q1660" s="11"/>
      <c r="T1660" s="16"/>
    </row>
    <row r="1661" spans="15:20" x14ac:dyDescent="0.3">
      <c r="O1661" s="9"/>
      <c r="Q1661" s="11"/>
      <c r="T1661" s="16"/>
    </row>
    <row r="1662" spans="15:20" x14ac:dyDescent="0.3">
      <c r="O1662" s="9"/>
      <c r="Q1662" s="11"/>
      <c r="T1662" s="16"/>
    </row>
    <row r="1663" spans="15:20" x14ac:dyDescent="0.3">
      <c r="O1663" s="9"/>
      <c r="Q1663" s="11"/>
      <c r="T1663" s="16"/>
    </row>
    <row r="1664" spans="15:20" x14ac:dyDescent="0.3">
      <c r="O1664" s="9"/>
      <c r="Q1664" s="11"/>
      <c r="T1664" s="16"/>
    </row>
    <row r="1665" spans="15:20" x14ac:dyDescent="0.3">
      <c r="O1665" s="9"/>
      <c r="Q1665" s="11"/>
      <c r="T1665" s="16"/>
    </row>
    <row r="1666" spans="15:20" x14ac:dyDescent="0.3">
      <c r="O1666" s="9"/>
      <c r="Q1666" s="11"/>
      <c r="T1666" s="16"/>
    </row>
    <row r="1667" spans="15:20" x14ac:dyDescent="0.3">
      <c r="O1667" s="9"/>
      <c r="Q1667" s="11"/>
      <c r="T1667" s="16"/>
    </row>
    <row r="1668" spans="15:20" x14ac:dyDescent="0.3">
      <c r="O1668" s="9"/>
      <c r="Q1668" s="11"/>
      <c r="T1668" s="16"/>
    </row>
    <row r="1669" spans="15:20" x14ac:dyDescent="0.3">
      <c r="O1669" s="9"/>
      <c r="Q1669" s="11"/>
      <c r="T1669" s="16"/>
    </row>
    <row r="1670" spans="15:20" x14ac:dyDescent="0.3">
      <c r="O1670" s="9"/>
      <c r="Q1670" s="11"/>
      <c r="T1670" s="16"/>
    </row>
    <row r="1671" spans="15:20" x14ac:dyDescent="0.3">
      <c r="O1671" s="9"/>
      <c r="Q1671" s="11"/>
      <c r="T1671" s="16"/>
    </row>
    <row r="1672" spans="15:20" x14ac:dyDescent="0.3">
      <c r="O1672" s="9"/>
      <c r="Q1672" s="11"/>
      <c r="T1672" s="16"/>
    </row>
    <row r="1673" spans="15:20" x14ac:dyDescent="0.3">
      <c r="O1673" s="9"/>
      <c r="Q1673" s="11"/>
      <c r="T1673" s="16"/>
    </row>
    <row r="1674" spans="15:20" x14ac:dyDescent="0.3">
      <c r="O1674" s="9"/>
      <c r="Q1674" s="11"/>
      <c r="T1674" s="16"/>
    </row>
    <row r="1675" spans="15:20" x14ac:dyDescent="0.3">
      <c r="O1675" s="9"/>
      <c r="Q1675" s="11"/>
      <c r="T1675" s="16"/>
    </row>
    <row r="1676" spans="15:20" x14ac:dyDescent="0.3">
      <c r="O1676" s="9"/>
      <c r="Q1676" s="11"/>
      <c r="T1676" s="16"/>
    </row>
    <row r="1677" spans="15:20" x14ac:dyDescent="0.3">
      <c r="O1677" s="9"/>
      <c r="Q1677" s="11"/>
      <c r="T1677" s="16"/>
    </row>
    <row r="1678" spans="15:20" x14ac:dyDescent="0.3">
      <c r="O1678" s="9"/>
      <c r="Q1678" s="11"/>
      <c r="T1678" s="16"/>
    </row>
    <row r="1679" spans="15:20" x14ac:dyDescent="0.3">
      <c r="O1679" s="9"/>
      <c r="Q1679" s="11"/>
      <c r="T1679" s="16"/>
    </row>
    <row r="1680" spans="15:20" x14ac:dyDescent="0.3">
      <c r="O1680" s="9"/>
      <c r="Q1680" s="11"/>
      <c r="T1680" s="16"/>
    </row>
    <row r="1681" spans="15:20" x14ac:dyDescent="0.3">
      <c r="O1681" s="9"/>
      <c r="Q1681" s="11"/>
      <c r="T1681" s="16"/>
    </row>
    <row r="1682" spans="15:20" x14ac:dyDescent="0.3">
      <c r="O1682" s="9"/>
      <c r="Q1682" s="11"/>
      <c r="T1682" s="16"/>
    </row>
    <row r="1683" spans="15:20" x14ac:dyDescent="0.3">
      <c r="O1683" s="9"/>
      <c r="Q1683" s="11"/>
      <c r="T1683" s="16"/>
    </row>
    <row r="1684" spans="15:20" x14ac:dyDescent="0.3">
      <c r="O1684" s="9"/>
      <c r="Q1684" s="11"/>
      <c r="T1684" s="16"/>
    </row>
    <row r="1685" spans="15:20" x14ac:dyDescent="0.3">
      <c r="O1685" s="9"/>
      <c r="Q1685" s="11"/>
      <c r="T1685" s="16"/>
    </row>
    <row r="1686" spans="15:20" x14ac:dyDescent="0.3">
      <c r="O1686" s="9"/>
      <c r="Q1686" s="11"/>
      <c r="T1686" s="16"/>
    </row>
    <row r="1687" spans="15:20" x14ac:dyDescent="0.3">
      <c r="O1687" s="9"/>
      <c r="Q1687" s="11"/>
      <c r="T1687" s="16"/>
    </row>
    <row r="1688" spans="15:20" x14ac:dyDescent="0.3">
      <c r="O1688" s="9"/>
      <c r="Q1688" s="11"/>
      <c r="T1688" s="16"/>
    </row>
    <row r="1689" spans="15:20" x14ac:dyDescent="0.3">
      <c r="O1689" s="9"/>
      <c r="Q1689" s="11"/>
      <c r="T1689" s="16"/>
    </row>
    <row r="1690" spans="15:20" x14ac:dyDescent="0.3">
      <c r="O1690" s="9"/>
      <c r="Q1690" s="11"/>
      <c r="T1690" s="16"/>
    </row>
    <row r="1691" spans="15:20" x14ac:dyDescent="0.3">
      <c r="O1691" s="9"/>
      <c r="Q1691" s="11"/>
      <c r="T1691" s="16"/>
    </row>
    <row r="1692" spans="15:20" x14ac:dyDescent="0.3">
      <c r="O1692" s="9"/>
      <c r="Q1692" s="11"/>
      <c r="T1692" s="16"/>
    </row>
    <row r="1693" spans="15:20" x14ac:dyDescent="0.3">
      <c r="O1693" s="9"/>
      <c r="Q1693" s="11"/>
      <c r="T1693" s="16"/>
    </row>
    <row r="1694" spans="15:20" x14ac:dyDescent="0.3">
      <c r="O1694" s="9"/>
      <c r="Q1694" s="11"/>
      <c r="T1694" s="16"/>
    </row>
    <row r="1695" spans="15:20" x14ac:dyDescent="0.3">
      <c r="O1695" s="9"/>
      <c r="Q1695" s="11"/>
      <c r="T1695" s="16"/>
    </row>
    <row r="1696" spans="15:20" x14ac:dyDescent="0.3">
      <c r="O1696" s="9"/>
      <c r="Q1696" s="11"/>
      <c r="T1696" s="16"/>
    </row>
    <row r="1697" spans="15:20" x14ac:dyDescent="0.3">
      <c r="O1697" s="9"/>
      <c r="Q1697" s="11"/>
      <c r="T1697" s="16"/>
    </row>
    <row r="1698" spans="15:20" x14ac:dyDescent="0.3">
      <c r="O1698" s="9"/>
      <c r="Q1698" s="11"/>
      <c r="T1698" s="16"/>
    </row>
    <row r="1699" spans="15:20" x14ac:dyDescent="0.3">
      <c r="O1699" s="9"/>
      <c r="Q1699" s="11"/>
      <c r="T1699" s="16"/>
    </row>
    <row r="1700" spans="15:20" x14ac:dyDescent="0.3">
      <c r="O1700" s="9"/>
      <c r="Q1700" s="11"/>
      <c r="T1700" s="16"/>
    </row>
    <row r="1701" spans="15:20" x14ac:dyDescent="0.3">
      <c r="O1701" s="9"/>
      <c r="Q1701" s="11"/>
      <c r="T1701" s="16"/>
    </row>
    <row r="1702" spans="15:20" x14ac:dyDescent="0.3">
      <c r="O1702" s="9"/>
      <c r="Q1702" s="11"/>
      <c r="T1702" s="16"/>
    </row>
    <row r="1703" spans="15:20" x14ac:dyDescent="0.3">
      <c r="O1703" s="9"/>
      <c r="Q1703" s="11"/>
      <c r="T1703" s="16"/>
    </row>
    <row r="1704" spans="15:20" x14ac:dyDescent="0.3">
      <c r="O1704" s="9"/>
      <c r="Q1704" s="11"/>
      <c r="T1704" s="16"/>
    </row>
    <row r="1705" spans="15:20" x14ac:dyDescent="0.3">
      <c r="O1705" s="9"/>
      <c r="Q1705" s="11"/>
      <c r="T1705" s="16"/>
    </row>
    <row r="1706" spans="15:20" x14ac:dyDescent="0.3">
      <c r="O1706" s="9"/>
      <c r="Q1706" s="11"/>
      <c r="T1706" s="16"/>
    </row>
    <row r="1707" spans="15:20" x14ac:dyDescent="0.3">
      <c r="O1707" s="9"/>
      <c r="Q1707" s="11"/>
      <c r="T1707" s="16"/>
    </row>
    <row r="1708" spans="15:20" x14ac:dyDescent="0.3">
      <c r="O1708" s="9"/>
      <c r="Q1708" s="11"/>
      <c r="T1708" s="16"/>
    </row>
    <row r="1709" spans="15:20" x14ac:dyDescent="0.3">
      <c r="O1709" s="9"/>
      <c r="Q1709" s="11"/>
      <c r="T1709" s="16"/>
    </row>
    <row r="1710" spans="15:20" x14ac:dyDescent="0.3">
      <c r="O1710" s="9"/>
      <c r="Q1710" s="11"/>
      <c r="T1710" s="16"/>
    </row>
    <row r="1711" spans="15:20" x14ac:dyDescent="0.3">
      <c r="O1711" s="9"/>
      <c r="Q1711" s="11"/>
      <c r="T1711" s="16"/>
    </row>
    <row r="1712" spans="15:20" x14ac:dyDescent="0.3">
      <c r="O1712" s="9"/>
      <c r="Q1712" s="11"/>
      <c r="T1712" s="16"/>
    </row>
    <row r="1713" spans="15:20" x14ac:dyDescent="0.3">
      <c r="O1713" s="9"/>
      <c r="Q1713" s="11"/>
      <c r="T1713" s="16"/>
    </row>
    <row r="1714" spans="15:20" x14ac:dyDescent="0.3">
      <c r="O1714" s="9"/>
      <c r="Q1714" s="11"/>
      <c r="T1714" s="16"/>
    </row>
    <row r="1715" spans="15:20" x14ac:dyDescent="0.3">
      <c r="O1715" s="9"/>
      <c r="Q1715" s="11"/>
      <c r="T1715" s="16"/>
    </row>
    <row r="1716" spans="15:20" x14ac:dyDescent="0.3">
      <c r="O1716" s="9"/>
      <c r="Q1716" s="11"/>
      <c r="T1716" s="16"/>
    </row>
    <row r="1717" spans="15:20" x14ac:dyDescent="0.3">
      <c r="O1717" s="9"/>
      <c r="Q1717" s="11"/>
      <c r="T1717" s="16"/>
    </row>
    <row r="1718" spans="15:20" x14ac:dyDescent="0.3">
      <c r="O1718" s="9"/>
      <c r="Q1718" s="11"/>
      <c r="T1718" s="16"/>
    </row>
    <row r="1719" spans="15:20" x14ac:dyDescent="0.3">
      <c r="O1719" s="9"/>
      <c r="Q1719" s="11"/>
      <c r="T1719" s="16"/>
    </row>
    <row r="1720" spans="15:20" x14ac:dyDescent="0.3">
      <c r="O1720" s="9"/>
      <c r="Q1720" s="11"/>
      <c r="T1720" s="16"/>
    </row>
    <row r="1721" spans="15:20" x14ac:dyDescent="0.3">
      <c r="O1721" s="9"/>
      <c r="Q1721" s="11"/>
      <c r="T1721" s="16"/>
    </row>
    <row r="1722" spans="15:20" x14ac:dyDescent="0.3">
      <c r="O1722" s="9"/>
      <c r="Q1722" s="11"/>
      <c r="T1722" s="16"/>
    </row>
    <row r="1723" spans="15:20" x14ac:dyDescent="0.3">
      <c r="O1723" s="9"/>
      <c r="Q1723" s="11"/>
      <c r="T1723" s="16"/>
    </row>
    <row r="1724" spans="15:20" x14ac:dyDescent="0.3">
      <c r="O1724" s="9"/>
      <c r="Q1724" s="11"/>
      <c r="T1724" s="16"/>
    </row>
    <row r="1725" spans="15:20" x14ac:dyDescent="0.3">
      <c r="O1725" s="9"/>
      <c r="Q1725" s="11"/>
      <c r="T1725" s="16"/>
    </row>
    <row r="1726" spans="15:20" x14ac:dyDescent="0.3">
      <c r="O1726" s="9"/>
      <c r="Q1726" s="11"/>
      <c r="T1726" s="16"/>
    </row>
    <row r="1727" spans="15:20" x14ac:dyDescent="0.3">
      <c r="O1727" s="9"/>
      <c r="Q1727" s="11"/>
      <c r="T1727" s="16"/>
    </row>
    <row r="1728" spans="15:20" x14ac:dyDescent="0.3">
      <c r="O1728" s="9"/>
      <c r="Q1728" s="11"/>
      <c r="T1728" s="16"/>
    </row>
    <row r="1729" spans="15:20" x14ac:dyDescent="0.3">
      <c r="O1729" s="9"/>
      <c r="Q1729" s="11"/>
      <c r="T1729" s="16"/>
    </row>
    <row r="1730" spans="15:20" x14ac:dyDescent="0.3">
      <c r="O1730" s="9"/>
      <c r="Q1730" s="11"/>
      <c r="T1730" s="16"/>
    </row>
    <row r="1731" spans="15:20" x14ac:dyDescent="0.3">
      <c r="O1731" s="9"/>
      <c r="Q1731" s="11"/>
      <c r="T1731" s="16"/>
    </row>
    <row r="1732" spans="15:20" x14ac:dyDescent="0.3">
      <c r="O1732" s="9"/>
      <c r="Q1732" s="11"/>
      <c r="T1732" s="16"/>
    </row>
    <row r="1733" spans="15:20" x14ac:dyDescent="0.3">
      <c r="O1733" s="9"/>
      <c r="Q1733" s="11"/>
      <c r="T1733" s="16"/>
    </row>
    <row r="1734" spans="15:20" x14ac:dyDescent="0.3">
      <c r="O1734" s="9"/>
      <c r="Q1734" s="11"/>
      <c r="T1734" s="16"/>
    </row>
    <row r="1735" spans="15:20" x14ac:dyDescent="0.3">
      <c r="O1735" s="9"/>
      <c r="Q1735" s="11"/>
      <c r="T1735" s="16"/>
    </row>
    <row r="1736" spans="15:20" x14ac:dyDescent="0.3">
      <c r="O1736" s="9"/>
      <c r="Q1736" s="11"/>
      <c r="T1736" s="16"/>
    </row>
    <row r="1737" spans="15:20" x14ac:dyDescent="0.3">
      <c r="O1737" s="9"/>
      <c r="Q1737" s="11"/>
      <c r="T1737" s="16"/>
    </row>
    <row r="1738" spans="15:20" x14ac:dyDescent="0.3">
      <c r="O1738" s="9"/>
      <c r="Q1738" s="11"/>
      <c r="T1738" s="16"/>
    </row>
    <row r="1739" spans="15:20" x14ac:dyDescent="0.3">
      <c r="O1739" s="9"/>
      <c r="Q1739" s="11"/>
      <c r="T1739" s="16"/>
    </row>
    <row r="1740" spans="15:20" x14ac:dyDescent="0.3">
      <c r="O1740" s="9"/>
      <c r="Q1740" s="11"/>
      <c r="T1740" s="16"/>
    </row>
    <row r="1741" spans="15:20" x14ac:dyDescent="0.3">
      <c r="O1741" s="9"/>
      <c r="Q1741" s="11"/>
      <c r="T1741" s="16"/>
    </row>
    <row r="1742" spans="15:20" x14ac:dyDescent="0.3">
      <c r="O1742" s="9"/>
      <c r="Q1742" s="11"/>
      <c r="T1742" s="16"/>
    </row>
    <row r="1743" spans="15:20" x14ac:dyDescent="0.3">
      <c r="O1743" s="9"/>
      <c r="Q1743" s="11"/>
      <c r="T1743" s="16"/>
    </row>
    <row r="1744" spans="15:20" x14ac:dyDescent="0.3">
      <c r="O1744" s="9"/>
      <c r="Q1744" s="11"/>
      <c r="T1744" s="16"/>
    </row>
    <row r="1745" spans="15:20" x14ac:dyDescent="0.3">
      <c r="O1745" s="9"/>
      <c r="Q1745" s="11"/>
      <c r="T1745" s="16"/>
    </row>
    <row r="1746" spans="15:20" x14ac:dyDescent="0.3">
      <c r="O1746" s="9"/>
      <c r="Q1746" s="11"/>
      <c r="T1746" s="16"/>
    </row>
    <row r="1747" spans="15:20" x14ac:dyDescent="0.3">
      <c r="O1747" s="9"/>
      <c r="Q1747" s="11"/>
      <c r="T1747" s="16"/>
    </row>
    <row r="1748" spans="15:20" x14ac:dyDescent="0.3">
      <c r="O1748" s="9"/>
      <c r="Q1748" s="11"/>
      <c r="T1748" s="16"/>
    </row>
    <row r="1749" spans="15:20" x14ac:dyDescent="0.3">
      <c r="O1749" s="9"/>
      <c r="Q1749" s="11"/>
      <c r="T1749" s="16"/>
    </row>
    <row r="1750" spans="15:20" x14ac:dyDescent="0.3">
      <c r="O1750" s="9"/>
      <c r="Q1750" s="11"/>
      <c r="T1750" s="16"/>
    </row>
    <row r="1751" spans="15:20" x14ac:dyDescent="0.3">
      <c r="O1751" s="9"/>
      <c r="Q1751" s="11"/>
      <c r="T1751" s="16"/>
    </row>
    <row r="1752" spans="15:20" x14ac:dyDescent="0.3">
      <c r="O1752" s="9"/>
      <c r="Q1752" s="11"/>
      <c r="T1752" s="16"/>
    </row>
    <row r="1753" spans="15:20" x14ac:dyDescent="0.3">
      <c r="O1753" s="9"/>
      <c r="Q1753" s="11"/>
      <c r="T1753" s="16"/>
    </row>
    <row r="1754" spans="15:20" x14ac:dyDescent="0.3">
      <c r="O1754" s="9"/>
      <c r="Q1754" s="11"/>
      <c r="T1754" s="16"/>
    </row>
    <row r="1755" spans="15:20" x14ac:dyDescent="0.3">
      <c r="O1755" s="9"/>
      <c r="Q1755" s="11"/>
      <c r="T1755" s="16"/>
    </row>
    <row r="1756" spans="15:20" x14ac:dyDescent="0.3">
      <c r="O1756" s="9"/>
      <c r="Q1756" s="11"/>
      <c r="T1756" s="16"/>
    </row>
    <row r="1757" spans="15:20" x14ac:dyDescent="0.3">
      <c r="O1757" s="9"/>
      <c r="Q1757" s="11"/>
      <c r="T1757" s="16"/>
    </row>
    <row r="1758" spans="15:20" x14ac:dyDescent="0.3">
      <c r="O1758" s="9"/>
      <c r="Q1758" s="11"/>
      <c r="T1758" s="16"/>
    </row>
    <row r="1759" spans="15:20" x14ac:dyDescent="0.3">
      <c r="O1759" s="9"/>
      <c r="Q1759" s="11"/>
      <c r="T1759" s="16"/>
    </row>
    <row r="1760" spans="15:20" x14ac:dyDescent="0.3">
      <c r="O1760" s="9"/>
      <c r="Q1760" s="11"/>
      <c r="T1760" s="16"/>
    </row>
    <row r="1761" spans="15:20" x14ac:dyDescent="0.3">
      <c r="O1761" s="9"/>
      <c r="Q1761" s="11"/>
      <c r="T1761" s="16"/>
    </row>
    <row r="1762" spans="15:20" x14ac:dyDescent="0.3">
      <c r="O1762" s="9"/>
      <c r="Q1762" s="11"/>
      <c r="T1762" s="16"/>
    </row>
    <row r="1763" spans="15:20" x14ac:dyDescent="0.3">
      <c r="O1763" s="9"/>
      <c r="Q1763" s="11"/>
      <c r="T1763" s="16"/>
    </row>
    <row r="1764" spans="15:20" x14ac:dyDescent="0.3">
      <c r="O1764" s="9"/>
      <c r="Q1764" s="11"/>
      <c r="T1764" s="16"/>
    </row>
    <row r="1765" spans="15:20" x14ac:dyDescent="0.3">
      <c r="O1765" s="9"/>
      <c r="Q1765" s="11"/>
      <c r="T1765" s="16"/>
    </row>
    <row r="1766" spans="15:20" x14ac:dyDescent="0.3">
      <c r="O1766" s="9"/>
      <c r="Q1766" s="11"/>
      <c r="T1766" s="16"/>
    </row>
    <row r="1767" spans="15:20" x14ac:dyDescent="0.3">
      <c r="O1767" s="9"/>
      <c r="Q1767" s="11"/>
      <c r="T1767" s="16"/>
    </row>
    <row r="1768" spans="15:20" x14ac:dyDescent="0.3">
      <c r="O1768" s="9"/>
      <c r="Q1768" s="11"/>
      <c r="T1768" s="16"/>
    </row>
    <row r="1769" spans="15:20" x14ac:dyDescent="0.3">
      <c r="O1769" s="9"/>
      <c r="Q1769" s="11"/>
      <c r="T1769" s="16"/>
    </row>
    <row r="1770" spans="15:20" x14ac:dyDescent="0.3">
      <c r="O1770" s="9"/>
      <c r="Q1770" s="11"/>
      <c r="T1770" s="16"/>
    </row>
    <row r="1771" spans="15:20" x14ac:dyDescent="0.3">
      <c r="O1771" s="9"/>
      <c r="Q1771" s="11"/>
      <c r="T1771" s="16"/>
    </row>
    <row r="1772" spans="15:20" x14ac:dyDescent="0.3">
      <c r="O1772" s="9"/>
      <c r="Q1772" s="11"/>
      <c r="T1772" s="16"/>
    </row>
    <row r="1773" spans="15:20" x14ac:dyDescent="0.3">
      <c r="O1773" s="9"/>
      <c r="Q1773" s="11"/>
      <c r="T1773" s="16"/>
    </row>
    <row r="1774" spans="15:20" x14ac:dyDescent="0.3">
      <c r="O1774" s="9"/>
      <c r="Q1774" s="11"/>
      <c r="T1774" s="16"/>
    </row>
    <row r="1775" spans="15:20" x14ac:dyDescent="0.3">
      <c r="O1775" s="9"/>
      <c r="Q1775" s="11"/>
      <c r="T1775" s="16"/>
    </row>
    <row r="1776" spans="15:20" x14ac:dyDescent="0.3">
      <c r="O1776" s="9"/>
      <c r="Q1776" s="11"/>
      <c r="T1776" s="16"/>
    </row>
    <row r="1777" spans="15:20" x14ac:dyDescent="0.3">
      <c r="O1777" s="9"/>
      <c r="Q1777" s="11"/>
      <c r="T1777" s="16"/>
    </row>
    <row r="1778" spans="15:20" x14ac:dyDescent="0.3">
      <c r="O1778" s="9"/>
      <c r="Q1778" s="11"/>
      <c r="T1778" s="16"/>
    </row>
    <row r="1779" spans="15:20" x14ac:dyDescent="0.3">
      <c r="O1779" s="9"/>
      <c r="Q1779" s="11"/>
      <c r="T1779" s="16"/>
    </row>
    <row r="1780" spans="15:20" x14ac:dyDescent="0.3">
      <c r="O1780" s="9"/>
      <c r="Q1780" s="11"/>
      <c r="T1780" s="16"/>
    </row>
    <row r="1781" spans="15:20" x14ac:dyDescent="0.3">
      <c r="O1781" s="9"/>
      <c r="Q1781" s="11"/>
      <c r="T1781" s="16"/>
    </row>
    <row r="1782" spans="15:20" x14ac:dyDescent="0.3">
      <c r="O1782" s="9"/>
      <c r="Q1782" s="11"/>
      <c r="T1782" s="16"/>
    </row>
    <row r="1783" spans="15:20" x14ac:dyDescent="0.3">
      <c r="O1783" s="9"/>
      <c r="Q1783" s="11"/>
      <c r="T1783" s="16"/>
    </row>
    <row r="1784" spans="15:20" x14ac:dyDescent="0.3">
      <c r="O1784" s="9"/>
      <c r="Q1784" s="11"/>
      <c r="T1784" s="16"/>
    </row>
    <row r="1785" spans="15:20" x14ac:dyDescent="0.3">
      <c r="O1785" s="9"/>
      <c r="Q1785" s="11"/>
      <c r="T1785" s="16"/>
    </row>
    <row r="1786" spans="15:20" x14ac:dyDescent="0.3">
      <c r="O1786" s="9"/>
      <c r="Q1786" s="11"/>
      <c r="T1786" s="16"/>
    </row>
    <row r="1787" spans="15:20" x14ac:dyDescent="0.3">
      <c r="O1787" s="9"/>
      <c r="Q1787" s="11"/>
      <c r="T1787" s="16"/>
    </row>
    <row r="1788" spans="15:20" x14ac:dyDescent="0.3">
      <c r="O1788" s="9"/>
      <c r="Q1788" s="11"/>
      <c r="T1788" s="16"/>
    </row>
    <row r="1789" spans="15:20" x14ac:dyDescent="0.3">
      <c r="O1789" s="9"/>
      <c r="Q1789" s="11"/>
      <c r="T1789" s="16"/>
    </row>
    <row r="1790" spans="15:20" x14ac:dyDescent="0.3">
      <c r="O1790" s="9"/>
      <c r="Q1790" s="11"/>
      <c r="T1790" s="16"/>
    </row>
    <row r="1791" spans="15:20" x14ac:dyDescent="0.3">
      <c r="O1791" s="9"/>
      <c r="Q1791" s="11"/>
      <c r="T1791" s="16"/>
    </row>
    <row r="1792" spans="15:20" x14ac:dyDescent="0.3">
      <c r="O1792" s="9"/>
      <c r="Q1792" s="11"/>
      <c r="T1792" s="16"/>
    </row>
    <row r="1793" spans="15:20" x14ac:dyDescent="0.3">
      <c r="O1793" s="9"/>
      <c r="Q1793" s="11"/>
      <c r="T1793" s="16"/>
    </row>
    <row r="1794" spans="15:20" x14ac:dyDescent="0.3">
      <c r="O1794" s="9"/>
      <c r="Q1794" s="11"/>
      <c r="T1794" s="16"/>
    </row>
    <row r="1795" spans="15:20" x14ac:dyDescent="0.3">
      <c r="O1795" s="9"/>
      <c r="Q1795" s="11"/>
      <c r="T1795" s="16"/>
    </row>
    <row r="1796" spans="15:20" x14ac:dyDescent="0.3">
      <c r="O1796" s="9"/>
      <c r="Q1796" s="11"/>
      <c r="T1796" s="16"/>
    </row>
    <row r="1797" spans="15:20" x14ac:dyDescent="0.3">
      <c r="O1797" s="9"/>
      <c r="Q1797" s="11"/>
      <c r="T1797" s="16"/>
    </row>
    <row r="1798" spans="15:20" x14ac:dyDescent="0.3">
      <c r="O1798" s="9"/>
      <c r="Q1798" s="11"/>
      <c r="T1798" s="16"/>
    </row>
    <row r="1799" spans="15:20" x14ac:dyDescent="0.3">
      <c r="O1799" s="9"/>
      <c r="Q1799" s="11"/>
      <c r="T1799" s="16"/>
    </row>
    <row r="1800" spans="15:20" x14ac:dyDescent="0.3">
      <c r="O1800" s="9"/>
      <c r="Q1800" s="11"/>
      <c r="T1800" s="16"/>
    </row>
    <row r="1801" spans="15:20" x14ac:dyDescent="0.3">
      <c r="O1801" s="9"/>
      <c r="Q1801" s="11"/>
      <c r="T1801" s="16"/>
    </row>
    <row r="1802" spans="15:20" x14ac:dyDescent="0.3">
      <c r="O1802" s="9"/>
      <c r="Q1802" s="11"/>
      <c r="T1802" s="16"/>
    </row>
    <row r="1803" spans="15:20" x14ac:dyDescent="0.3">
      <c r="O1803" s="9"/>
      <c r="Q1803" s="11"/>
      <c r="T1803" s="16"/>
    </row>
    <row r="1804" spans="15:20" x14ac:dyDescent="0.3">
      <c r="O1804" s="9"/>
      <c r="Q1804" s="11"/>
      <c r="T1804" s="16"/>
    </row>
    <row r="1805" spans="15:20" x14ac:dyDescent="0.3">
      <c r="O1805" s="9"/>
      <c r="Q1805" s="11"/>
      <c r="T1805" s="16"/>
    </row>
    <row r="1806" spans="15:20" x14ac:dyDescent="0.3">
      <c r="O1806" s="9"/>
      <c r="Q1806" s="11"/>
      <c r="T1806" s="16"/>
    </row>
    <row r="1807" spans="15:20" x14ac:dyDescent="0.3">
      <c r="O1807" s="9"/>
      <c r="Q1807" s="11"/>
      <c r="T1807" s="16"/>
    </row>
    <row r="1808" spans="15:20" x14ac:dyDescent="0.3">
      <c r="O1808" s="9"/>
      <c r="Q1808" s="11"/>
      <c r="T1808" s="16"/>
    </row>
    <row r="1809" spans="15:20" x14ac:dyDescent="0.3">
      <c r="O1809" s="9"/>
      <c r="Q1809" s="11"/>
      <c r="T1809" s="16"/>
    </row>
    <row r="1810" spans="15:20" x14ac:dyDescent="0.3">
      <c r="O1810" s="9"/>
      <c r="Q1810" s="11"/>
      <c r="T1810" s="16"/>
    </row>
    <row r="1811" spans="15:20" x14ac:dyDescent="0.3">
      <c r="O1811" s="9"/>
      <c r="Q1811" s="11"/>
      <c r="T1811" s="16"/>
    </row>
    <row r="1812" spans="15:20" x14ac:dyDescent="0.3">
      <c r="O1812" s="9"/>
      <c r="Q1812" s="11"/>
      <c r="T1812" s="16"/>
    </row>
    <row r="1813" spans="15:20" x14ac:dyDescent="0.3">
      <c r="O1813" s="9"/>
      <c r="Q1813" s="11"/>
      <c r="T1813" s="16"/>
    </row>
    <row r="1814" spans="15:20" x14ac:dyDescent="0.3">
      <c r="O1814" s="9"/>
      <c r="Q1814" s="11"/>
      <c r="T1814" s="16"/>
    </row>
    <row r="1815" spans="15:20" x14ac:dyDescent="0.3">
      <c r="O1815" s="9"/>
      <c r="Q1815" s="11"/>
      <c r="T1815" s="16"/>
    </row>
    <row r="1816" spans="15:20" x14ac:dyDescent="0.3">
      <c r="O1816" s="9"/>
      <c r="Q1816" s="11"/>
      <c r="T1816" s="16"/>
    </row>
    <row r="1817" spans="15:20" x14ac:dyDescent="0.3">
      <c r="O1817" s="9"/>
      <c r="Q1817" s="11"/>
      <c r="T1817" s="16"/>
    </row>
    <row r="1818" spans="15:20" x14ac:dyDescent="0.3">
      <c r="O1818" s="9"/>
      <c r="Q1818" s="11"/>
      <c r="T1818" s="16"/>
    </row>
    <row r="1819" spans="15:20" x14ac:dyDescent="0.3">
      <c r="O1819" s="9"/>
      <c r="Q1819" s="11"/>
      <c r="T1819" s="16"/>
    </row>
    <row r="1820" spans="15:20" x14ac:dyDescent="0.3">
      <c r="O1820" s="9"/>
      <c r="Q1820" s="11"/>
      <c r="T1820" s="16"/>
    </row>
    <row r="1821" spans="15:20" x14ac:dyDescent="0.3">
      <c r="O1821" s="9"/>
      <c r="Q1821" s="11"/>
      <c r="T1821" s="16"/>
    </row>
    <row r="1822" spans="15:20" x14ac:dyDescent="0.3">
      <c r="O1822" s="9"/>
      <c r="Q1822" s="11"/>
      <c r="T1822" s="16"/>
    </row>
    <row r="1823" spans="15:20" x14ac:dyDescent="0.3">
      <c r="O1823" s="9"/>
      <c r="Q1823" s="11"/>
      <c r="T1823" s="16"/>
    </row>
    <row r="1824" spans="15:20" x14ac:dyDescent="0.3">
      <c r="O1824" s="9"/>
      <c r="Q1824" s="11"/>
      <c r="T1824" s="16"/>
    </row>
    <row r="1825" spans="15:20" x14ac:dyDescent="0.3">
      <c r="O1825" s="9"/>
      <c r="Q1825" s="11"/>
      <c r="T1825" s="16"/>
    </row>
    <row r="1826" spans="15:20" x14ac:dyDescent="0.3">
      <c r="O1826" s="9"/>
      <c r="Q1826" s="11"/>
      <c r="T1826" s="16"/>
    </row>
    <row r="1827" spans="15:20" x14ac:dyDescent="0.3">
      <c r="O1827" s="9"/>
      <c r="Q1827" s="11"/>
      <c r="T1827" s="16"/>
    </row>
    <row r="1828" spans="15:20" x14ac:dyDescent="0.3">
      <c r="O1828" s="9"/>
      <c r="Q1828" s="11"/>
      <c r="T1828" s="16"/>
    </row>
    <row r="1829" spans="15:20" x14ac:dyDescent="0.3">
      <c r="O1829" s="9"/>
      <c r="Q1829" s="11"/>
      <c r="T1829" s="16"/>
    </row>
    <row r="1830" spans="15:20" x14ac:dyDescent="0.3">
      <c r="O1830" s="9"/>
      <c r="Q1830" s="11"/>
      <c r="T1830" s="16"/>
    </row>
    <row r="1831" spans="15:20" x14ac:dyDescent="0.3">
      <c r="O1831" s="9"/>
      <c r="Q1831" s="11"/>
      <c r="T1831" s="16"/>
    </row>
    <row r="1832" spans="15:20" x14ac:dyDescent="0.3">
      <c r="O1832" s="9"/>
      <c r="Q1832" s="11"/>
      <c r="T1832" s="16"/>
    </row>
    <row r="1833" spans="15:20" x14ac:dyDescent="0.3">
      <c r="O1833" s="9"/>
      <c r="Q1833" s="11"/>
      <c r="T1833" s="16"/>
    </row>
    <row r="1834" spans="15:20" x14ac:dyDescent="0.3">
      <c r="O1834" s="9"/>
      <c r="Q1834" s="11"/>
      <c r="T1834" s="16"/>
    </row>
    <row r="1835" spans="15:20" x14ac:dyDescent="0.3">
      <c r="O1835" s="9"/>
      <c r="Q1835" s="11"/>
      <c r="T1835" s="16"/>
    </row>
    <row r="1836" spans="15:20" x14ac:dyDescent="0.3">
      <c r="O1836" s="9"/>
      <c r="Q1836" s="11"/>
      <c r="T1836" s="16"/>
    </row>
    <row r="1837" spans="15:20" x14ac:dyDescent="0.3">
      <c r="O1837" s="9"/>
      <c r="Q1837" s="11"/>
      <c r="T1837" s="16"/>
    </row>
    <row r="1838" spans="15:20" x14ac:dyDescent="0.3">
      <c r="O1838" s="9"/>
      <c r="Q1838" s="11"/>
      <c r="T1838" s="16"/>
    </row>
    <row r="1839" spans="15:20" x14ac:dyDescent="0.3">
      <c r="O1839" s="9"/>
      <c r="Q1839" s="11"/>
      <c r="T1839" s="16"/>
    </row>
    <row r="1840" spans="15:20" x14ac:dyDescent="0.3">
      <c r="O1840" s="9"/>
      <c r="Q1840" s="11"/>
      <c r="T1840" s="16"/>
    </row>
    <row r="1841" spans="15:20" x14ac:dyDescent="0.3">
      <c r="O1841" s="9"/>
      <c r="Q1841" s="11"/>
      <c r="T1841" s="16"/>
    </row>
    <row r="1842" spans="15:20" x14ac:dyDescent="0.3">
      <c r="O1842" s="9"/>
      <c r="Q1842" s="11"/>
      <c r="T1842" s="16"/>
    </row>
    <row r="1843" spans="15:20" x14ac:dyDescent="0.3">
      <c r="O1843" s="9"/>
      <c r="Q1843" s="11"/>
      <c r="T1843" s="16"/>
    </row>
    <row r="1844" spans="15:20" x14ac:dyDescent="0.3">
      <c r="O1844" s="9"/>
      <c r="Q1844" s="11"/>
      <c r="T1844" s="16"/>
    </row>
    <row r="1845" spans="15:20" x14ac:dyDescent="0.3">
      <c r="O1845" s="9"/>
      <c r="Q1845" s="11"/>
      <c r="T1845" s="16"/>
    </row>
    <row r="1846" spans="15:20" x14ac:dyDescent="0.3">
      <c r="O1846" s="9"/>
      <c r="Q1846" s="11"/>
      <c r="T1846" s="16"/>
    </row>
    <row r="1847" spans="15:20" x14ac:dyDescent="0.3">
      <c r="O1847" s="9"/>
      <c r="Q1847" s="11"/>
      <c r="T1847" s="16"/>
    </row>
    <row r="1848" spans="15:20" x14ac:dyDescent="0.3">
      <c r="O1848" s="9"/>
      <c r="Q1848" s="11"/>
      <c r="T1848" s="16"/>
    </row>
    <row r="1849" spans="15:20" x14ac:dyDescent="0.3">
      <c r="O1849" s="9"/>
      <c r="Q1849" s="11"/>
      <c r="T1849" s="16"/>
    </row>
    <row r="1850" spans="15:20" x14ac:dyDescent="0.3">
      <c r="O1850" s="9"/>
      <c r="Q1850" s="11"/>
      <c r="T1850" s="16"/>
    </row>
    <row r="1851" spans="15:20" x14ac:dyDescent="0.3">
      <c r="O1851" s="9"/>
      <c r="Q1851" s="11"/>
      <c r="T1851" s="16"/>
    </row>
    <row r="1852" spans="15:20" x14ac:dyDescent="0.3">
      <c r="O1852" s="9"/>
      <c r="Q1852" s="11"/>
      <c r="T1852" s="16"/>
    </row>
    <row r="1853" spans="15:20" x14ac:dyDescent="0.3">
      <c r="O1853" s="9"/>
      <c r="Q1853" s="11"/>
      <c r="T1853" s="16"/>
    </row>
    <row r="1854" spans="15:20" x14ac:dyDescent="0.3">
      <c r="O1854" s="9"/>
      <c r="Q1854" s="11"/>
      <c r="T1854" s="16"/>
    </row>
    <row r="1855" spans="15:20" x14ac:dyDescent="0.3">
      <c r="O1855" s="9"/>
      <c r="Q1855" s="11"/>
      <c r="T1855" s="16"/>
    </row>
    <row r="1856" spans="15:20" x14ac:dyDescent="0.3">
      <c r="O1856" s="9"/>
      <c r="Q1856" s="11"/>
      <c r="T1856" s="16"/>
    </row>
    <row r="1857" spans="15:20" x14ac:dyDescent="0.3">
      <c r="O1857" s="9"/>
      <c r="Q1857" s="11"/>
      <c r="T1857" s="16"/>
    </row>
    <row r="1858" spans="15:20" x14ac:dyDescent="0.3">
      <c r="O1858" s="9"/>
      <c r="Q1858" s="11"/>
      <c r="T1858" s="16"/>
    </row>
    <row r="1859" spans="15:20" x14ac:dyDescent="0.3">
      <c r="O1859" s="9"/>
      <c r="Q1859" s="11"/>
      <c r="T1859" s="16"/>
    </row>
    <row r="1860" spans="15:20" x14ac:dyDescent="0.3">
      <c r="O1860" s="9"/>
      <c r="Q1860" s="11"/>
      <c r="T1860" s="16"/>
    </row>
    <row r="1861" spans="15:20" x14ac:dyDescent="0.3">
      <c r="O1861" s="9"/>
      <c r="Q1861" s="11"/>
      <c r="T1861" s="16"/>
    </row>
    <row r="1862" spans="15:20" x14ac:dyDescent="0.3">
      <c r="O1862" s="9"/>
      <c r="Q1862" s="11"/>
      <c r="T1862" s="16"/>
    </row>
    <row r="1863" spans="15:20" x14ac:dyDescent="0.3">
      <c r="O1863" s="9"/>
      <c r="Q1863" s="11"/>
      <c r="T1863" s="16"/>
    </row>
    <row r="1864" spans="15:20" x14ac:dyDescent="0.3">
      <c r="O1864" s="9"/>
      <c r="Q1864" s="11"/>
      <c r="T1864" s="16"/>
    </row>
    <row r="1865" spans="15:20" x14ac:dyDescent="0.3">
      <c r="O1865" s="9"/>
      <c r="Q1865" s="11"/>
      <c r="T1865" s="16"/>
    </row>
    <row r="1866" spans="15:20" x14ac:dyDescent="0.3">
      <c r="O1866" s="9"/>
      <c r="Q1866" s="11"/>
      <c r="T1866" s="16"/>
    </row>
    <row r="1867" spans="15:20" x14ac:dyDescent="0.3">
      <c r="O1867" s="9"/>
      <c r="Q1867" s="11"/>
      <c r="T1867" s="16"/>
    </row>
    <row r="1868" spans="15:20" x14ac:dyDescent="0.3">
      <c r="O1868" s="9"/>
      <c r="Q1868" s="11"/>
      <c r="T1868" s="16"/>
    </row>
    <row r="1869" spans="15:20" x14ac:dyDescent="0.3">
      <c r="O1869" s="9"/>
      <c r="Q1869" s="11"/>
      <c r="T1869" s="16"/>
    </row>
    <row r="1870" spans="15:20" x14ac:dyDescent="0.3">
      <c r="O1870" s="9"/>
      <c r="Q1870" s="11"/>
      <c r="T1870" s="16"/>
    </row>
    <row r="1871" spans="15:20" x14ac:dyDescent="0.3">
      <c r="O1871" s="9"/>
      <c r="Q1871" s="11"/>
      <c r="T1871" s="16"/>
    </row>
    <row r="1872" spans="15:20" x14ac:dyDescent="0.3">
      <c r="O1872" s="9"/>
      <c r="Q1872" s="11"/>
      <c r="T1872" s="16"/>
    </row>
    <row r="1873" spans="15:20" x14ac:dyDescent="0.3">
      <c r="O1873" s="9"/>
      <c r="Q1873" s="11"/>
      <c r="T1873" s="16"/>
    </row>
    <row r="1874" spans="15:20" x14ac:dyDescent="0.3">
      <c r="O1874" s="9"/>
      <c r="Q1874" s="11"/>
      <c r="T1874" s="16"/>
    </row>
    <row r="1875" spans="15:20" x14ac:dyDescent="0.3">
      <c r="O1875" s="9"/>
      <c r="Q1875" s="11"/>
      <c r="T1875" s="16"/>
    </row>
    <row r="1876" spans="15:20" x14ac:dyDescent="0.3">
      <c r="O1876" s="9"/>
      <c r="Q1876" s="11"/>
      <c r="T1876" s="16"/>
    </row>
    <row r="1877" spans="15:20" x14ac:dyDescent="0.3">
      <c r="O1877" s="9"/>
      <c r="Q1877" s="11"/>
      <c r="T1877" s="16"/>
    </row>
    <row r="1878" spans="15:20" x14ac:dyDescent="0.3">
      <c r="O1878" s="9"/>
      <c r="Q1878" s="11"/>
      <c r="T1878" s="16"/>
    </row>
    <row r="1879" spans="15:20" x14ac:dyDescent="0.3">
      <c r="O1879" s="9"/>
      <c r="Q1879" s="11"/>
      <c r="T1879" s="16"/>
    </row>
    <row r="1880" spans="15:20" x14ac:dyDescent="0.3">
      <c r="O1880" s="9"/>
      <c r="Q1880" s="11"/>
      <c r="T1880" s="16"/>
    </row>
    <row r="1881" spans="15:20" x14ac:dyDescent="0.3">
      <c r="O1881" s="9"/>
      <c r="Q1881" s="11"/>
      <c r="T1881" s="16"/>
    </row>
    <row r="1882" spans="15:20" x14ac:dyDescent="0.3">
      <c r="O1882" s="9"/>
      <c r="Q1882" s="11"/>
      <c r="T1882" s="16"/>
    </row>
    <row r="1883" spans="15:20" x14ac:dyDescent="0.3">
      <c r="O1883" s="9"/>
      <c r="Q1883" s="11"/>
      <c r="T1883" s="16"/>
    </row>
    <row r="1884" spans="15:20" x14ac:dyDescent="0.3">
      <c r="O1884" s="9"/>
      <c r="Q1884" s="11"/>
      <c r="T1884" s="16"/>
    </row>
    <row r="1885" spans="15:20" x14ac:dyDescent="0.3">
      <c r="O1885" s="9"/>
      <c r="Q1885" s="11"/>
      <c r="T1885" s="16"/>
    </row>
    <row r="1886" spans="15:20" x14ac:dyDescent="0.3">
      <c r="O1886" s="9"/>
      <c r="Q1886" s="11"/>
      <c r="T1886" s="16"/>
    </row>
    <row r="1887" spans="15:20" x14ac:dyDescent="0.3">
      <c r="O1887" s="9"/>
      <c r="Q1887" s="11"/>
      <c r="T1887" s="16"/>
    </row>
    <row r="1888" spans="15:20" x14ac:dyDescent="0.3">
      <c r="O1888" s="9"/>
      <c r="Q1888" s="11"/>
      <c r="T1888" s="16"/>
    </row>
    <row r="1889" spans="15:20" x14ac:dyDescent="0.3">
      <c r="O1889" s="9"/>
      <c r="Q1889" s="11"/>
      <c r="T1889" s="16"/>
    </row>
    <row r="1890" spans="15:20" x14ac:dyDescent="0.3">
      <c r="O1890" s="9"/>
      <c r="Q1890" s="11"/>
      <c r="T1890" s="16"/>
    </row>
    <row r="1891" spans="15:20" x14ac:dyDescent="0.3">
      <c r="O1891" s="9"/>
      <c r="Q1891" s="11"/>
      <c r="T1891" s="16"/>
    </row>
    <row r="1892" spans="15:20" x14ac:dyDescent="0.3">
      <c r="O1892" s="9"/>
      <c r="Q1892" s="11"/>
      <c r="T1892" s="16"/>
    </row>
    <row r="1893" spans="15:20" x14ac:dyDescent="0.3">
      <c r="O1893" s="9"/>
      <c r="Q1893" s="11"/>
      <c r="T1893" s="16"/>
    </row>
    <row r="1894" spans="15:20" x14ac:dyDescent="0.3">
      <c r="O1894" s="9"/>
      <c r="Q1894" s="11"/>
      <c r="T1894" s="16"/>
    </row>
    <row r="1895" spans="15:20" x14ac:dyDescent="0.3">
      <c r="O1895" s="9"/>
      <c r="Q1895" s="11"/>
      <c r="T1895" s="16"/>
    </row>
    <row r="1896" spans="15:20" x14ac:dyDescent="0.3">
      <c r="O1896" s="9"/>
      <c r="Q1896" s="11"/>
      <c r="T1896" s="16"/>
    </row>
    <row r="1897" spans="15:20" x14ac:dyDescent="0.3">
      <c r="O1897" s="9"/>
      <c r="Q1897" s="11"/>
      <c r="T1897" s="16"/>
    </row>
    <row r="1898" spans="15:20" x14ac:dyDescent="0.3">
      <c r="O1898" s="9"/>
      <c r="Q1898" s="11"/>
      <c r="T1898" s="16"/>
    </row>
    <row r="1899" spans="15:20" x14ac:dyDescent="0.3">
      <c r="O1899" s="9"/>
      <c r="Q1899" s="11"/>
      <c r="T1899" s="16"/>
    </row>
    <row r="1900" spans="15:20" x14ac:dyDescent="0.3">
      <c r="O1900" s="9"/>
      <c r="Q1900" s="11"/>
      <c r="T1900" s="16"/>
    </row>
    <row r="1901" spans="15:20" x14ac:dyDescent="0.3">
      <c r="O1901" s="9"/>
      <c r="Q1901" s="11"/>
      <c r="T1901" s="16"/>
    </row>
    <row r="1902" spans="15:20" x14ac:dyDescent="0.3">
      <c r="O1902" s="9"/>
      <c r="Q1902" s="11"/>
      <c r="T1902" s="16"/>
    </row>
    <row r="1903" spans="15:20" x14ac:dyDescent="0.3">
      <c r="O1903" s="9"/>
      <c r="Q1903" s="11"/>
      <c r="T1903" s="16"/>
    </row>
    <row r="1904" spans="15:20" x14ac:dyDescent="0.3">
      <c r="O1904" s="9"/>
      <c r="Q1904" s="11"/>
      <c r="T1904" s="16"/>
    </row>
    <row r="1905" spans="15:20" x14ac:dyDescent="0.3">
      <c r="O1905" s="9"/>
      <c r="Q1905" s="11"/>
      <c r="T1905" s="16"/>
    </row>
    <row r="1906" spans="15:20" x14ac:dyDescent="0.3">
      <c r="O1906" s="9"/>
      <c r="Q1906" s="11"/>
      <c r="T1906" s="16"/>
    </row>
    <row r="1907" spans="15:20" x14ac:dyDescent="0.3">
      <c r="O1907" s="9"/>
      <c r="Q1907" s="11"/>
      <c r="T1907" s="16"/>
    </row>
    <row r="1908" spans="15:20" x14ac:dyDescent="0.3">
      <c r="O1908" s="9"/>
      <c r="Q1908" s="11"/>
      <c r="T1908" s="16"/>
    </row>
    <row r="1909" spans="15:20" x14ac:dyDescent="0.3">
      <c r="O1909" s="9"/>
      <c r="Q1909" s="11"/>
      <c r="T1909" s="16"/>
    </row>
    <row r="1910" spans="15:20" x14ac:dyDescent="0.3">
      <c r="O1910" s="9"/>
      <c r="Q1910" s="11"/>
      <c r="T1910" s="16"/>
    </row>
    <row r="1911" spans="15:20" x14ac:dyDescent="0.3">
      <c r="O1911" s="9"/>
      <c r="Q1911" s="11"/>
      <c r="T1911" s="16"/>
    </row>
    <row r="1912" spans="15:20" x14ac:dyDescent="0.3">
      <c r="O1912" s="9"/>
      <c r="Q1912" s="11"/>
      <c r="T1912" s="16"/>
    </row>
    <row r="1913" spans="15:20" x14ac:dyDescent="0.3">
      <c r="O1913" s="9"/>
      <c r="Q1913" s="11"/>
      <c r="T1913" s="16"/>
    </row>
    <row r="1914" spans="15:20" x14ac:dyDescent="0.3">
      <c r="O1914" s="9"/>
      <c r="Q1914" s="11"/>
      <c r="T1914" s="16"/>
    </row>
    <row r="1915" spans="15:20" x14ac:dyDescent="0.3">
      <c r="O1915" s="9"/>
      <c r="Q1915" s="11"/>
      <c r="T1915" s="16"/>
    </row>
    <row r="1916" spans="15:20" x14ac:dyDescent="0.3">
      <c r="O1916" s="9"/>
      <c r="Q1916" s="11"/>
      <c r="T1916" s="16"/>
    </row>
    <row r="1917" spans="15:20" x14ac:dyDescent="0.3">
      <c r="O1917" s="9"/>
      <c r="Q1917" s="11"/>
      <c r="T1917" s="16"/>
    </row>
    <row r="1918" spans="15:20" x14ac:dyDescent="0.3">
      <c r="O1918" s="9"/>
      <c r="Q1918" s="11"/>
      <c r="T1918" s="16"/>
    </row>
    <row r="1919" spans="15:20" x14ac:dyDescent="0.3">
      <c r="O1919" s="9"/>
      <c r="Q1919" s="11"/>
      <c r="T1919" s="16"/>
    </row>
    <row r="1920" spans="15:20" x14ac:dyDescent="0.3">
      <c r="O1920" s="9"/>
      <c r="Q1920" s="11"/>
      <c r="T1920" s="16"/>
    </row>
    <row r="1921" spans="15:20" x14ac:dyDescent="0.3">
      <c r="O1921" s="9"/>
      <c r="Q1921" s="11"/>
      <c r="T1921" s="16"/>
    </row>
    <row r="1922" spans="15:20" x14ac:dyDescent="0.3">
      <c r="O1922" s="9"/>
      <c r="Q1922" s="11"/>
      <c r="T1922" s="16"/>
    </row>
    <row r="1923" spans="15:20" x14ac:dyDescent="0.3">
      <c r="O1923" s="9"/>
      <c r="Q1923" s="11"/>
      <c r="T1923" s="16"/>
    </row>
    <row r="1924" spans="15:20" x14ac:dyDescent="0.3">
      <c r="O1924" s="9"/>
      <c r="Q1924" s="11"/>
      <c r="T1924" s="16"/>
    </row>
    <row r="1925" spans="15:20" x14ac:dyDescent="0.3">
      <c r="O1925" s="9"/>
      <c r="Q1925" s="11"/>
      <c r="T1925" s="16"/>
    </row>
    <row r="1926" spans="15:20" x14ac:dyDescent="0.3">
      <c r="O1926" s="9"/>
      <c r="Q1926" s="11"/>
      <c r="T1926" s="16"/>
    </row>
    <row r="1927" spans="15:20" x14ac:dyDescent="0.3">
      <c r="O1927" s="9"/>
      <c r="Q1927" s="11"/>
      <c r="T1927" s="16"/>
    </row>
    <row r="1928" spans="15:20" x14ac:dyDescent="0.3">
      <c r="O1928" s="9"/>
      <c r="Q1928" s="11"/>
      <c r="T1928" s="16"/>
    </row>
    <row r="1929" spans="15:20" x14ac:dyDescent="0.3">
      <c r="O1929" s="9"/>
      <c r="Q1929" s="11"/>
      <c r="T1929" s="16"/>
    </row>
    <row r="1930" spans="15:20" x14ac:dyDescent="0.3">
      <c r="O1930" s="9"/>
      <c r="Q1930" s="11"/>
      <c r="T1930" s="16"/>
    </row>
    <row r="1931" spans="15:20" x14ac:dyDescent="0.3">
      <c r="O1931" s="9"/>
      <c r="Q1931" s="11"/>
      <c r="T1931" s="16"/>
    </row>
    <row r="1932" spans="15:20" x14ac:dyDescent="0.3">
      <c r="O1932" s="9"/>
      <c r="Q1932" s="11"/>
      <c r="T1932" s="16"/>
    </row>
    <row r="1933" spans="15:20" x14ac:dyDescent="0.3">
      <c r="O1933" s="9"/>
      <c r="Q1933" s="11"/>
      <c r="T1933" s="16"/>
    </row>
    <row r="1934" spans="15:20" x14ac:dyDescent="0.3">
      <c r="O1934" s="9"/>
      <c r="Q1934" s="11"/>
      <c r="T1934" s="16"/>
    </row>
    <row r="1935" spans="15:20" x14ac:dyDescent="0.3">
      <c r="O1935" s="9"/>
      <c r="Q1935" s="11"/>
      <c r="T1935" s="16"/>
    </row>
    <row r="1936" spans="15:20" x14ac:dyDescent="0.3">
      <c r="O1936" s="9"/>
      <c r="Q1936" s="11"/>
      <c r="T1936" s="16"/>
    </row>
    <row r="1937" spans="15:20" x14ac:dyDescent="0.3">
      <c r="O1937" s="9"/>
      <c r="Q1937" s="11"/>
      <c r="T1937" s="16"/>
    </row>
    <row r="1938" spans="15:20" x14ac:dyDescent="0.3">
      <c r="O1938" s="9"/>
      <c r="Q1938" s="11"/>
      <c r="T1938" s="16"/>
    </row>
    <row r="1939" spans="15:20" x14ac:dyDescent="0.3">
      <c r="O1939" s="9"/>
      <c r="Q1939" s="11"/>
      <c r="T1939" s="16"/>
    </row>
    <row r="1940" spans="15:20" x14ac:dyDescent="0.3">
      <c r="O1940" s="9"/>
      <c r="Q1940" s="11"/>
      <c r="T1940" s="16"/>
    </row>
    <row r="1941" spans="15:20" x14ac:dyDescent="0.3">
      <c r="O1941" s="9"/>
      <c r="Q1941" s="11"/>
      <c r="T1941" s="16"/>
    </row>
    <row r="1942" spans="15:20" x14ac:dyDescent="0.3">
      <c r="O1942" s="9"/>
      <c r="Q1942" s="11"/>
      <c r="T1942" s="16"/>
    </row>
    <row r="1943" spans="15:20" x14ac:dyDescent="0.3">
      <c r="O1943" s="9"/>
      <c r="Q1943" s="11"/>
      <c r="T1943" s="16"/>
    </row>
    <row r="1944" spans="15:20" x14ac:dyDescent="0.3">
      <c r="O1944" s="9"/>
      <c r="Q1944" s="11"/>
      <c r="T1944" s="16"/>
    </row>
    <row r="1945" spans="15:20" x14ac:dyDescent="0.3">
      <c r="O1945" s="9"/>
      <c r="Q1945" s="11"/>
      <c r="T1945" s="16"/>
    </row>
    <row r="1946" spans="15:20" x14ac:dyDescent="0.3">
      <c r="O1946" s="9"/>
      <c r="Q1946" s="11"/>
      <c r="T1946" s="16"/>
    </row>
    <row r="1947" spans="15:20" x14ac:dyDescent="0.3">
      <c r="O1947" s="9"/>
      <c r="Q1947" s="11"/>
      <c r="T1947" s="16"/>
    </row>
    <row r="1948" spans="15:20" x14ac:dyDescent="0.3">
      <c r="O1948" s="9"/>
      <c r="Q1948" s="11"/>
      <c r="T1948" s="16"/>
    </row>
    <row r="1949" spans="15:20" x14ac:dyDescent="0.3">
      <c r="O1949" s="9"/>
      <c r="Q1949" s="11"/>
      <c r="T1949" s="16"/>
    </row>
    <row r="1950" spans="15:20" x14ac:dyDescent="0.3">
      <c r="O1950" s="9"/>
      <c r="Q1950" s="11"/>
      <c r="T1950" s="16"/>
    </row>
    <row r="1951" spans="15:20" x14ac:dyDescent="0.3">
      <c r="O1951" s="9"/>
      <c r="Q1951" s="11"/>
      <c r="T1951" s="16"/>
    </row>
    <row r="1952" spans="15:20" x14ac:dyDescent="0.3">
      <c r="O1952" s="9"/>
      <c r="Q1952" s="11"/>
      <c r="T1952" s="16"/>
    </row>
    <row r="1953" spans="15:20" x14ac:dyDescent="0.3">
      <c r="O1953" s="9"/>
      <c r="Q1953" s="11"/>
      <c r="T1953" s="16"/>
    </row>
    <row r="1954" spans="15:20" x14ac:dyDescent="0.3">
      <c r="O1954" s="9"/>
      <c r="Q1954" s="11"/>
      <c r="T1954" s="16"/>
    </row>
    <row r="1955" spans="15:20" x14ac:dyDescent="0.3">
      <c r="O1955" s="9"/>
      <c r="Q1955" s="11"/>
      <c r="T1955" s="16"/>
    </row>
    <row r="1956" spans="15:20" x14ac:dyDescent="0.3">
      <c r="O1956" s="9"/>
      <c r="Q1956" s="11"/>
      <c r="T1956" s="16"/>
    </row>
    <row r="1957" spans="15:20" x14ac:dyDescent="0.3">
      <c r="O1957" s="9"/>
      <c r="Q1957" s="11"/>
      <c r="T1957" s="16"/>
    </row>
    <row r="1958" spans="15:20" x14ac:dyDescent="0.3">
      <c r="O1958" s="9"/>
      <c r="Q1958" s="11"/>
      <c r="T1958" s="16"/>
    </row>
    <row r="1959" spans="15:20" x14ac:dyDescent="0.3">
      <c r="O1959" s="9"/>
      <c r="Q1959" s="11"/>
      <c r="T1959" s="16"/>
    </row>
    <row r="1960" spans="15:20" x14ac:dyDescent="0.3">
      <c r="O1960" s="9"/>
      <c r="Q1960" s="11"/>
      <c r="T1960" s="16"/>
    </row>
    <row r="1961" spans="15:20" x14ac:dyDescent="0.3">
      <c r="O1961" s="9"/>
      <c r="Q1961" s="11"/>
      <c r="T1961" s="16"/>
    </row>
    <row r="1962" spans="15:20" x14ac:dyDescent="0.3">
      <c r="O1962" s="9"/>
      <c r="Q1962" s="11"/>
      <c r="T1962" s="16"/>
    </row>
    <row r="1963" spans="15:20" x14ac:dyDescent="0.3">
      <c r="O1963" s="9"/>
      <c r="Q1963" s="11"/>
      <c r="T1963" s="16"/>
    </row>
    <row r="1964" spans="15:20" x14ac:dyDescent="0.3">
      <c r="O1964" s="9"/>
      <c r="Q1964" s="11"/>
      <c r="T1964" s="16"/>
    </row>
    <row r="1965" spans="15:20" x14ac:dyDescent="0.3">
      <c r="O1965" s="9"/>
      <c r="Q1965" s="11"/>
      <c r="T1965" s="16"/>
    </row>
    <row r="1966" spans="15:20" x14ac:dyDescent="0.3">
      <c r="O1966" s="9"/>
      <c r="Q1966" s="11"/>
      <c r="T1966" s="16"/>
    </row>
    <row r="1967" spans="15:20" x14ac:dyDescent="0.3">
      <c r="O1967" s="9"/>
      <c r="Q1967" s="11"/>
      <c r="T1967" s="16"/>
    </row>
    <row r="1968" spans="15:20" x14ac:dyDescent="0.3">
      <c r="O1968" s="9"/>
      <c r="Q1968" s="11"/>
      <c r="T1968" s="16"/>
    </row>
    <row r="1969" spans="15:20" x14ac:dyDescent="0.3">
      <c r="O1969" s="9"/>
      <c r="Q1969" s="11"/>
      <c r="T1969" s="16"/>
    </row>
    <row r="1970" spans="15:20" x14ac:dyDescent="0.3">
      <c r="O1970" s="9"/>
      <c r="Q1970" s="11"/>
      <c r="T1970" s="16"/>
    </row>
    <row r="1971" spans="15:20" x14ac:dyDescent="0.3">
      <c r="O1971" s="9"/>
      <c r="Q1971" s="11"/>
      <c r="T1971" s="16"/>
    </row>
    <row r="1972" spans="15:20" x14ac:dyDescent="0.3">
      <c r="O1972" s="9"/>
      <c r="Q1972" s="11"/>
      <c r="T1972" s="16"/>
    </row>
    <row r="1973" spans="15:20" x14ac:dyDescent="0.3">
      <c r="O1973" s="9"/>
      <c r="Q1973" s="11"/>
      <c r="T1973" s="16"/>
    </row>
    <row r="1974" spans="15:20" x14ac:dyDescent="0.3">
      <c r="O1974" s="9"/>
      <c r="Q1974" s="11"/>
      <c r="T1974" s="16"/>
    </row>
    <row r="1975" spans="15:20" x14ac:dyDescent="0.3">
      <c r="O1975" s="9"/>
      <c r="Q1975" s="11"/>
      <c r="T1975" s="16"/>
    </row>
    <row r="1976" spans="15:20" x14ac:dyDescent="0.3">
      <c r="O1976" s="9"/>
      <c r="Q1976" s="11"/>
      <c r="T1976" s="16"/>
    </row>
    <row r="1977" spans="15:20" x14ac:dyDescent="0.3">
      <c r="O1977" s="9"/>
      <c r="Q1977" s="11"/>
      <c r="T1977" s="16"/>
    </row>
    <row r="1978" spans="15:20" x14ac:dyDescent="0.3">
      <c r="O1978" s="9"/>
      <c r="Q1978" s="11"/>
      <c r="T1978" s="16"/>
    </row>
    <row r="1979" spans="15:20" x14ac:dyDescent="0.3">
      <c r="O1979" s="9"/>
      <c r="Q1979" s="11"/>
      <c r="T1979" s="16"/>
    </row>
    <row r="1980" spans="15:20" x14ac:dyDescent="0.3">
      <c r="O1980" s="9"/>
      <c r="Q1980" s="11"/>
      <c r="T1980" s="16"/>
    </row>
    <row r="1981" spans="15:20" x14ac:dyDescent="0.3">
      <c r="O1981" s="9"/>
      <c r="Q1981" s="11"/>
      <c r="T1981" s="16"/>
    </row>
    <row r="1982" spans="15:20" x14ac:dyDescent="0.3">
      <c r="O1982" s="9"/>
      <c r="Q1982" s="11"/>
      <c r="T1982" s="16"/>
    </row>
    <row r="1983" spans="15:20" x14ac:dyDescent="0.3">
      <c r="O1983" s="9"/>
      <c r="Q1983" s="11"/>
      <c r="T1983" s="16"/>
    </row>
    <row r="1984" spans="15:20" x14ac:dyDescent="0.3">
      <c r="O1984" s="9"/>
      <c r="Q1984" s="11"/>
      <c r="T1984" s="16"/>
    </row>
    <row r="1985" spans="15:20" x14ac:dyDescent="0.3">
      <c r="O1985" s="9"/>
      <c r="Q1985" s="11"/>
      <c r="T1985" s="16"/>
    </row>
    <row r="1986" spans="15:20" x14ac:dyDescent="0.3">
      <c r="O1986" s="9"/>
      <c r="Q1986" s="11"/>
      <c r="T1986" s="16"/>
    </row>
    <row r="1987" spans="15:20" x14ac:dyDescent="0.3">
      <c r="O1987" s="9"/>
      <c r="Q1987" s="11"/>
      <c r="T1987" s="16"/>
    </row>
    <row r="1988" spans="15:20" x14ac:dyDescent="0.3">
      <c r="O1988" s="9"/>
      <c r="Q1988" s="11"/>
      <c r="T1988" s="16"/>
    </row>
    <row r="1989" spans="15:20" x14ac:dyDescent="0.3">
      <c r="O1989" s="9"/>
      <c r="Q1989" s="11"/>
      <c r="T1989" s="16"/>
    </row>
    <row r="1990" spans="15:20" x14ac:dyDescent="0.3">
      <c r="O1990" s="9"/>
      <c r="Q1990" s="11"/>
      <c r="T1990" s="16"/>
    </row>
    <row r="1991" spans="15:20" x14ac:dyDescent="0.3">
      <c r="O1991" s="9"/>
      <c r="Q1991" s="11"/>
      <c r="T1991" s="16"/>
    </row>
    <row r="1992" spans="15:20" x14ac:dyDescent="0.3">
      <c r="O1992" s="9"/>
      <c r="Q1992" s="11"/>
      <c r="T1992" s="16"/>
    </row>
    <row r="1993" spans="15:20" x14ac:dyDescent="0.3">
      <c r="O1993" s="9"/>
      <c r="Q1993" s="11"/>
      <c r="T1993" s="16"/>
    </row>
    <row r="1994" spans="15:20" x14ac:dyDescent="0.3">
      <c r="O1994" s="9"/>
      <c r="Q1994" s="11"/>
      <c r="T1994" s="16"/>
    </row>
    <row r="1995" spans="15:20" x14ac:dyDescent="0.3">
      <c r="O1995" s="9"/>
      <c r="Q1995" s="11"/>
      <c r="T1995" s="16"/>
    </row>
    <row r="1996" spans="15:20" x14ac:dyDescent="0.3">
      <c r="O1996" s="9"/>
      <c r="Q1996" s="11"/>
      <c r="T1996" s="16"/>
    </row>
    <row r="1997" spans="15:20" x14ac:dyDescent="0.3">
      <c r="O1997" s="9"/>
      <c r="Q1997" s="11"/>
      <c r="T1997" s="16"/>
    </row>
    <row r="1998" spans="15:20" x14ac:dyDescent="0.3">
      <c r="O1998" s="9"/>
      <c r="Q1998" s="11"/>
      <c r="T1998" s="16"/>
    </row>
    <row r="1999" spans="15:20" x14ac:dyDescent="0.3">
      <c r="O1999" s="9"/>
      <c r="Q1999" s="11"/>
      <c r="T1999" s="16"/>
    </row>
    <row r="2000" spans="15:20" x14ac:dyDescent="0.3">
      <c r="O2000" s="9"/>
      <c r="Q2000" s="11"/>
      <c r="T2000" s="16"/>
    </row>
    <row r="2001" spans="15:20" x14ac:dyDescent="0.3">
      <c r="O2001" s="9"/>
      <c r="Q2001" s="11"/>
      <c r="T2001" s="16"/>
    </row>
    <row r="2002" spans="15:20" x14ac:dyDescent="0.3">
      <c r="O2002" s="9"/>
      <c r="Q2002" s="11"/>
      <c r="T2002" s="16"/>
    </row>
    <row r="2003" spans="15:20" x14ac:dyDescent="0.3">
      <c r="O2003" s="9"/>
      <c r="Q2003" s="11"/>
      <c r="T2003" s="16"/>
    </row>
    <row r="2004" spans="15:20" x14ac:dyDescent="0.3">
      <c r="O2004" s="9"/>
      <c r="Q2004" s="11"/>
      <c r="T2004" s="16"/>
    </row>
    <row r="2005" spans="15:20" x14ac:dyDescent="0.3">
      <c r="O2005" s="9"/>
      <c r="Q2005" s="11"/>
      <c r="T2005" s="16"/>
    </row>
    <row r="2006" spans="15:20" x14ac:dyDescent="0.3">
      <c r="O2006" s="9"/>
      <c r="Q2006" s="11"/>
      <c r="T2006" s="16"/>
    </row>
    <row r="2007" spans="15:20" x14ac:dyDescent="0.3">
      <c r="O2007" s="9"/>
      <c r="Q2007" s="11"/>
      <c r="T2007" s="16"/>
    </row>
    <row r="2008" spans="15:20" x14ac:dyDescent="0.3">
      <c r="O2008" s="9"/>
      <c r="Q2008" s="11"/>
      <c r="T2008" s="16"/>
    </row>
    <row r="2009" spans="15:20" x14ac:dyDescent="0.3">
      <c r="O2009" s="9"/>
      <c r="Q2009" s="11"/>
      <c r="T2009" s="16"/>
    </row>
    <row r="2010" spans="15:20" x14ac:dyDescent="0.3">
      <c r="O2010" s="9"/>
      <c r="Q2010" s="11"/>
      <c r="T2010" s="16"/>
    </row>
    <row r="2011" spans="15:20" x14ac:dyDescent="0.3">
      <c r="O2011" s="9"/>
      <c r="Q2011" s="11"/>
      <c r="T2011" s="16"/>
    </row>
    <row r="2012" spans="15:20" x14ac:dyDescent="0.3">
      <c r="O2012" s="9"/>
      <c r="Q2012" s="11"/>
      <c r="T2012" s="16"/>
    </row>
    <row r="2013" spans="15:20" x14ac:dyDescent="0.3">
      <c r="O2013" s="9"/>
      <c r="Q2013" s="11"/>
      <c r="T2013" s="16"/>
    </row>
    <row r="2014" spans="15:20" x14ac:dyDescent="0.3">
      <c r="O2014" s="9"/>
      <c r="Q2014" s="11"/>
      <c r="T2014" s="16"/>
    </row>
    <row r="2015" spans="15:20" x14ac:dyDescent="0.3">
      <c r="O2015" s="9"/>
      <c r="Q2015" s="11"/>
      <c r="T2015" s="16"/>
    </row>
    <row r="2016" spans="15:20" x14ac:dyDescent="0.3">
      <c r="O2016" s="9"/>
      <c r="Q2016" s="11"/>
      <c r="T2016" s="16"/>
    </row>
    <row r="2017" spans="15:20" x14ac:dyDescent="0.3">
      <c r="O2017" s="9"/>
      <c r="Q2017" s="11"/>
      <c r="T2017" s="16"/>
    </row>
    <row r="2018" spans="15:20" x14ac:dyDescent="0.3">
      <c r="O2018" s="9"/>
      <c r="Q2018" s="11"/>
      <c r="T2018" s="16"/>
    </row>
    <row r="2019" spans="15:20" x14ac:dyDescent="0.3">
      <c r="O2019" s="9"/>
      <c r="Q2019" s="11"/>
      <c r="T2019" s="16"/>
    </row>
    <row r="2020" spans="15:20" x14ac:dyDescent="0.3">
      <c r="O2020" s="9"/>
      <c r="Q2020" s="11"/>
      <c r="T2020" s="16"/>
    </row>
    <row r="2021" spans="15:20" x14ac:dyDescent="0.3">
      <c r="O2021" s="9"/>
      <c r="Q2021" s="11"/>
      <c r="T2021" s="16"/>
    </row>
    <row r="2022" spans="15:20" x14ac:dyDescent="0.3">
      <c r="O2022" s="9"/>
      <c r="Q2022" s="11"/>
      <c r="T2022" s="16"/>
    </row>
    <row r="2023" spans="15:20" x14ac:dyDescent="0.3">
      <c r="O2023" s="9"/>
      <c r="Q2023" s="11"/>
      <c r="T2023" s="16"/>
    </row>
    <row r="2024" spans="15:20" x14ac:dyDescent="0.3">
      <c r="O2024" s="9"/>
      <c r="Q2024" s="11"/>
      <c r="T2024" s="16"/>
    </row>
    <row r="2025" spans="15:20" x14ac:dyDescent="0.3">
      <c r="O2025" s="9"/>
      <c r="Q2025" s="11"/>
      <c r="T2025" s="16"/>
    </row>
    <row r="2026" spans="15:20" x14ac:dyDescent="0.3">
      <c r="O2026" s="9"/>
      <c r="Q2026" s="11"/>
      <c r="T2026" s="16"/>
    </row>
    <row r="2027" spans="15:20" x14ac:dyDescent="0.3">
      <c r="O2027" s="9"/>
      <c r="Q2027" s="11"/>
      <c r="T2027" s="16"/>
    </row>
    <row r="2028" spans="15:20" x14ac:dyDescent="0.3">
      <c r="O2028" s="9"/>
      <c r="Q2028" s="11"/>
      <c r="T2028" s="16"/>
    </row>
    <row r="2029" spans="15:20" x14ac:dyDescent="0.3">
      <c r="O2029" s="9"/>
      <c r="Q2029" s="11"/>
      <c r="T2029" s="16"/>
    </row>
    <row r="2030" spans="15:20" x14ac:dyDescent="0.3">
      <c r="O2030" s="9"/>
      <c r="Q2030" s="11"/>
      <c r="T2030" s="16"/>
    </row>
    <row r="2031" spans="15:20" x14ac:dyDescent="0.3">
      <c r="O2031" s="9"/>
      <c r="Q2031" s="11"/>
      <c r="T2031" s="16"/>
    </row>
    <row r="2032" spans="15:20" x14ac:dyDescent="0.3">
      <c r="O2032" s="9"/>
      <c r="Q2032" s="11"/>
      <c r="T2032" s="16"/>
    </row>
    <row r="2033" spans="15:20" x14ac:dyDescent="0.3">
      <c r="O2033" s="9"/>
      <c r="Q2033" s="11"/>
      <c r="T2033" s="16"/>
    </row>
    <row r="2034" spans="15:20" x14ac:dyDescent="0.3">
      <c r="O2034" s="9"/>
      <c r="Q2034" s="11"/>
      <c r="T2034" s="16"/>
    </row>
    <row r="2035" spans="15:20" x14ac:dyDescent="0.3">
      <c r="O2035" s="9"/>
      <c r="Q2035" s="11"/>
      <c r="T2035" s="16"/>
    </row>
    <row r="2036" spans="15:20" x14ac:dyDescent="0.3">
      <c r="O2036" s="9"/>
      <c r="Q2036" s="11"/>
      <c r="T2036" s="16"/>
    </row>
    <row r="2037" spans="15:20" x14ac:dyDescent="0.3">
      <c r="O2037" s="9"/>
      <c r="Q2037" s="11"/>
      <c r="T2037" s="16"/>
    </row>
    <row r="2038" spans="15:20" x14ac:dyDescent="0.3">
      <c r="O2038" s="9"/>
      <c r="Q2038" s="11"/>
      <c r="T2038" s="16"/>
    </row>
    <row r="2039" spans="15:20" x14ac:dyDescent="0.3">
      <c r="O2039" s="9"/>
      <c r="Q2039" s="11"/>
      <c r="T2039" s="16"/>
    </row>
    <row r="2040" spans="15:20" x14ac:dyDescent="0.3">
      <c r="O2040" s="9"/>
      <c r="Q2040" s="11"/>
      <c r="T2040" s="16"/>
    </row>
    <row r="2041" spans="15:20" x14ac:dyDescent="0.3">
      <c r="O2041" s="9"/>
      <c r="Q2041" s="11"/>
      <c r="T2041" s="16"/>
    </row>
    <row r="2042" spans="15:20" x14ac:dyDescent="0.3">
      <c r="O2042" s="9"/>
      <c r="Q2042" s="11"/>
      <c r="T2042" s="16"/>
    </row>
    <row r="2043" spans="15:20" x14ac:dyDescent="0.3">
      <c r="O2043" s="9"/>
      <c r="Q2043" s="11"/>
      <c r="T2043" s="16"/>
    </row>
    <row r="2044" spans="15:20" x14ac:dyDescent="0.3">
      <c r="O2044" s="9"/>
      <c r="Q2044" s="11"/>
      <c r="T2044" s="16"/>
    </row>
    <row r="2045" spans="15:20" x14ac:dyDescent="0.3">
      <c r="O2045" s="9"/>
      <c r="Q2045" s="11"/>
      <c r="T2045" s="16"/>
    </row>
    <row r="2046" spans="15:20" x14ac:dyDescent="0.3">
      <c r="O2046" s="9"/>
      <c r="Q2046" s="11"/>
      <c r="T2046" s="16"/>
    </row>
    <row r="2047" spans="15:20" x14ac:dyDescent="0.3">
      <c r="O2047" s="9"/>
      <c r="Q2047" s="11"/>
      <c r="T2047" s="16"/>
    </row>
    <row r="2048" spans="15:20" x14ac:dyDescent="0.3">
      <c r="O2048" s="9"/>
      <c r="Q2048" s="11"/>
      <c r="T2048" s="16"/>
    </row>
    <row r="2049" spans="15:20" x14ac:dyDescent="0.3">
      <c r="O2049" s="9"/>
      <c r="Q2049" s="11"/>
      <c r="T2049" s="16"/>
    </row>
    <row r="2050" spans="15:20" x14ac:dyDescent="0.3">
      <c r="O2050" s="9"/>
      <c r="Q2050" s="11"/>
      <c r="T2050" s="16"/>
    </row>
    <row r="2051" spans="15:20" x14ac:dyDescent="0.3">
      <c r="O2051" s="9"/>
      <c r="Q2051" s="11"/>
      <c r="T2051" s="16"/>
    </row>
    <row r="2052" spans="15:20" x14ac:dyDescent="0.3">
      <c r="O2052" s="9"/>
      <c r="Q2052" s="11"/>
      <c r="T2052" s="16"/>
    </row>
    <row r="2053" spans="15:20" x14ac:dyDescent="0.3">
      <c r="O2053" s="9"/>
      <c r="Q2053" s="11"/>
      <c r="T2053" s="16"/>
    </row>
    <row r="2054" spans="15:20" x14ac:dyDescent="0.3">
      <c r="O2054" s="9"/>
      <c r="Q2054" s="11"/>
      <c r="T2054" s="16"/>
    </row>
    <row r="2055" spans="15:20" x14ac:dyDescent="0.3">
      <c r="O2055" s="9"/>
      <c r="Q2055" s="11"/>
      <c r="T2055" s="16"/>
    </row>
    <row r="2056" spans="15:20" x14ac:dyDescent="0.3">
      <c r="O2056" s="9"/>
      <c r="Q2056" s="11"/>
      <c r="T2056" s="16"/>
    </row>
    <row r="2057" spans="15:20" x14ac:dyDescent="0.3">
      <c r="O2057" s="9"/>
      <c r="Q2057" s="11"/>
      <c r="T2057" s="16"/>
    </row>
    <row r="2058" spans="15:20" x14ac:dyDescent="0.3">
      <c r="O2058" s="9"/>
      <c r="Q2058" s="11"/>
      <c r="T2058" s="16"/>
    </row>
    <row r="2059" spans="15:20" x14ac:dyDescent="0.3">
      <c r="O2059" s="9"/>
      <c r="Q2059" s="11"/>
      <c r="T2059" s="16"/>
    </row>
    <row r="2060" spans="15:20" x14ac:dyDescent="0.3">
      <c r="O2060" s="9"/>
      <c r="Q2060" s="11"/>
      <c r="T2060" s="16"/>
    </row>
    <row r="2061" spans="15:20" x14ac:dyDescent="0.3">
      <c r="O2061" s="9"/>
      <c r="Q2061" s="11"/>
      <c r="T2061" s="16"/>
    </row>
    <row r="2062" spans="15:20" x14ac:dyDescent="0.3">
      <c r="O2062" s="9"/>
      <c r="Q2062" s="11"/>
      <c r="T2062" s="16"/>
    </row>
    <row r="2063" spans="15:20" x14ac:dyDescent="0.3">
      <c r="O2063" s="9"/>
      <c r="Q2063" s="11"/>
      <c r="T2063" s="16"/>
    </row>
    <row r="2064" spans="15:20" x14ac:dyDescent="0.3">
      <c r="O2064" s="9"/>
      <c r="Q2064" s="11"/>
      <c r="T2064" s="16"/>
    </row>
    <row r="2065" spans="15:20" x14ac:dyDescent="0.3">
      <c r="O2065" s="9"/>
      <c r="Q2065" s="11"/>
      <c r="T2065" s="16"/>
    </row>
    <row r="2066" spans="15:20" x14ac:dyDescent="0.3">
      <c r="O2066" s="9"/>
      <c r="Q2066" s="11"/>
      <c r="T2066" s="16"/>
    </row>
    <row r="2067" spans="15:20" x14ac:dyDescent="0.3">
      <c r="O2067" s="9"/>
      <c r="Q2067" s="11"/>
      <c r="T2067" s="16"/>
    </row>
    <row r="2068" spans="15:20" x14ac:dyDescent="0.3">
      <c r="O2068" s="9"/>
      <c r="Q2068" s="11"/>
      <c r="T2068" s="16"/>
    </row>
    <row r="2069" spans="15:20" x14ac:dyDescent="0.3">
      <c r="O2069" s="9"/>
      <c r="Q2069" s="11"/>
      <c r="T2069" s="16"/>
    </row>
    <row r="2070" spans="15:20" x14ac:dyDescent="0.3">
      <c r="O2070" s="9"/>
      <c r="Q2070" s="11"/>
      <c r="T2070" s="16"/>
    </row>
    <row r="2071" spans="15:20" x14ac:dyDescent="0.3">
      <c r="O2071" s="9"/>
      <c r="Q2071" s="11"/>
      <c r="T2071" s="16"/>
    </row>
    <row r="2072" spans="15:20" x14ac:dyDescent="0.3">
      <c r="O2072" s="9"/>
      <c r="Q2072" s="11"/>
      <c r="T2072" s="16"/>
    </row>
    <row r="2073" spans="15:20" x14ac:dyDescent="0.3">
      <c r="O2073" s="9"/>
      <c r="Q2073" s="11"/>
      <c r="T2073" s="16"/>
    </row>
    <row r="2074" spans="15:20" x14ac:dyDescent="0.3">
      <c r="O2074" s="9"/>
      <c r="Q2074" s="11"/>
      <c r="T2074" s="16"/>
    </row>
    <row r="2075" spans="15:20" x14ac:dyDescent="0.3">
      <c r="O2075" s="9"/>
      <c r="Q2075" s="11"/>
      <c r="T2075" s="16"/>
    </row>
    <row r="2076" spans="15:20" x14ac:dyDescent="0.3">
      <c r="O2076" s="9"/>
      <c r="Q2076" s="11"/>
      <c r="T2076" s="16"/>
    </row>
    <row r="2077" spans="15:20" x14ac:dyDescent="0.3">
      <c r="O2077" s="9"/>
      <c r="Q2077" s="11"/>
      <c r="T2077" s="16"/>
    </row>
    <row r="2078" spans="15:20" x14ac:dyDescent="0.3">
      <c r="O2078" s="9"/>
      <c r="Q2078" s="11"/>
      <c r="T2078" s="16"/>
    </row>
    <row r="2079" spans="15:20" x14ac:dyDescent="0.3">
      <c r="O2079" s="9"/>
      <c r="Q2079" s="11"/>
      <c r="T2079" s="16"/>
    </row>
    <row r="2080" spans="15:20" x14ac:dyDescent="0.3">
      <c r="O2080" s="9"/>
      <c r="Q2080" s="11"/>
      <c r="T2080" s="16"/>
    </row>
    <row r="2081" spans="15:20" x14ac:dyDescent="0.3">
      <c r="O2081" s="9"/>
      <c r="Q2081" s="11"/>
      <c r="T2081" s="16"/>
    </row>
    <row r="2082" spans="15:20" x14ac:dyDescent="0.3">
      <c r="O2082" s="9"/>
      <c r="Q2082" s="11"/>
      <c r="T2082" s="16"/>
    </row>
    <row r="2083" spans="15:20" x14ac:dyDescent="0.3">
      <c r="O2083" s="9"/>
      <c r="Q2083" s="11"/>
      <c r="T2083" s="16"/>
    </row>
    <row r="2084" spans="15:20" x14ac:dyDescent="0.3">
      <c r="O2084" s="9"/>
      <c r="Q2084" s="11"/>
      <c r="T2084" s="16"/>
    </row>
    <row r="2085" spans="15:20" x14ac:dyDescent="0.3">
      <c r="O2085" s="9"/>
      <c r="Q2085" s="11"/>
      <c r="T2085" s="16"/>
    </row>
    <row r="2086" spans="15:20" x14ac:dyDescent="0.3">
      <c r="O2086" s="9"/>
      <c r="Q2086" s="11"/>
      <c r="T2086" s="16"/>
    </row>
    <row r="2087" spans="15:20" x14ac:dyDescent="0.3">
      <c r="O2087" s="9"/>
      <c r="Q2087" s="11"/>
      <c r="T2087" s="16"/>
    </row>
    <row r="2088" spans="15:20" x14ac:dyDescent="0.3">
      <c r="O2088" s="9"/>
      <c r="Q2088" s="11"/>
      <c r="T2088" s="16"/>
    </row>
    <row r="2089" spans="15:20" x14ac:dyDescent="0.3">
      <c r="O2089" s="9"/>
      <c r="Q2089" s="11"/>
      <c r="T2089" s="16"/>
    </row>
    <row r="2090" spans="15:20" x14ac:dyDescent="0.3">
      <c r="O2090" s="9"/>
      <c r="Q2090" s="11"/>
      <c r="T2090" s="16"/>
    </row>
    <row r="2091" spans="15:20" x14ac:dyDescent="0.3">
      <c r="O2091" s="9"/>
      <c r="Q2091" s="11"/>
      <c r="T2091" s="16"/>
    </row>
    <row r="2092" spans="15:20" x14ac:dyDescent="0.3">
      <c r="O2092" s="9"/>
      <c r="Q2092" s="11"/>
      <c r="T2092" s="16"/>
    </row>
    <row r="2093" spans="15:20" x14ac:dyDescent="0.3">
      <c r="O2093" s="9"/>
      <c r="Q2093" s="11"/>
      <c r="T2093" s="16"/>
    </row>
    <row r="2094" spans="15:20" x14ac:dyDescent="0.3">
      <c r="O2094" s="9"/>
      <c r="Q2094" s="11"/>
      <c r="T2094" s="16"/>
    </row>
    <row r="2095" spans="15:20" x14ac:dyDescent="0.3">
      <c r="O2095" s="9"/>
      <c r="Q2095" s="11"/>
      <c r="T2095" s="16"/>
    </row>
    <row r="2096" spans="15:20" x14ac:dyDescent="0.3">
      <c r="O2096" s="9"/>
      <c r="Q2096" s="11"/>
      <c r="T2096" s="16"/>
    </row>
    <row r="2097" spans="15:20" x14ac:dyDescent="0.3">
      <c r="O2097" s="9"/>
      <c r="Q2097" s="11"/>
      <c r="T2097" s="16"/>
    </row>
    <row r="2098" spans="15:20" x14ac:dyDescent="0.3">
      <c r="O2098" s="9"/>
      <c r="Q2098" s="11"/>
      <c r="T2098" s="16"/>
    </row>
    <row r="2099" spans="15:20" x14ac:dyDescent="0.3">
      <c r="O2099" s="9"/>
      <c r="Q2099" s="11"/>
      <c r="T2099" s="16"/>
    </row>
    <row r="2100" spans="15:20" x14ac:dyDescent="0.3">
      <c r="O2100" s="9"/>
      <c r="Q2100" s="11"/>
      <c r="T2100" s="16"/>
    </row>
    <row r="2101" spans="15:20" x14ac:dyDescent="0.3">
      <c r="O2101" s="9"/>
      <c r="Q2101" s="11"/>
      <c r="T2101" s="16"/>
    </row>
    <row r="2102" spans="15:20" x14ac:dyDescent="0.3">
      <c r="O2102" s="9"/>
      <c r="Q2102" s="11"/>
      <c r="T2102" s="16"/>
    </row>
    <row r="2103" spans="15:20" x14ac:dyDescent="0.3">
      <c r="O2103" s="9"/>
      <c r="Q2103" s="11"/>
      <c r="T2103" s="16"/>
    </row>
    <row r="2104" spans="15:20" x14ac:dyDescent="0.3">
      <c r="O2104" s="9"/>
      <c r="Q2104" s="11"/>
      <c r="T2104" s="16"/>
    </row>
    <row r="2105" spans="15:20" x14ac:dyDescent="0.3">
      <c r="O2105" s="9"/>
      <c r="Q2105" s="11"/>
      <c r="T2105" s="16"/>
    </row>
    <row r="2106" spans="15:20" x14ac:dyDescent="0.3">
      <c r="O2106" s="9"/>
      <c r="Q2106" s="11"/>
      <c r="T2106" s="16"/>
    </row>
    <row r="2107" spans="15:20" x14ac:dyDescent="0.3">
      <c r="O2107" s="9"/>
      <c r="Q2107" s="11"/>
      <c r="T2107" s="16"/>
    </row>
    <row r="2108" spans="15:20" x14ac:dyDescent="0.3">
      <c r="O2108" s="9"/>
      <c r="Q2108" s="11"/>
      <c r="T2108" s="16"/>
    </row>
    <row r="2109" spans="15:20" x14ac:dyDescent="0.3">
      <c r="O2109" s="9"/>
      <c r="Q2109" s="11"/>
      <c r="T2109" s="16"/>
    </row>
    <row r="2110" spans="15:20" x14ac:dyDescent="0.3">
      <c r="O2110" s="9"/>
      <c r="Q2110" s="11"/>
      <c r="T2110" s="16"/>
    </row>
    <row r="2111" spans="15:20" x14ac:dyDescent="0.3">
      <c r="O2111" s="9"/>
      <c r="Q2111" s="11"/>
      <c r="T2111" s="16"/>
    </row>
    <row r="2112" spans="15:20" x14ac:dyDescent="0.3">
      <c r="O2112" s="9"/>
      <c r="Q2112" s="11"/>
      <c r="T2112" s="16"/>
    </row>
    <row r="2113" spans="15:20" x14ac:dyDescent="0.3">
      <c r="O2113" s="9"/>
      <c r="Q2113" s="11"/>
      <c r="T2113" s="16"/>
    </row>
    <row r="2114" spans="15:20" x14ac:dyDescent="0.3">
      <c r="O2114" s="9"/>
      <c r="Q2114" s="11"/>
      <c r="T2114" s="16"/>
    </row>
    <row r="2115" spans="15:20" x14ac:dyDescent="0.3">
      <c r="O2115" s="9"/>
      <c r="Q2115" s="11"/>
      <c r="T2115" s="16"/>
    </row>
    <row r="2116" spans="15:20" x14ac:dyDescent="0.3">
      <c r="O2116" s="9"/>
      <c r="Q2116" s="11"/>
      <c r="T2116" s="16"/>
    </row>
    <row r="2117" spans="15:20" x14ac:dyDescent="0.3">
      <c r="O2117" s="9"/>
      <c r="Q2117" s="11"/>
      <c r="T2117" s="16"/>
    </row>
    <row r="2118" spans="15:20" x14ac:dyDescent="0.3">
      <c r="O2118" s="9"/>
      <c r="Q2118" s="11"/>
      <c r="T2118" s="16"/>
    </row>
    <row r="2119" spans="15:20" x14ac:dyDescent="0.3">
      <c r="O2119" s="9"/>
      <c r="Q2119" s="11"/>
      <c r="T2119" s="16"/>
    </row>
    <row r="2120" spans="15:20" x14ac:dyDescent="0.3">
      <c r="O2120" s="9"/>
      <c r="Q2120" s="11"/>
      <c r="T2120" s="16"/>
    </row>
    <row r="2121" spans="15:20" x14ac:dyDescent="0.3">
      <c r="O2121" s="9"/>
      <c r="Q2121" s="11"/>
      <c r="T2121" s="16"/>
    </row>
    <row r="2122" spans="15:20" x14ac:dyDescent="0.3">
      <c r="O2122" s="9"/>
      <c r="Q2122" s="11"/>
      <c r="T2122" s="16"/>
    </row>
    <row r="2123" spans="15:20" x14ac:dyDescent="0.3">
      <c r="O2123" s="9"/>
      <c r="Q2123" s="11"/>
      <c r="T2123" s="16"/>
    </row>
    <row r="2124" spans="15:20" x14ac:dyDescent="0.3">
      <c r="O2124" s="9"/>
      <c r="Q2124" s="11"/>
      <c r="T2124" s="16"/>
    </row>
    <row r="2125" spans="15:20" x14ac:dyDescent="0.3">
      <c r="O2125" s="9"/>
      <c r="Q2125" s="11"/>
      <c r="T2125" s="16"/>
    </row>
    <row r="2126" spans="15:20" x14ac:dyDescent="0.3">
      <c r="O2126" s="9"/>
      <c r="Q2126" s="11"/>
      <c r="T2126" s="16"/>
    </row>
    <row r="2127" spans="15:20" x14ac:dyDescent="0.3">
      <c r="O2127" s="9"/>
      <c r="Q2127" s="11"/>
      <c r="T2127" s="16"/>
    </row>
    <row r="2128" spans="15:20" x14ac:dyDescent="0.3">
      <c r="O2128" s="9"/>
      <c r="Q2128" s="11"/>
      <c r="T2128" s="16"/>
    </row>
    <row r="2129" spans="15:20" x14ac:dyDescent="0.3">
      <c r="O2129" s="9"/>
      <c r="Q2129" s="11"/>
      <c r="T2129" s="16"/>
    </row>
    <row r="2130" spans="15:20" x14ac:dyDescent="0.3">
      <c r="O2130" s="9"/>
      <c r="Q2130" s="11"/>
      <c r="T2130" s="16"/>
    </row>
    <row r="2131" spans="15:20" x14ac:dyDescent="0.3">
      <c r="O2131" s="9"/>
      <c r="Q2131" s="11"/>
      <c r="T2131" s="16"/>
    </row>
    <row r="2132" spans="15:20" x14ac:dyDescent="0.3">
      <c r="O2132" s="9"/>
      <c r="Q2132" s="11"/>
      <c r="T2132" s="16"/>
    </row>
    <row r="2133" spans="15:20" x14ac:dyDescent="0.3">
      <c r="O2133" s="9"/>
      <c r="Q2133" s="11"/>
      <c r="T2133" s="16"/>
    </row>
    <row r="2134" spans="15:20" x14ac:dyDescent="0.3">
      <c r="O2134" s="9"/>
      <c r="Q2134" s="11"/>
      <c r="T2134" s="16"/>
    </row>
    <row r="2135" spans="15:20" x14ac:dyDescent="0.3">
      <c r="O2135" s="9"/>
      <c r="Q2135" s="11"/>
      <c r="T2135" s="16"/>
    </row>
    <row r="2136" spans="15:20" x14ac:dyDescent="0.3">
      <c r="O2136" s="9"/>
      <c r="Q2136" s="11"/>
      <c r="T2136" s="16"/>
    </row>
    <row r="2137" spans="15:20" x14ac:dyDescent="0.3">
      <c r="O2137" s="9"/>
      <c r="Q2137" s="11"/>
      <c r="T2137" s="16"/>
    </row>
    <row r="2138" spans="15:20" x14ac:dyDescent="0.3">
      <c r="O2138" s="9"/>
      <c r="Q2138" s="11"/>
      <c r="T2138" s="16"/>
    </row>
    <row r="2139" spans="15:20" x14ac:dyDescent="0.3">
      <c r="O2139" s="9"/>
      <c r="Q2139" s="11"/>
      <c r="T2139" s="16"/>
    </row>
    <row r="2140" spans="15:20" x14ac:dyDescent="0.3">
      <c r="O2140" s="9"/>
      <c r="Q2140" s="11"/>
      <c r="T2140" s="16"/>
    </row>
    <row r="2141" spans="15:20" x14ac:dyDescent="0.3">
      <c r="O2141" s="9"/>
      <c r="Q2141" s="11"/>
      <c r="T2141" s="16"/>
    </row>
    <row r="2142" spans="15:20" x14ac:dyDescent="0.3">
      <c r="O2142" s="9"/>
      <c r="Q2142" s="11"/>
      <c r="T2142" s="16"/>
    </row>
    <row r="2143" spans="15:20" x14ac:dyDescent="0.3">
      <c r="O2143" s="9"/>
      <c r="Q2143" s="11"/>
      <c r="T2143" s="16"/>
    </row>
    <row r="2144" spans="15:20" x14ac:dyDescent="0.3">
      <c r="O2144" s="9"/>
      <c r="Q2144" s="11"/>
      <c r="T2144" s="16"/>
    </row>
    <row r="2145" spans="15:20" x14ac:dyDescent="0.3">
      <c r="O2145" s="9"/>
      <c r="Q2145" s="11"/>
      <c r="T2145" s="16"/>
    </row>
    <row r="2146" spans="15:20" x14ac:dyDescent="0.3">
      <c r="O2146" s="9"/>
      <c r="Q2146" s="11"/>
      <c r="T2146" s="16"/>
    </row>
    <row r="2147" spans="15:20" x14ac:dyDescent="0.3">
      <c r="O2147" s="9"/>
      <c r="Q2147" s="11"/>
      <c r="T2147" s="16"/>
    </row>
    <row r="2148" spans="15:20" x14ac:dyDescent="0.3">
      <c r="O2148" s="9"/>
      <c r="Q2148" s="11"/>
      <c r="T2148" s="16"/>
    </row>
    <row r="2149" spans="15:20" x14ac:dyDescent="0.3">
      <c r="O2149" s="9"/>
      <c r="Q2149" s="11"/>
      <c r="T2149" s="16"/>
    </row>
    <row r="2150" spans="15:20" x14ac:dyDescent="0.3">
      <c r="O2150" s="9"/>
      <c r="Q2150" s="11"/>
      <c r="T2150" s="16"/>
    </row>
    <row r="2151" spans="15:20" x14ac:dyDescent="0.3">
      <c r="O2151" s="9"/>
      <c r="Q2151" s="11"/>
      <c r="T2151" s="16"/>
    </row>
    <row r="2152" spans="15:20" x14ac:dyDescent="0.3">
      <c r="O2152" s="9"/>
      <c r="Q2152" s="11"/>
      <c r="T2152" s="16"/>
    </row>
    <row r="2153" spans="15:20" x14ac:dyDescent="0.3">
      <c r="O2153" s="9"/>
      <c r="Q2153" s="11"/>
      <c r="T2153" s="16"/>
    </row>
    <row r="2154" spans="15:20" x14ac:dyDescent="0.3">
      <c r="O2154" s="9"/>
      <c r="Q2154" s="11"/>
      <c r="T2154" s="16"/>
    </row>
    <row r="2155" spans="15:20" x14ac:dyDescent="0.3">
      <c r="O2155" s="9"/>
      <c r="Q2155" s="11"/>
      <c r="T2155" s="16"/>
    </row>
    <row r="2156" spans="15:20" x14ac:dyDescent="0.3">
      <c r="O2156" s="9"/>
      <c r="Q2156" s="11"/>
      <c r="T2156" s="16"/>
    </row>
    <row r="2157" spans="15:20" x14ac:dyDescent="0.3">
      <c r="O2157" s="9"/>
      <c r="Q2157" s="11"/>
      <c r="T2157" s="16"/>
    </row>
    <row r="2158" spans="15:20" x14ac:dyDescent="0.3">
      <c r="O2158" s="9"/>
      <c r="Q2158" s="11"/>
      <c r="T2158" s="16"/>
    </row>
    <row r="2159" spans="15:20" x14ac:dyDescent="0.3">
      <c r="O2159" s="9"/>
      <c r="Q2159" s="11"/>
      <c r="T2159" s="16"/>
    </row>
    <row r="2160" spans="15:20" x14ac:dyDescent="0.3">
      <c r="O2160" s="9"/>
      <c r="Q2160" s="11"/>
      <c r="T2160" s="16"/>
    </row>
    <row r="2161" spans="15:20" x14ac:dyDescent="0.3">
      <c r="O2161" s="9"/>
      <c r="Q2161" s="11"/>
      <c r="T2161" s="16"/>
    </row>
    <row r="2162" spans="15:20" x14ac:dyDescent="0.3">
      <c r="O2162" s="9"/>
      <c r="Q2162" s="11"/>
      <c r="T2162" s="16"/>
    </row>
    <row r="2163" spans="15:20" x14ac:dyDescent="0.3">
      <c r="O2163" s="9"/>
      <c r="Q2163" s="11"/>
      <c r="T2163" s="16"/>
    </row>
    <row r="2164" spans="15:20" x14ac:dyDescent="0.3">
      <c r="O2164" s="9"/>
      <c r="Q2164" s="11"/>
      <c r="T2164" s="16"/>
    </row>
    <row r="2165" spans="15:20" x14ac:dyDescent="0.3">
      <c r="O2165" s="9"/>
      <c r="Q2165" s="11"/>
      <c r="T2165" s="16"/>
    </row>
    <row r="2166" spans="15:20" x14ac:dyDescent="0.3">
      <c r="O2166" s="9"/>
      <c r="Q2166" s="11"/>
      <c r="T2166" s="16"/>
    </row>
    <row r="2167" spans="15:20" x14ac:dyDescent="0.3">
      <c r="O2167" s="9"/>
      <c r="Q2167" s="11"/>
      <c r="T2167" s="16"/>
    </row>
    <row r="2168" spans="15:20" x14ac:dyDescent="0.3">
      <c r="O2168" s="9"/>
      <c r="Q2168" s="11"/>
      <c r="T2168" s="16"/>
    </row>
    <row r="2169" spans="15:20" x14ac:dyDescent="0.3">
      <c r="O2169" s="9"/>
      <c r="Q2169" s="11"/>
      <c r="T2169" s="16"/>
    </row>
    <row r="2170" spans="15:20" x14ac:dyDescent="0.3">
      <c r="O2170" s="9"/>
      <c r="Q2170" s="11"/>
      <c r="T2170" s="16"/>
    </row>
    <row r="2171" spans="15:20" x14ac:dyDescent="0.3">
      <c r="O2171" s="9"/>
      <c r="Q2171" s="11"/>
      <c r="T2171" s="16"/>
    </row>
    <row r="2172" spans="15:20" x14ac:dyDescent="0.3">
      <c r="O2172" s="9"/>
      <c r="Q2172" s="11"/>
      <c r="T2172" s="16"/>
    </row>
    <row r="2173" spans="15:20" x14ac:dyDescent="0.3">
      <c r="O2173" s="9"/>
      <c r="Q2173" s="11"/>
      <c r="T2173" s="16"/>
    </row>
    <row r="2174" spans="15:20" x14ac:dyDescent="0.3">
      <c r="O2174" s="9"/>
      <c r="Q2174" s="11"/>
      <c r="T2174" s="16"/>
    </row>
    <row r="2175" spans="15:20" x14ac:dyDescent="0.3">
      <c r="O2175" s="9"/>
      <c r="Q2175" s="11"/>
      <c r="T2175" s="16"/>
    </row>
    <row r="2176" spans="15:20" x14ac:dyDescent="0.3">
      <c r="O2176" s="9"/>
      <c r="Q2176" s="11"/>
      <c r="T2176" s="16"/>
    </row>
    <row r="2177" spans="15:20" x14ac:dyDescent="0.3">
      <c r="O2177" s="9"/>
      <c r="Q2177" s="11"/>
      <c r="T2177" s="16"/>
    </row>
    <row r="2178" spans="15:20" x14ac:dyDescent="0.3">
      <c r="O2178" s="9"/>
      <c r="Q2178" s="11"/>
      <c r="T2178" s="16"/>
    </row>
    <row r="2179" spans="15:20" x14ac:dyDescent="0.3">
      <c r="O2179" s="9"/>
      <c r="Q2179" s="11"/>
      <c r="T2179" s="16"/>
    </row>
    <row r="2180" spans="15:20" x14ac:dyDescent="0.3">
      <c r="O2180" s="9"/>
      <c r="Q2180" s="11"/>
      <c r="T2180" s="16"/>
    </row>
    <row r="2181" spans="15:20" x14ac:dyDescent="0.3">
      <c r="O2181" s="9"/>
      <c r="Q2181" s="11"/>
      <c r="T2181" s="16"/>
    </row>
    <row r="2182" spans="15:20" x14ac:dyDescent="0.3">
      <c r="O2182" s="9"/>
      <c r="Q2182" s="11"/>
      <c r="T2182" s="16"/>
    </row>
    <row r="2183" spans="15:20" x14ac:dyDescent="0.3">
      <c r="O2183" s="9"/>
      <c r="Q2183" s="11"/>
      <c r="T2183" s="16"/>
    </row>
    <row r="2184" spans="15:20" x14ac:dyDescent="0.3">
      <c r="O2184" s="9"/>
      <c r="Q2184" s="11"/>
      <c r="T2184" s="16"/>
    </row>
    <row r="2185" spans="15:20" x14ac:dyDescent="0.3">
      <c r="O2185" s="9"/>
      <c r="Q2185" s="11"/>
      <c r="T2185" s="16"/>
    </row>
    <row r="2186" spans="15:20" x14ac:dyDescent="0.3">
      <c r="O2186" s="9"/>
      <c r="Q2186" s="11"/>
      <c r="T2186" s="16"/>
    </row>
    <row r="2187" spans="15:20" x14ac:dyDescent="0.3">
      <c r="O2187" s="9"/>
      <c r="Q2187" s="11"/>
      <c r="T2187" s="16"/>
    </row>
    <row r="2188" spans="15:20" x14ac:dyDescent="0.3">
      <c r="O2188" s="9"/>
      <c r="Q2188" s="11"/>
      <c r="T2188" s="16"/>
    </row>
    <row r="2189" spans="15:20" x14ac:dyDescent="0.3">
      <c r="O2189" s="9"/>
      <c r="Q2189" s="11"/>
      <c r="T2189" s="16"/>
    </row>
    <row r="2190" spans="15:20" x14ac:dyDescent="0.3">
      <c r="O2190" s="9"/>
      <c r="Q2190" s="11"/>
      <c r="T2190" s="16"/>
    </row>
    <row r="2191" spans="15:20" x14ac:dyDescent="0.3">
      <c r="O2191" s="9"/>
      <c r="Q2191" s="11"/>
      <c r="T2191" s="16"/>
    </row>
    <row r="2192" spans="15:20" x14ac:dyDescent="0.3">
      <c r="O2192" s="9"/>
      <c r="Q2192" s="11"/>
      <c r="T2192" s="16"/>
    </row>
    <row r="2193" spans="15:20" x14ac:dyDescent="0.3">
      <c r="O2193" s="9"/>
      <c r="Q2193" s="11"/>
      <c r="T2193" s="16"/>
    </row>
    <row r="2194" spans="15:20" x14ac:dyDescent="0.3">
      <c r="O2194" s="9"/>
      <c r="Q2194" s="11"/>
      <c r="T2194" s="16"/>
    </row>
    <row r="2195" spans="15:20" x14ac:dyDescent="0.3">
      <c r="O2195" s="9"/>
      <c r="Q2195" s="11"/>
      <c r="T2195" s="16"/>
    </row>
    <row r="2196" spans="15:20" x14ac:dyDescent="0.3">
      <c r="O2196" s="9"/>
      <c r="Q2196" s="11"/>
      <c r="T2196" s="16"/>
    </row>
    <row r="2197" spans="15:20" x14ac:dyDescent="0.3">
      <c r="O2197" s="9"/>
      <c r="Q2197" s="11"/>
      <c r="T2197" s="16"/>
    </row>
    <row r="2198" spans="15:20" x14ac:dyDescent="0.3">
      <c r="O2198" s="9"/>
      <c r="Q2198" s="11"/>
      <c r="T2198" s="16"/>
    </row>
    <row r="2199" spans="15:20" x14ac:dyDescent="0.3">
      <c r="O2199" s="9"/>
      <c r="Q2199" s="11"/>
      <c r="T2199" s="16"/>
    </row>
    <row r="2200" spans="15:20" x14ac:dyDescent="0.3">
      <c r="O2200" s="9"/>
      <c r="Q2200" s="11"/>
      <c r="T2200" s="16"/>
    </row>
    <row r="2201" spans="15:20" x14ac:dyDescent="0.3">
      <c r="O2201" s="9"/>
      <c r="Q2201" s="11"/>
      <c r="T2201" s="16"/>
    </row>
    <row r="2202" spans="15:20" x14ac:dyDescent="0.3">
      <c r="O2202" s="9"/>
      <c r="Q2202" s="11"/>
      <c r="T2202" s="16"/>
    </row>
    <row r="2203" spans="15:20" x14ac:dyDescent="0.3">
      <c r="O2203" s="9"/>
      <c r="Q2203" s="11"/>
      <c r="T2203" s="16"/>
    </row>
    <row r="2204" spans="15:20" x14ac:dyDescent="0.3">
      <c r="O2204" s="9"/>
      <c r="Q2204" s="11"/>
      <c r="T2204" s="16"/>
    </row>
    <row r="2205" spans="15:20" x14ac:dyDescent="0.3">
      <c r="O2205" s="9"/>
      <c r="Q2205" s="11"/>
      <c r="T2205" s="16"/>
    </row>
    <row r="2206" spans="15:20" x14ac:dyDescent="0.3">
      <c r="O2206" s="9"/>
      <c r="Q2206" s="11"/>
      <c r="T2206" s="16"/>
    </row>
    <row r="2207" spans="15:20" x14ac:dyDescent="0.3">
      <c r="O2207" s="9"/>
      <c r="Q2207" s="11"/>
      <c r="T2207" s="16"/>
    </row>
    <row r="2208" spans="15:20" x14ac:dyDescent="0.3">
      <c r="O2208" s="9"/>
      <c r="Q2208" s="11"/>
      <c r="T2208" s="16"/>
    </row>
    <row r="2209" spans="15:20" x14ac:dyDescent="0.3">
      <c r="O2209" s="9"/>
      <c r="Q2209" s="11"/>
      <c r="T2209" s="16"/>
    </row>
    <row r="2210" spans="15:20" x14ac:dyDescent="0.3">
      <c r="O2210" s="9"/>
      <c r="Q2210" s="11"/>
      <c r="T2210" s="16"/>
    </row>
    <row r="2211" spans="15:20" x14ac:dyDescent="0.3">
      <c r="O2211" s="9"/>
      <c r="Q2211" s="11"/>
      <c r="T2211" s="16"/>
    </row>
    <row r="2212" spans="15:20" x14ac:dyDescent="0.3">
      <c r="O2212" s="9"/>
      <c r="Q2212" s="11"/>
      <c r="T2212" s="16"/>
    </row>
    <row r="2213" spans="15:20" x14ac:dyDescent="0.3">
      <c r="O2213" s="9"/>
      <c r="Q2213" s="11"/>
      <c r="T2213" s="16"/>
    </row>
    <row r="2214" spans="15:20" x14ac:dyDescent="0.3">
      <c r="O2214" s="9"/>
      <c r="Q2214" s="11"/>
      <c r="T2214" s="16"/>
    </row>
    <row r="2215" spans="15:20" x14ac:dyDescent="0.3">
      <c r="O2215" s="9"/>
      <c r="Q2215" s="11"/>
      <c r="T2215" s="16"/>
    </row>
    <row r="2216" spans="15:20" x14ac:dyDescent="0.3">
      <c r="O2216" s="9"/>
      <c r="Q2216" s="11"/>
      <c r="T2216" s="16"/>
    </row>
    <row r="2217" spans="15:20" x14ac:dyDescent="0.3">
      <c r="O2217" s="9"/>
      <c r="Q2217" s="11"/>
      <c r="T2217" s="16"/>
    </row>
    <row r="2218" spans="15:20" x14ac:dyDescent="0.3">
      <c r="O2218" s="9"/>
      <c r="Q2218" s="11"/>
      <c r="T2218" s="16"/>
    </row>
    <row r="2219" spans="15:20" x14ac:dyDescent="0.3">
      <c r="O2219" s="9"/>
      <c r="Q2219" s="11"/>
      <c r="T2219" s="16"/>
    </row>
    <row r="2220" spans="15:20" x14ac:dyDescent="0.3">
      <c r="O2220" s="9"/>
      <c r="Q2220" s="11"/>
      <c r="T2220" s="16"/>
    </row>
    <row r="2221" spans="15:20" x14ac:dyDescent="0.3">
      <c r="O2221" s="9"/>
      <c r="Q2221" s="11"/>
      <c r="T2221" s="16"/>
    </row>
    <row r="2222" spans="15:20" x14ac:dyDescent="0.3">
      <c r="O2222" s="9"/>
      <c r="Q2222" s="11"/>
      <c r="T2222" s="16"/>
    </row>
    <row r="2223" spans="15:20" x14ac:dyDescent="0.3">
      <c r="O2223" s="9"/>
      <c r="Q2223" s="11"/>
      <c r="T2223" s="16"/>
    </row>
    <row r="2224" spans="15:20" x14ac:dyDescent="0.3">
      <c r="O2224" s="9"/>
      <c r="Q2224" s="11"/>
      <c r="T2224" s="16"/>
    </row>
    <row r="2225" spans="15:20" x14ac:dyDescent="0.3">
      <c r="O2225" s="9"/>
      <c r="Q2225" s="11"/>
      <c r="T2225" s="16"/>
    </row>
    <row r="2226" spans="15:20" x14ac:dyDescent="0.3">
      <c r="O2226" s="9"/>
      <c r="Q2226" s="11"/>
      <c r="T2226" s="16"/>
    </row>
    <row r="2227" spans="15:20" x14ac:dyDescent="0.3">
      <c r="O2227" s="9"/>
      <c r="Q2227" s="11"/>
      <c r="T2227" s="16"/>
    </row>
    <row r="2228" spans="15:20" x14ac:dyDescent="0.3">
      <c r="O2228" s="9"/>
      <c r="Q2228" s="11"/>
      <c r="T2228" s="16"/>
    </row>
    <row r="2229" spans="15:20" x14ac:dyDescent="0.3">
      <c r="O2229" s="9"/>
      <c r="Q2229" s="11"/>
      <c r="T2229" s="16"/>
    </row>
    <row r="2230" spans="15:20" x14ac:dyDescent="0.3">
      <c r="O2230" s="9"/>
      <c r="Q2230" s="11"/>
      <c r="T2230" s="16"/>
    </row>
    <row r="2231" spans="15:20" x14ac:dyDescent="0.3">
      <c r="O2231" s="9"/>
      <c r="Q2231" s="11"/>
      <c r="T2231" s="16"/>
    </row>
    <row r="2232" spans="15:20" x14ac:dyDescent="0.3">
      <c r="O2232" s="9"/>
      <c r="Q2232" s="11"/>
      <c r="T2232" s="16"/>
    </row>
    <row r="2233" spans="15:20" x14ac:dyDescent="0.3">
      <c r="O2233" s="9"/>
      <c r="Q2233" s="11"/>
      <c r="T2233" s="16"/>
    </row>
    <row r="2234" spans="15:20" x14ac:dyDescent="0.3">
      <c r="O2234" s="9"/>
      <c r="Q2234" s="11"/>
      <c r="T2234" s="16"/>
    </row>
    <row r="2235" spans="15:20" x14ac:dyDescent="0.3">
      <c r="O2235" s="9"/>
      <c r="Q2235" s="11"/>
      <c r="T2235" s="16"/>
    </row>
    <row r="2236" spans="15:20" x14ac:dyDescent="0.3">
      <c r="O2236" s="9"/>
      <c r="Q2236" s="11"/>
      <c r="T2236" s="16"/>
    </row>
    <row r="2237" spans="15:20" x14ac:dyDescent="0.3">
      <c r="O2237" s="9"/>
      <c r="Q2237" s="11"/>
      <c r="T2237" s="16"/>
    </row>
    <row r="2238" spans="15:20" x14ac:dyDescent="0.3">
      <c r="O2238" s="9"/>
      <c r="Q2238" s="11"/>
      <c r="T2238" s="16"/>
    </row>
    <row r="2239" spans="15:20" x14ac:dyDescent="0.3">
      <c r="O2239" s="9"/>
      <c r="Q2239" s="11"/>
      <c r="T2239" s="16"/>
    </row>
    <row r="2240" spans="15:20" x14ac:dyDescent="0.3">
      <c r="O2240" s="9"/>
      <c r="Q2240" s="11"/>
      <c r="T2240" s="16"/>
    </row>
    <row r="2241" spans="15:20" x14ac:dyDescent="0.3">
      <c r="O2241" s="9"/>
      <c r="Q2241" s="11"/>
      <c r="T2241" s="16"/>
    </row>
    <row r="2242" spans="15:20" x14ac:dyDescent="0.3">
      <c r="O2242" s="9"/>
      <c r="Q2242" s="11"/>
      <c r="T2242" s="16"/>
    </row>
    <row r="2243" spans="15:20" x14ac:dyDescent="0.3">
      <c r="O2243" s="9"/>
      <c r="Q2243" s="11"/>
      <c r="T2243" s="16"/>
    </row>
    <row r="2244" spans="15:20" x14ac:dyDescent="0.3">
      <c r="O2244" s="9"/>
      <c r="Q2244" s="11"/>
      <c r="T2244" s="16"/>
    </row>
    <row r="2245" spans="15:20" x14ac:dyDescent="0.3">
      <c r="O2245" s="9"/>
      <c r="Q2245" s="11"/>
      <c r="T2245" s="16"/>
    </row>
    <row r="2246" spans="15:20" x14ac:dyDescent="0.3">
      <c r="O2246" s="9"/>
      <c r="Q2246" s="11"/>
      <c r="T2246" s="16"/>
    </row>
    <row r="2247" spans="15:20" x14ac:dyDescent="0.3">
      <c r="O2247" s="9"/>
      <c r="Q2247" s="11"/>
      <c r="T2247" s="16"/>
    </row>
    <row r="2248" spans="15:20" x14ac:dyDescent="0.3">
      <c r="O2248" s="9"/>
      <c r="Q2248" s="11"/>
      <c r="T2248" s="16"/>
    </row>
    <row r="2249" spans="15:20" x14ac:dyDescent="0.3">
      <c r="O2249" s="9"/>
      <c r="Q2249" s="11"/>
      <c r="T2249" s="16"/>
    </row>
    <row r="2250" spans="15:20" x14ac:dyDescent="0.3">
      <c r="O2250" s="9"/>
      <c r="Q2250" s="11"/>
      <c r="T2250" s="16"/>
    </row>
    <row r="2251" spans="15:20" x14ac:dyDescent="0.3">
      <c r="O2251" s="9"/>
      <c r="Q2251" s="11"/>
      <c r="T2251" s="16"/>
    </row>
    <row r="2252" spans="15:20" x14ac:dyDescent="0.3">
      <c r="O2252" s="9"/>
      <c r="Q2252" s="11"/>
      <c r="T2252" s="16"/>
    </row>
    <row r="2253" spans="15:20" x14ac:dyDescent="0.3">
      <c r="O2253" s="9"/>
      <c r="Q2253" s="11"/>
      <c r="T2253" s="16"/>
    </row>
    <row r="2254" spans="15:20" x14ac:dyDescent="0.3">
      <c r="O2254" s="9"/>
      <c r="Q2254" s="11"/>
      <c r="T2254" s="16"/>
    </row>
    <row r="2255" spans="15:20" x14ac:dyDescent="0.3">
      <c r="O2255" s="9"/>
      <c r="Q2255" s="11"/>
      <c r="T2255" s="16"/>
    </row>
    <row r="2256" spans="15:20" x14ac:dyDescent="0.3">
      <c r="O2256" s="9"/>
      <c r="Q2256" s="11"/>
      <c r="T2256" s="16"/>
    </row>
    <row r="2257" spans="15:20" x14ac:dyDescent="0.3">
      <c r="O2257" s="9"/>
      <c r="Q2257" s="11"/>
      <c r="T2257" s="16"/>
    </row>
    <row r="2258" spans="15:20" x14ac:dyDescent="0.3">
      <c r="O2258" s="9"/>
      <c r="Q2258" s="11"/>
      <c r="T2258" s="16"/>
    </row>
    <row r="2259" spans="15:20" x14ac:dyDescent="0.3">
      <c r="O2259" s="9"/>
      <c r="Q2259" s="11"/>
      <c r="T2259" s="16"/>
    </row>
    <row r="2260" spans="15:20" x14ac:dyDescent="0.3">
      <c r="O2260" s="9"/>
      <c r="Q2260" s="11"/>
      <c r="T2260" s="16"/>
    </row>
    <row r="2261" spans="15:20" x14ac:dyDescent="0.3">
      <c r="O2261" s="9"/>
      <c r="Q2261" s="11"/>
      <c r="T2261" s="16"/>
    </row>
    <row r="2262" spans="15:20" x14ac:dyDescent="0.3">
      <c r="O2262" s="9"/>
      <c r="Q2262" s="11"/>
      <c r="T2262" s="16"/>
    </row>
    <row r="2263" spans="15:20" x14ac:dyDescent="0.3">
      <c r="O2263" s="9"/>
      <c r="Q2263" s="11"/>
      <c r="T2263" s="16"/>
    </row>
    <row r="2264" spans="15:20" x14ac:dyDescent="0.3">
      <c r="O2264" s="9"/>
      <c r="Q2264" s="11"/>
      <c r="T2264" s="16"/>
    </row>
    <row r="2265" spans="15:20" x14ac:dyDescent="0.3">
      <c r="O2265" s="9"/>
      <c r="Q2265" s="11"/>
      <c r="T2265" s="16"/>
    </row>
    <row r="2266" spans="15:20" x14ac:dyDescent="0.3">
      <c r="O2266" s="9"/>
      <c r="Q2266" s="11"/>
      <c r="T2266" s="16"/>
    </row>
    <row r="2267" spans="15:20" x14ac:dyDescent="0.3">
      <c r="O2267" s="9"/>
      <c r="Q2267" s="11"/>
      <c r="T2267" s="16"/>
    </row>
    <row r="2268" spans="15:20" x14ac:dyDescent="0.3">
      <c r="O2268" s="9"/>
      <c r="Q2268" s="11"/>
      <c r="T2268" s="16"/>
    </row>
    <row r="2269" spans="15:20" x14ac:dyDescent="0.3">
      <c r="O2269" s="9"/>
      <c r="Q2269" s="11"/>
      <c r="T2269" s="16"/>
    </row>
    <row r="2270" spans="15:20" x14ac:dyDescent="0.3">
      <c r="O2270" s="9"/>
      <c r="Q2270" s="11"/>
      <c r="T2270" s="16"/>
    </row>
    <row r="2271" spans="15:20" x14ac:dyDescent="0.3">
      <c r="O2271" s="9"/>
      <c r="Q2271" s="11"/>
      <c r="T2271" s="16"/>
    </row>
    <row r="2272" spans="15:20" x14ac:dyDescent="0.3">
      <c r="O2272" s="9"/>
      <c r="Q2272" s="11"/>
      <c r="T2272" s="16"/>
    </row>
    <row r="2273" spans="15:20" x14ac:dyDescent="0.3">
      <c r="O2273" s="9"/>
      <c r="Q2273" s="11"/>
      <c r="T2273" s="16"/>
    </row>
    <row r="2274" spans="15:20" x14ac:dyDescent="0.3">
      <c r="O2274" s="9"/>
      <c r="Q2274" s="11"/>
      <c r="T2274" s="16"/>
    </row>
    <row r="2275" spans="15:20" x14ac:dyDescent="0.3">
      <c r="O2275" s="9"/>
      <c r="Q2275" s="11"/>
      <c r="T2275" s="16"/>
    </row>
    <row r="2276" spans="15:20" x14ac:dyDescent="0.3">
      <c r="O2276" s="9"/>
      <c r="Q2276" s="11"/>
      <c r="T2276" s="16"/>
    </row>
    <row r="2277" spans="15:20" x14ac:dyDescent="0.3">
      <c r="O2277" s="9"/>
      <c r="Q2277" s="11"/>
      <c r="T2277" s="16"/>
    </row>
    <row r="2278" spans="15:20" x14ac:dyDescent="0.3">
      <c r="O2278" s="9"/>
      <c r="Q2278" s="11"/>
      <c r="T2278" s="16"/>
    </row>
    <row r="2279" spans="15:20" x14ac:dyDescent="0.3">
      <c r="O2279" s="9"/>
      <c r="Q2279" s="11"/>
      <c r="T2279" s="16"/>
    </row>
    <row r="2280" spans="15:20" x14ac:dyDescent="0.3">
      <c r="O2280" s="9"/>
      <c r="Q2280" s="11"/>
      <c r="T2280" s="16"/>
    </row>
    <row r="2281" spans="15:20" x14ac:dyDescent="0.3">
      <c r="O2281" s="9"/>
      <c r="Q2281" s="11"/>
      <c r="T2281" s="16"/>
    </row>
    <row r="2282" spans="15:20" x14ac:dyDescent="0.3">
      <c r="O2282" s="9"/>
      <c r="Q2282" s="11"/>
      <c r="T2282" s="16"/>
    </row>
    <row r="2283" spans="15:20" x14ac:dyDescent="0.3">
      <c r="O2283" s="9"/>
      <c r="Q2283" s="11"/>
      <c r="T2283" s="16"/>
    </row>
    <row r="2284" spans="15:20" x14ac:dyDescent="0.3">
      <c r="O2284" s="9"/>
      <c r="Q2284" s="11"/>
      <c r="T2284" s="16"/>
    </row>
    <row r="2285" spans="15:20" x14ac:dyDescent="0.3">
      <c r="O2285" s="9"/>
      <c r="Q2285" s="11"/>
      <c r="T2285" s="16"/>
    </row>
    <row r="2286" spans="15:20" x14ac:dyDescent="0.3">
      <c r="O2286" s="9"/>
      <c r="Q2286" s="11"/>
      <c r="T2286" s="16"/>
    </row>
    <row r="2287" spans="15:20" x14ac:dyDescent="0.3">
      <c r="O2287" s="9"/>
      <c r="Q2287" s="11"/>
      <c r="T2287" s="16"/>
    </row>
    <row r="2288" spans="15:20" x14ac:dyDescent="0.3">
      <c r="O2288" s="9"/>
      <c r="Q2288" s="11"/>
      <c r="T2288" s="16"/>
    </row>
    <row r="2289" spans="15:20" x14ac:dyDescent="0.3">
      <c r="O2289" s="9"/>
      <c r="Q2289" s="11"/>
      <c r="T2289" s="16"/>
    </row>
    <row r="2290" spans="15:20" x14ac:dyDescent="0.3">
      <c r="O2290" s="9"/>
      <c r="Q2290" s="11"/>
      <c r="T2290" s="16"/>
    </row>
    <row r="2291" spans="15:20" x14ac:dyDescent="0.3">
      <c r="O2291" s="9"/>
      <c r="Q2291" s="11"/>
      <c r="T2291" s="16"/>
    </row>
    <row r="2292" spans="15:20" x14ac:dyDescent="0.3">
      <c r="O2292" s="9"/>
      <c r="Q2292" s="11"/>
      <c r="T2292" s="16"/>
    </row>
    <row r="2293" spans="15:20" x14ac:dyDescent="0.3">
      <c r="O2293" s="9"/>
      <c r="Q2293" s="11"/>
      <c r="T2293" s="16"/>
    </row>
    <row r="2294" spans="15:20" x14ac:dyDescent="0.3">
      <c r="O2294" s="9"/>
      <c r="Q2294" s="11"/>
      <c r="T2294" s="16"/>
    </row>
    <row r="2295" spans="15:20" x14ac:dyDescent="0.3">
      <c r="O2295" s="9"/>
      <c r="Q2295" s="11"/>
      <c r="T2295" s="16"/>
    </row>
    <row r="2296" spans="15:20" x14ac:dyDescent="0.3">
      <c r="O2296" s="9"/>
      <c r="Q2296" s="11"/>
      <c r="T2296" s="16"/>
    </row>
    <row r="2297" spans="15:20" x14ac:dyDescent="0.3">
      <c r="O2297" s="9"/>
      <c r="Q2297" s="11"/>
      <c r="T2297" s="16"/>
    </row>
    <row r="2298" spans="15:20" x14ac:dyDescent="0.3">
      <c r="O2298" s="9"/>
      <c r="Q2298" s="11"/>
      <c r="T2298" s="16"/>
    </row>
    <row r="2299" spans="15:20" x14ac:dyDescent="0.3">
      <c r="O2299" s="9"/>
      <c r="Q2299" s="11"/>
      <c r="T2299" s="16"/>
    </row>
    <row r="2300" spans="15:20" x14ac:dyDescent="0.3">
      <c r="O2300" s="9"/>
      <c r="Q2300" s="11"/>
      <c r="T2300" s="16"/>
    </row>
    <row r="2301" spans="15:20" x14ac:dyDescent="0.3">
      <c r="O2301" s="9"/>
      <c r="Q2301" s="11"/>
      <c r="T2301" s="16"/>
    </row>
    <row r="2302" spans="15:20" x14ac:dyDescent="0.3">
      <c r="O2302" s="9"/>
      <c r="Q2302" s="11"/>
      <c r="T2302" s="16"/>
    </row>
    <row r="2303" spans="15:20" x14ac:dyDescent="0.3">
      <c r="O2303" s="9"/>
      <c r="Q2303" s="11"/>
      <c r="T2303" s="16"/>
    </row>
    <row r="2304" spans="15:20" x14ac:dyDescent="0.3">
      <c r="O2304" s="9"/>
      <c r="Q2304" s="11"/>
      <c r="T2304" s="16"/>
    </row>
    <row r="2305" spans="15:20" x14ac:dyDescent="0.3">
      <c r="O2305" s="9"/>
      <c r="Q2305" s="11"/>
      <c r="T2305" s="16"/>
    </row>
    <row r="2306" spans="15:20" x14ac:dyDescent="0.3">
      <c r="O2306" s="9"/>
      <c r="Q2306" s="11"/>
      <c r="T2306" s="16"/>
    </row>
    <row r="2307" spans="15:20" x14ac:dyDescent="0.3">
      <c r="O2307" s="9"/>
      <c r="Q2307" s="11"/>
      <c r="T2307" s="16"/>
    </row>
    <row r="2308" spans="15:20" x14ac:dyDescent="0.3">
      <c r="O2308" s="9"/>
      <c r="Q2308" s="11"/>
      <c r="T2308" s="16"/>
    </row>
    <row r="2309" spans="15:20" x14ac:dyDescent="0.3">
      <c r="O2309" s="9"/>
      <c r="Q2309" s="11"/>
      <c r="T2309" s="16"/>
    </row>
    <row r="2310" spans="15:20" x14ac:dyDescent="0.3">
      <c r="O2310" s="9"/>
      <c r="Q2310" s="11"/>
      <c r="T2310" s="16"/>
    </row>
    <row r="2311" spans="15:20" x14ac:dyDescent="0.3">
      <c r="O2311" s="9"/>
      <c r="Q2311" s="11"/>
      <c r="T2311" s="16"/>
    </row>
    <row r="2312" spans="15:20" x14ac:dyDescent="0.3">
      <c r="O2312" s="9"/>
      <c r="Q2312" s="11"/>
      <c r="T2312" s="16"/>
    </row>
    <row r="2313" spans="15:20" x14ac:dyDescent="0.3">
      <c r="O2313" s="9"/>
      <c r="Q2313" s="11"/>
      <c r="T2313" s="16"/>
    </row>
    <row r="2314" spans="15:20" x14ac:dyDescent="0.3">
      <c r="O2314" s="9"/>
      <c r="Q2314" s="11"/>
      <c r="T2314" s="16"/>
    </row>
    <row r="2315" spans="15:20" x14ac:dyDescent="0.3">
      <c r="O2315" s="9"/>
      <c r="Q2315" s="11"/>
      <c r="T2315" s="16"/>
    </row>
    <row r="2316" spans="15:20" x14ac:dyDescent="0.3">
      <c r="O2316" s="9"/>
      <c r="Q2316" s="11"/>
      <c r="T2316" s="16"/>
    </row>
    <row r="2317" spans="15:20" x14ac:dyDescent="0.3">
      <c r="O2317" s="9"/>
      <c r="Q2317" s="11"/>
      <c r="T2317" s="16"/>
    </row>
    <row r="2318" spans="15:20" x14ac:dyDescent="0.3">
      <c r="O2318" s="9"/>
      <c r="Q2318" s="11"/>
      <c r="T2318" s="16"/>
    </row>
    <row r="2319" spans="15:20" x14ac:dyDescent="0.3">
      <c r="O2319" s="9"/>
      <c r="Q2319" s="11"/>
      <c r="T2319" s="16"/>
    </row>
    <row r="2320" spans="15:20" x14ac:dyDescent="0.3">
      <c r="O2320" s="9"/>
      <c r="Q2320" s="11"/>
      <c r="T2320" s="16"/>
    </row>
    <row r="2321" spans="15:20" x14ac:dyDescent="0.3">
      <c r="O2321" s="9"/>
      <c r="Q2321" s="11"/>
      <c r="T2321" s="16"/>
    </row>
    <row r="2322" spans="15:20" x14ac:dyDescent="0.3">
      <c r="O2322" s="9"/>
      <c r="Q2322" s="11"/>
      <c r="T2322" s="16"/>
    </row>
    <row r="2323" spans="15:20" x14ac:dyDescent="0.3">
      <c r="O2323" s="9"/>
      <c r="Q2323" s="11"/>
      <c r="T2323" s="16"/>
    </row>
    <row r="2324" spans="15:20" x14ac:dyDescent="0.3">
      <c r="O2324" s="9"/>
      <c r="Q2324" s="11"/>
      <c r="T2324" s="16"/>
    </row>
    <row r="2325" spans="15:20" x14ac:dyDescent="0.3">
      <c r="O2325" s="9"/>
      <c r="Q2325" s="11"/>
      <c r="T2325" s="16"/>
    </row>
    <row r="2326" spans="15:20" x14ac:dyDescent="0.3">
      <c r="O2326" s="9"/>
      <c r="Q2326" s="11"/>
      <c r="T2326" s="16"/>
    </row>
    <row r="2327" spans="15:20" x14ac:dyDescent="0.3">
      <c r="O2327" s="9"/>
      <c r="Q2327" s="11"/>
      <c r="T2327" s="16"/>
    </row>
    <row r="2328" spans="15:20" x14ac:dyDescent="0.3">
      <c r="O2328" s="9"/>
      <c r="Q2328" s="11"/>
      <c r="T2328" s="16"/>
    </row>
    <row r="2329" spans="15:20" x14ac:dyDescent="0.3">
      <c r="O2329" s="9"/>
      <c r="Q2329" s="11"/>
      <c r="T2329" s="16"/>
    </row>
    <row r="2330" spans="15:20" x14ac:dyDescent="0.3">
      <c r="O2330" s="9"/>
      <c r="Q2330" s="11"/>
      <c r="T2330" s="16"/>
    </row>
    <row r="2331" spans="15:20" x14ac:dyDescent="0.3">
      <c r="O2331" s="9"/>
      <c r="Q2331" s="11"/>
      <c r="T2331" s="16"/>
    </row>
    <row r="2332" spans="15:20" x14ac:dyDescent="0.3">
      <c r="O2332" s="9"/>
      <c r="Q2332" s="11"/>
      <c r="T2332" s="16"/>
    </row>
    <row r="2333" spans="15:20" x14ac:dyDescent="0.3">
      <c r="O2333" s="9"/>
      <c r="Q2333" s="11"/>
      <c r="T2333" s="16"/>
    </row>
    <row r="2334" spans="15:20" x14ac:dyDescent="0.3">
      <c r="O2334" s="9"/>
      <c r="Q2334" s="11"/>
      <c r="T2334" s="16"/>
    </row>
    <row r="2335" spans="15:20" x14ac:dyDescent="0.3">
      <c r="O2335" s="9"/>
      <c r="Q2335" s="11"/>
      <c r="T2335" s="16"/>
    </row>
    <row r="2336" spans="15:20" x14ac:dyDescent="0.3">
      <c r="O2336" s="9"/>
      <c r="Q2336" s="11"/>
      <c r="T2336" s="16"/>
    </row>
    <row r="2337" spans="15:20" x14ac:dyDescent="0.3">
      <c r="O2337" s="9"/>
      <c r="Q2337" s="11"/>
      <c r="T2337" s="16"/>
    </row>
    <row r="2338" spans="15:20" x14ac:dyDescent="0.3">
      <c r="O2338" s="9"/>
      <c r="Q2338" s="11"/>
      <c r="T2338" s="16"/>
    </row>
    <row r="2339" spans="15:20" x14ac:dyDescent="0.3">
      <c r="O2339" s="9"/>
      <c r="Q2339" s="11"/>
      <c r="T2339" s="16"/>
    </row>
    <row r="2340" spans="15:20" x14ac:dyDescent="0.3">
      <c r="O2340" s="9"/>
      <c r="Q2340" s="11"/>
      <c r="T2340" s="16"/>
    </row>
    <row r="2341" spans="15:20" x14ac:dyDescent="0.3">
      <c r="O2341" s="9"/>
      <c r="Q2341" s="11"/>
      <c r="T2341" s="16"/>
    </row>
    <row r="2342" spans="15:20" x14ac:dyDescent="0.3">
      <c r="O2342" s="9"/>
      <c r="Q2342" s="11"/>
      <c r="T2342" s="16"/>
    </row>
    <row r="2343" spans="15:20" x14ac:dyDescent="0.3">
      <c r="O2343" s="9"/>
      <c r="Q2343" s="11"/>
      <c r="T2343" s="16"/>
    </row>
    <row r="2344" spans="15:20" x14ac:dyDescent="0.3">
      <c r="O2344" s="9"/>
      <c r="Q2344" s="11"/>
      <c r="T2344" s="16"/>
    </row>
    <row r="2345" spans="15:20" x14ac:dyDescent="0.3">
      <c r="O2345" s="9"/>
      <c r="Q2345" s="11"/>
      <c r="T2345" s="16"/>
    </row>
    <row r="2346" spans="15:20" x14ac:dyDescent="0.3">
      <c r="O2346" s="9"/>
      <c r="Q2346" s="11"/>
      <c r="T2346" s="16"/>
    </row>
    <row r="2347" spans="15:20" x14ac:dyDescent="0.3">
      <c r="O2347" s="9"/>
      <c r="Q2347" s="11"/>
      <c r="T2347" s="16"/>
    </row>
    <row r="2348" spans="15:20" x14ac:dyDescent="0.3">
      <c r="O2348" s="9"/>
      <c r="Q2348" s="11"/>
      <c r="T2348" s="16"/>
    </row>
    <row r="2349" spans="15:20" x14ac:dyDescent="0.3">
      <c r="O2349" s="9"/>
      <c r="Q2349" s="11"/>
      <c r="T2349" s="16"/>
    </row>
    <row r="2350" spans="15:20" x14ac:dyDescent="0.3">
      <c r="O2350" s="9"/>
      <c r="Q2350" s="11"/>
      <c r="T2350" s="16"/>
    </row>
    <row r="2351" spans="15:20" x14ac:dyDescent="0.3">
      <c r="O2351" s="9"/>
      <c r="Q2351" s="11"/>
      <c r="T2351" s="16"/>
    </row>
    <row r="2352" spans="15:20" x14ac:dyDescent="0.3">
      <c r="O2352" s="9"/>
      <c r="Q2352" s="11"/>
      <c r="T2352" s="16"/>
    </row>
    <row r="2353" spans="15:20" x14ac:dyDescent="0.3">
      <c r="O2353" s="9"/>
      <c r="Q2353" s="11"/>
      <c r="T2353" s="16"/>
    </row>
    <row r="2354" spans="15:20" x14ac:dyDescent="0.3">
      <c r="O2354" s="9"/>
      <c r="Q2354" s="11"/>
      <c r="T2354" s="16"/>
    </row>
    <row r="2355" spans="15:20" x14ac:dyDescent="0.3">
      <c r="O2355" s="9"/>
      <c r="Q2355" s="11"/>
      <c r="T2355" s="16"/>
    </row>
    <row r="2356" spans="15:20" x14ac:dyDescent="0.3">
      <c r="O2356" s="9"/>
      <c r="Q2356" s="11"/>
      <c r="T2356" s="16"/>
    </row>
    <row r="2357" spans="15:20" x14ac:dyDescent="0.3">
      <c r="O2357" s="9"/>
      <c r="Q2357" s="11"/>
      <c r="T2357" s="16"/>
    </row>
    <row r="2358" spans="15:20" x14ac:dyDescent="0.3">
      <c r="O2358" s="9"/>
      <c r="Q2358" s="11"/>
      <c r="T2358" s="16"/>
    </row>
    <row r="2359" spans="15:20" x14ac:dyDescent="0.3">
      <c r="O2359" s="9"/>
      <c r="Q2359" s="11"/>
      <c r="T2359" s="16"/>
    </row>
    <row r="2360" spans="15:20" x14ac:dyDescent="0.3">
      <c r="O2360" s="9"/>
      <c r="Q2360" s="11"/>
      <c r="T2360" s="16"/>
    </row>
    <row r="2361" spans="15:20" x14ac:dyDescent="0.3">
      <c r="O2361" s="9"/>
      <c r="Q2361" s="11"/>
      <c r="T2361" s="16"/>
    </row>
    <row r="2362" spans="15:20" x14ac:dyDescent="0.3">
      <c r="O2362" s="9"/>
      <c r="Q2362" s="11"/>
      <c r="T2362" s="16"/>
    </row>
    <row r="2363" spans="15:20" x14ac:dyDescent="0.3">
      <c r="O2363" s="9"/>
      <c r="Q2363" s="11"/>
      <c r="T2363" s="16"/>
    </row>
    <row r="2364" spans="15:20" x14ac:dyDescent="0.3">
      <c r="O2364" s="9"/>
      <c r="Q2364" s="11"/>
      <c r="T2364" s="16"/>
    </row>
    <row r="2365" spans="15:20" x14ac:dyDescent="0.3">
      <c r="O2365" s="9"/>
      <c r="Q2365" s="11"/>
      <c r="T2365" s="16"/>
    </row>
    <row r="2366" spans="15:20" x14ac:dyDescent="0.3">
      <c r="O2366" s="9"/>
      <c r="Q2366" s="11"/>
      <c r="T2366" s="16"/>
    </row>
    <row r="2367" spans="15:20" x14ac:dyDescent="0.3">
      <c r="O2367" s="9"/>
      <c r="Q2367" s="11"/>
      <c r="T2367" s="16"/>
    </row>
    <row r="2368" spans="15:20" x14ac:dyDescent="0.3">
      <c r="O2368" s="9"/>
      <c r="Q2368" s="11"/>
      <c r="T2368" s="16"/>
    </row>
    <row r="2369" spans="15:20" x14ac:dyDescent="0.3">
      <c r="O2369" s="9"/>
      <c r="Q2369" s="11"/>
      <c r="T2369" s="16"/>
    </row>
    <row r="2370" spans="15:20" x14ac:dyDescent="0.3">
      <c r="O2370" s="9"/>
      <c r="Q2370" s="11"/>
      <c r="T2370" s="16"/>
    </row>
    <row r="2371" spans="15:20" x14ac:dyDescent="0.3">
      <c r="O2371" s="9"/>
      <c r="Q2371" s="11"/>
      <c r="T2371" s="16"/>
    </row>
    <row r="2372" spans="15:20" x14ac:dyDescent="0.3">
      <c r="O2372" s="9"/>
      <c r="Q2372" s="11"/>
      <c r="T2372" s="16"/>
    </row>
    <row r="2373" spans="15:20" x14ac:dyDescent="0.3">
      <c r="O2373" s="9"/>
      <c r="Q2373" s="11"/>
      <c r="T2373" s="16"/>
    </row>
    <row r="2374" spans="15:20" x14ac:dyDescent="0.3">
      <c r="O2374" s="9"/>
      <c r="Q2374" s="11"/>
      <c r="T2374" s="16"/>
    </row>
    <row r="2375" spans="15:20" x14ac:dyDescent="0.3">
      <c r="O2375" s="9"/>
      <c r="Q2375" s="11"/>
      <c r="T2375" s="16"/>
    </row>
    <row r="2376" spans="15:20" x14ac:dyDescent="0.3">
      <c r="O2376" s="9"/>
      <c r="Q2376" s="11"/>
      <c r="T2376" s="16"/>
    </row>
    <row r="2377" spans="15:20" x14ac:dyDescent="0.3">
      <c r="O2377" s="9"/>
      <c r="Q2377" s="11"/>
      <c r="T2377" s="16"/>
    </row>
    <row r="2378" spans="15:20" x14ac:dyDescent="0.3">
      <c r="O2378" s="9"/>
      <c r="Q2378" s="11"/>
      <c r="T2378" s="16"/>
    </row>
    <row r="2379" spans="15:20" x14ac:dyDescent="0.3">
      <c r="O2379" s="9"/>
      <c r="Q2379" s="11"/>
      <c r="T2379" s="16"/>
    </row>
    <row r="2380" spans="15:20" x14ac:dyDescent="0.3">
      <c r="O2380" s="9"/>
      <c r="Q2380" s="11"/>
      <c r="T2380" s="16"/>
    </row>
    <row r="2381" spans="15:20" x14ac:dyDescent="0.3">
      <c r="O2381" s="9"/>
      <c r="Q2381" s="11"/>
      <c r="T2381" s="16"/>
    </row>
    <row r="2382" spans="15:20" x14ac:dyDescent="0.3">
      <c r="O2382" s="9"/>
      <c r="Q2382" s="11"/>
      <c r="T2382" s="16"/>
    </row>
    <row r="2383" spans="15:20" x14ac:dyDescent="0.3">
      <c r="O2383" s="9"/>
      <c r="Q2383" s="11"/>
      <c r="T2383" s="16"/>
    </row>
    <row r="2384" spans="15:20" x14ac:dyDescent="0.3">
      <c r="O2384" s="9"/>
      <c r="Q2384" s="11"/>
      <c r="T2384" s="16"/>
    </row>
    <row r="2385" spans="15:20" x14ac:dyDescent="0.3">
      <c r="O2385" s="9"/>
      <c r="Q2385" s="11"/>
      <c r="T2385" s="16"/>
    </row>
    <row r="2386" spans="15:20" x14ac:dyDescent="0.3">
      <c r="O2386" s="9"/>
      <c r="Q2386" s="11"/>
      <c r="T2386" s="16"/>
    </row>
    <row r="2387" spans="15:20" x14ac:dyDescent="0.3">
      <c r="O2387" s="9"/>
      <c r="Q2387" s="11"/>
      <c r="T2387" s="16"/>
    </row>
    <row r="2388" spans="15:20" x14ac:dyDescent="0.3">
      <c r="O2388" s="9"/>
      <c r="Q2388" s="11"/>
      <c r="T2388" s="16"/>
    </row>
    <row r="2389" spans="15:20" x14ac:dyDescent="0.3">
      <c r="O2389" s="9"/>
      <c r="Q2389" s="11"/>
      <c r="T2389" s="16"/>
    </row>
    <row r="2390" spans="15:20" x14ac:dyDescent="0.3">
      <c r="O2390" s="9"/>
      <c r="Q2390" s="11"/>
      <c r="T2390" s="16"/>
    </row>
    <row r="2391" spans="15:20" x14ac:dyDescent="0.3">
      <c r="O2391" s="9"/>
      <c r="Q2391" s="11"/>
      <c r="T2391" s="16"/>
    </row>
    <row r="2392" spans="15:20" x14ac:dyDescent="0.3">
      <c r="O2392" s="9"/>
      <c r="Q2392" s="11"/>
      <c r="T2392" s="16"/>
    </row>
    <row r="2393" spans="15:20" x14ac:dyDescent="0.3">
      <c r="O2393" s="9"/>
      <c r="Q2393" s="11"/>
      <c r="T2393" s="16"/>
    </row>
    <row r="2394" spans="15:20" x14ac:dyDescent="0.3">
      <c r="O2394" s="9"/>
      <c r="Q2394" s="11"/>
      <c r="T2394" s="16"/>
    </row>
    <row r="2395" spans="15:20" x14ac:dyDescent="0.3">
      <c r="O2395" s="9"/>
      <c r="Q2395" s="11"/>
      <c r="T2395" s="16"/>
    </row>
    <row r="2396" spans="15:20" x14ac:dyDescent="0.3">
      <c r="O2396" s="9"/>
      <c r="Q2396" s="11"/>
      <c r="T2396" s="16"/>
    </row>
    <row r="2397" spans="15:20" x14ac:dyDescent="0.3">
      <c r="O2397" s="9"/>
      <c r="Q2397" s="11"/>
      <c r="T2397" s="16"/>
    </row>
    <row r="2398" spans="15:20" x14ac:dyDescent="0.3">
      <c r="O2398" s="9"/>
      <c r="Q2398" s="11"/>
      <c r="T2398" s="16"/>
    </row>
    <row r="2399" spans="15:20" x14ac:dyDescent="0.3">
      <c r="O2399" s="9"/>
      <c r="Q2399" s="11"/>
      <c r="T2399" s="16"/>
    </row>
    <row r="2400" spans="15:20" x14ac:dyDescent="0.3">
      <c r="O2400" s="9"/>
      <c r="Q2400" s="11"/>
      <c r="T2400" s="16"/>
    </row>
    <row r="2401" spans="15:20" x14ac:dyDescent="0.3">
      <c r="O2401" s="9"/>
      <c r="Q2401" s="11"/>
      <c r="T2401" s="16"/>
    </row>
    <row r="2402" spans="15:20" x14ac:dyDescent="0.3">
      <c r="O2402" s="9"/>
      <c r="Q2402" s="11"/>
      <c r="T2402" s="16"/>
    </row>
    <row r="2403" spans="15:20" x14ac:dyDescent="0.3">
      <c r="O2403" s="9"/>
      <c r="Q2403" s="11"/>
      <c r="T2403" s="16"/>
    </row>
    <row r="2404" spans="15:20" x14ac:dyDescent="0.3">
      <c r="O2404" s="9"/>
      <c r="Q2404" s="11"/>
      <c r="T2404" s="16"/>
    </row>
    <row r="2405" spans="15:20" x14ac:dyDescent="0.3">
      <c r="O2405" s="9"/>
      <c r="Q2405" s="11"/>
      <c r="T2405" s="16"/>
    </row>
    <row r="2406" spans="15:20" x14ac:dyDescent="0.3">
      <c r="O2406" s="9"/>
      <c r="Q2406" s="11"/>
      <c r="T2406" s="16"/>
    </row>
    <row r="2407" spans="15:20" x14ac:dyDescent="0.3">
      <c r="O2407" s="9"/>
      <c r="Q2407" s="11"/>
      <c r="T2407" s="16"/>
    </row>
    <row r="2408" spans="15:20" x14ac:dyDescent="0.3">
      <c r="O2408" s="9"/>
      <c r="Q2408" s="11"/>
      <c r="T2408" s="16"/>
    </row>
    <row r="2409" spans="15:20" x14ac:dyDescent="0.3">
      <c r="O2409" s="9"/>
      <c r="Q2409" s="11"/>
      <c r="T2409" s="16"/>
    </row>
    <row r="2410" spans="15:20" x14ac:dyDescent="0.3">
      <c r="O2410" s="9"/>
      <c r="Q2410" s="11"/>
      <c r="T2410" s="16"/>
    </row>
    <row r="2411" spans="15:20" x14ac:dyDescent="0.3">
      <c r="O2411" s="9"/>
      <c r="Q2411" s="11"/>
      <c r="T2411" s="16"/>
    </row>
    <row r="2412" spans="15:20" x14ac:dyDescent="0.3">
      <c r="O2412" s="9"/>
      <c r="Q2412" s="11"/>
      <c r="T2412" s="16"/>
    </row>
    <row r="2413" spans="15:20" x14ac:dyDescent="0.3">
      <c r="O2413" s="9"/>
      <c r="Q2413" s="11"/>
      <c r="T2413" s="16"/>
    </row>
    <row r="2414" spans="15:20" x14ac:dyDescent="0.3">
      <c r="O2414" s="9"/>
      <c r="Q2414" s="11"/>
      <c r="T2414" s="16"/>
    </row>
    <row r="2415" spans="15:20" x14ac:dyDescent="0.3">
      <c r="O2415" s="9"/>
      <c r="Q2415" s="11"/>
      <c r="T2415" s="16"/>
    </row>
    <row r="2416" spans="15:20" x14ac:dyDescent="0.3">
      <c r="O2416" s="9"/>
      <c r="Q2416" s="11"/>
      <c r="T2416" s="16"/>
    </row>
    <row r="2417" spans="15:20" x14ac:dyDescent="0.3">
      <c r="O2417" s="9"/>
      <c r="Q2417" s="11"/>
      <c r="T2417" s="16"/>
    </row>
    <row r="2418" spans="15:20" x14ac:dyDescent="0.3">
      <c r="O2418" s="9"/>
      <c r="Q2418" s="11"/>
      <c r="T2418" s="16"/>
    </row>
    <row r="2419" spans="15:20" x14ac:dyDescent="0.3">
      <c r="O2419" s="9"/>
      <c r="Q2419" s="11"/>
      <c r="T2419" s="16"/>
    </row>
    <row r="2420" spans="15:20" x14ac:dyDescent="0.3">
      <c r="O2420" s="9"/>
      <c r="Q2420" s="11"/>
      <c r="T2420" s="16"/>
    </row>
    <row r="2421" spans="15:20" x14ac:dyDescent="0.3">
      <c r="O2421" s="9"/>
      <c r="Q2421" s="11"/>
      <c r="T2421" s="16"/>
    </row>
    <row r="2422" spans="15:20" x14ac:dyDescent="0.3">
      <c r="O2422" s="9"/>
      <c r="Q2422" s="11"/>
      <c r="T2422" s="16"/>
    </row>
    <row r="2423" spans="15:20" x14ac:dyDescent="0.3">
      <c r="O2423" s="9"/>
      <c r="Q2423" s="11"/>
      <c r="T2423" s="16"/>
    </row>
    <row r="2424" spans="15:20" x14ac:dyDescent="0.3">
      <c r="O2424" s="9"/>
      <c r="Q2424" s="11"/>
      <c r="T2424" s="16"/>
    </row>
    <row r="2425" spans="15:20" x14ac:dyDescent="0.3">
      <c r="O2425" s="9"/>
      <c r="Q2425" s="11"/>
      <c r="T2425" s="16"/>
    </row>
    <row r="2426" spans="15:20" x14ac:dyDescent="0.3">
      <c r="O2426" s="9"/>
      <c r="Q2426" s="11"/>
      <c r="T2426" s="16"/>
    </row>
    <row r="2427" spans="15:20" x14ac:dyDescent="0.3">
      <c r="O2427" s="9"/>
      <c r="Q2427" s="11"/>
      <c r="T2427" s="16"/>
    </row>
    <row r="2428" spans="15:20" x14ac:dyDescent="0.3">
      <c r="O2428" s="9"/>
      <c r="Q2428" s="11"/>
      <c r="T2428" s="16"/>
    </row>
    <row r="2429" spans="15:20" x14ac:dyDescent="0.3">
      <c r="O2429" s="9"/>
      <c r="Q2429" s="11"/>
      <c r="T2429" s="16"/>
    </row>
    <row r="2430" spans="15:20" x14ac:dyDescent="0.3">
      <c r="O2430" s="9"/>
      <c r="Q2430" s="11"/>
      <c r="T2430" s="16"/>
    </row>
    <row r="2431" spans="15:20" x14ac:dyDescent="0.3">
      <c r="O2431" s="9"/>
      <c r="Q2431" s="11"/>
      <c r="T2431" s="16"/>
    </row>
    <row r="2432" spans="15:20" x14ac:dyDescent="0.3">
      <c r="O2432" s="9"/>
      <c r="Q2432" s="11"/>
      <c r="T2432" s="16"/>
    </row>
    <row r="2433" spans="15:20" x14ac:dyDescent="0.3">
      <c r="O2433" s="9"/>
      <c r="Q2433" s="11"/>
      <c r="T2433" s="16"/>
    </row>
    <row r="2434" spans="15:20" x14ac:dyDescent="0.3">
      <c r="O2434" s="9"/>
      <c r="Q2434" s="11"/>
      <c r="T2434" s="16"/>
    </row>
    <row r="2435" spans="15:20" x14ac:dyDescent="0.3">
      <c r="O2435" s="9"/>
      <c r="Q2435" s="11"/>
      <c r="T2435" s="16"/>
    </row>
    <row r="2436" spans="15:20" x14ac:dyDescent="0.3">
      <c r="O2436" s="9"/>
      <c r="Q2436" s="11"/>
      <c r="T2436" s="16"/>
    </row>
    <row r="2437" spans="15:20" x14ac:dyDescent="0.3">
      <c r="O2437" s="9"/>
      <c r="Q2437" s="11"/>
      <c r="T2437" s="16"/>
    </row>
    <row r="2438" spans="15:20" x14ac:dyDescent="0.3">
      <c r="O2438" s="9"/>
      <c r="Q2438" s="11"/>
      <c r="T2438" s="16"/>
    </row>
    <row r="2439" spans="15:20" x14ac:dyDescent="0.3">
      <c r="O2439" s="9"/>
      <c r="Q2439" s="11"/>
      <c r="T2439" s="16"/>
    </row>
    <row r="2440" spans="15:20" x14ac:dyDescent="0.3">
      <c r="O2440" s="9"/>
      <c r="Q2440" s="11"/>
      <c r="T2440" s="16"/>
    </row>
    <row r="2441" spans="15:20" x14ac:dyDescent="0.3">
      <c r="O2441" s="9"/>
      <c r="Q2441" s="11"/>
      <c r="T2441" s="16"/>
    </row>
    <row r="2442" spans="15:20" x14ac:dyDescent="0.3">
      <c r="O2442" s="9"/>
      <c r="Q2442" s="11"/>
      <c r="T2442" s="16"/>
    </row>
    <row r="2443" spans="15:20" x14ac:dyDescent="0.3">
      <c r="O2443" s="9"/>
      <c r="Q2443" s="11"/>
      <c r="T2443" s="16"/>
    </row>
    <row r="2444" spans="15:20" x14ac:dyDescent="0.3">
      <c r="O2444" s="9"/>
      <c r="Q2444" s="11"/>
      <c r="T2444" s="16"/>
    </row>
    <row r="2445" spans="15:20" x14ac:dyDescent="0.3">
      <c r="O2445" s="9"/>
      <c r="Q2445" s="11"/>
      <c r="T2445" s="16"/>
    </row>
    <row r="2446" spans="15:20" x14ac:dyDescent="0.3">
      <c r="O2446" s="9"/>
      <c r="Q2446" s="11"/>
      <c r="T2446" s="16"/>
    </row>
    <row r="2447" spans="15:20" x14ac:dyDescent="0.3">
      <c r="O2447" s="9"/>
      <c r="Q2447" s="11"/>
      <c r="T2447" s="16"/>
    </row>
    <row r="2448" spans="15:20" x14ac:dyDescent="0.3">
      <c r="O2448" s="9"/>
      <c r="Q2448" s="11"/>
      <c r="T2448" s="16"/>
    </row>
    <row r="2449" spans="15:20" x14ac:dyDescent="0.3">
      <c r="O2449" s="9"/>
      <c r="Q2449" s="11"/>
      <c r="T2449" s="16"/>
    </row>
    <row r="2450" spans="15:20" x14ac:dyDescent="0.3">
      <c r="O2450" s="9"/>
      <c r="Q2450" s="11"/>
      <c r="T2450" s="16"/>
    </row>
    <row r="2451" spans="15:20" x14ac:dyDescent="0.3">
      <c r="O2451" s="9"/>
      <c r="Q2451" s="11"/>
      <c r="T2451" s="16"/>
    </row>
    <row r="2452" spans="15:20" x14ac:dyDescent="0.3">
      <c r="O2452" s="9"/>
      <c r="Q2452" s="11"/>
      <c r="T2452" s="16"/>
    </row>
    <row r="2453" spans="15:20" x14ac:dyDescent="0.3">
      <c r="O2453" s="9"/>
      <c r="Q2453" s="11"/>
      <c r="T2453" s="16"/>
    </row>
    <row r="2454" spans="15:20" x14ac:dyDescent="0.3">
      <c r="O2454" s="9"/>
      <c r="Q2454" s="11"/>
      <c r="T2454" s="16"/>
    </row>
    <row r="2455" spans="15:20" x14ac:dyDescent="0.3">
      <c r="O2455" s="9"/>
      <c r="Q2455" s="11"/>
      <c r="T2455" s="16"/>
    </row>
    <row r="2456" spans="15:20" x14ac:dyDescent="0.3">
      <c r="O2456" s="9"/>
      <c r="Q2456" s="11"/>
      <c r="T2456" s="16"/>
    </row>
    <row r="2457" spans="15:20" x14ac:dyDescent="0.3">
      <c r="O2457" s="9"/>
      <c r="Q2457" s="11"/>
      <c r="T2457" s="16"/>
    </row>
    <row r="2458" spans="15:20" x14ac:dyDescent="0.3">
      <c r="O2458" s="9"/>
      <c r="Q2458" s="11"/>
      <c r="T2458" s="16"/>
    </row>
    <row r="2459" spans="15:20" x14ac:dyDescent="0.3">
      <c r="O2459" s="9"/>
      <c r="Q2459" s="11"/>
      <c r="T2459" s="16"/>
    </row>
    <row r="2460" spans="15:20" x14ac:dyDescent="0.3">
      <c r="O2460" s="9"/>
      <c r="Q2460" s="11"/>
      <c r="T2460" s="16"/>
    </row>
    <row r="2461" spans="15:20" x14ac:dyDescent="0.3">
      <c r="O2461" s="9"/>
      <c r="Q2461" s="11"/>
      <c r="T2461" s="16"/>
    </row>
    <row r="2462" spans="15:20" x14ac:dyDescent="0.3">
      <c r="O2462" s="9"/>
      <c r="Q2462" s="11"/>
      <c r="T2462" s="16"/>
    </row>
    <row r="2463" spans="15:20" x14ac:dyDescent="0.3">
      <c r="O2463" s="9"/>
      <c r="Q2463" s="11"/>
      <c r="T2463" s="16"/>
    </row>
    <row r="2464" spans="15:20" x14ac:dyDescent="0.3">
      <c r="O2464" s="9"/>
      <c r="Q2464" s="11"/>
      <c r="T2464" s="16"/>
    </row>
    <row r="2465" spans="15:20" x14ac:dyDescent="0.3">
      <c r="O2465" s="9"/>
      <c r="Q2465" s="11"/>
      <c r="T2465" s="16"/>
    </row>
    <row r="2466" spans="15:20" x14ac:dyDescent="0.3">
      <c r="O2466" s="9"/>
      <c r="Q2466" s="11"/>
      <c r="T2466" s="16"/>
    </row>
    <row r="2467" spans="15:20" x14ac:dyDescent="0.3">
      <c r="O2467" s="9"/>
      <c r="Q2467" s="11"/>
      <c r="T2467" s="16"/>
    </row>
    <row r="2468" spans="15:20" x14ac:dyDescent="0.3">
      <c r="O2468" s="9"/>
      <c r="Q2468" s="11"/>
      <c r="T2468" s="16"/>
    </row>
    <row r="2469" spans="15:20" x14ac:dyDescent="0.3">
      <c r="O2469" s="9"/>
      <c r="Q2469" s="11"/>
      <c r="T2469" s="16"/>
    </row>
    <row r="2470" spans="15:20" x14ac:dyDescent="0.3">
      <c r="O2470" s="9"/>
      <c r="Q2470" s="11"/>
      <c r="T2470" s="16"/>
    </row>
    <row r="2471" spans="15:20" x14ac:dyDescent="0.3">
      <c r="O2471" s="9"/>
      <c r="Q2471" s="11"/>
      <c r="T2471" s="16"/>
    </row>
    <row r="2472" spans="15:20" x14ac:dyDescent="0.3">
      <c r="O2472" s="9"/>
      <c r="Q2472" s="11"/>
      <c r="T2472" s="16"/>
    </row>
    <row r="2473" spans="15:20" x14ac:dyDescent="0.3">
      <c r="O2473" s="9"/>
      <c r="Q2473" s="11"/>
      <c r="T2473" s="16"/>
    </row>
    <row r="2474" spans="15:20" x14ac:dyDescent="0.3">
      <c r="O2474" s="9"/>
      <c r="Q2474" s="11"/>
      <c r="T2474" s="16"/>
    </row>
    <row r="2475" spans="15:20" x14ac:dyDescent="0.3">
      <c r="O2475" s="9"/>
      <c r="Q2475" s="11"/>
      <c r="T2475" s="16"/>
    </row>
    <row r="2476" spans="15:20" x14ac:dyDescent="0.3">
      <c r="O2476" s="9"/>
      <c r="Q2476" s="11"/>
      <c r="T2476" s="16"/>
    </row>
    <row r="2477" spans="15:20" x14ac:dyDescent="0.3">
      <c r="O2477" s="9"/>
      <c r="Q2477" s="11"/>
      <c r="T2477" s="16"/>
    </row>
    <row r="2478" spans="15:20" x14ac:dyDescent="0.3">
      <c r="O2478" s="9"/>
      <c r="Q2478" s="11"/>
      <c r="T2478" s="16"/>
    </row>
    <row r="2479" spans="15:20" x14ac:dyDescent="0.3">
      <c r="O2479" s="9"/>
      <c r="Q2479" s="11"/>
      <c r="T2479" s="16"/>
    </row>
    <row r="2480" spans="15:20" x14ac:dyDescent="0.3">
      <c r="O2480" s="9"/>
      <c r="Q2480" s="11"/>
      <c r="T2480" s="16"/>
    </row>
    <row r="2481" spans="15:20" x14ac:dyDescent="0.3">
      <c r="O2481" s="9"/>
      <c r="Q2481" s="11"/>
      <c r="T2481" s="16"/>
    </row>
    <row r="2482" spans="15:20" x14ac:dyDescent="0.3">
      <c r="O2482" s="9"/>
      <c r="Q2482" s="11"/>
      <c r="T2482" s="16"/>
    </row>
    <row r="2483" spans="15:20" x14ac:dyDescent="0.3">
      <c r="O2483" s="9"/>
      <c r="Q2483" s="11"/>
      <c r="T2483" s="16"/>
    </row>
    <row r="2484" spans="15:20" x14ac:dyDescent="0.3">
      <c r="O2484" s="9"/>
      <c r="Q2484" s="11"/>
      <c r="T2484" s="16"/>
    </row>
    <row r="2485" spans="15:20" x14ac:dyDescent="0.3">
      <c r="O2485" s="9"/>
      <c r="Q2485" s="11"/>
      <c r="T2485" s="16"/>
    </row>
    <row r="2486" spans="15:20" x14ac:dyDescent="0.3">
      <c r="O2486" s="9"/>
      <c r="Q2486" s="11"/>
      <c r="T2486" s="16"/>
    </row>
    <row r="2487" spans="15:20" x14ac:dyDescent="0.3">
      <c r="O2487" s="9"/>
      <c r="Q2487" s="11"/>
      <c r="T2487" s="16"/>
    </row>
    <row r="2488" spans="15:20" x14ac:dyDescent="0.3">
      <c r="O2488" s="9"/>
      <c r="Q2488" s="11"/>
      <c r="T2488" s="16"/>
    </row>
    <row r="2489" spans="15:20" x14ac:dyDescent="0.3">
      <c r="O2489" s="9"/>
      <c r="Q2489" s="11"/>
      <c r="T2489" s="16"/>
    </row>
    <row r="2490" spans="15:20" x14ac:dyDescent="0.3">
      <c r="O2490" s="9"/>
      <c r="Q2490" s="11"/>
      <c r="T2490" s="16"/>
    </row>
    <row r="2491" spans="15:20" x14ac:dyDescent="0.3">
      <c r="O2491" s="9"/>
      <c r="Q2491" s="11"/>
      <c r="T2491" s="16"/>
    </row>
    <row r="2492" spans="15:20" x14ac:dyDescent="0.3">
      <c r="O2492" s="9"/>
      <c r="Q2492" s="11"/>
      <c r="T2492" s="16"/>
    </row>
    <row r="2493" spans="15:20" x14ac:dyDescent="0.3">
      <c r="O2493" s="9"/>
      <c r="Q2493" s="11"/>
      <c r="T2493" s="16"/>
    </row>
    <row r="2494" spans="15:20" x14ac:dyDescent="0.3">
      <c r="O2494" s="9"/>
      <c r="Q2494" s="11"/>
      <c r="T2494" s="16"/>
    </row>
    <row r="2495" spans="15:20" x14ac:dyDescent="0.3">
      <c r="O2495" s="9"/>
      <c r="Q2495" s="11"/>
      <c r="T2495" s="16"/>
    </row>
    <row r="2496" spans="15:20" x14ac:dyDescent="0.3">
      <c r="O2496" s="9"/>
      <c r="Q2496" s="11"/>
      <c r="T2496" s="16"/>
    </row>
    <row r="2497" spans="15:20" x14ac:dyDescent="0.3">
      <c r="O2497" s="9"/>
      <c r="Q2497" s="11"/>
      <c r="T2497" s="16"/>
    </row>
    <row r="2498" spans="15:20" x14ac:dyDescent="0.3">
      <c r="O2498" s="9"/>
      <c r="Q2498" s="11"/>
      <c r="T2498" s="16"/>
    </row>
    <row r="2499" spans="15:20" x14ac:dyDescent="0.3">
      <c r="O2499" s="9"/>
      <c r="Q2499" s="11"/>
      <c r="T2499" s="16"/>
    </row>
    <row r="2500" spans="15:20" x14ac:dyDescent="0.3">
      <c r="O2500" s="9"/>
      <c r="Q2500" s="11"/>
      <c r="T2500" s="16"/>
    </row>
    <row r="2501" spans="15:20" x14ac:dyDescent="0.3">
      <c r="O2501" s="9"/>
      <c r="Q2501" s="11"/>
      <c r="T2501" s="16"/>
    </row>
    <row r="2502" spans="15:20" x14ac:dyDescent="0.3">
      <c r="O2502" s="9"/>
      <c r="Q2502" s="11"/>
      <c r="T2502" s="16"/>
    </row>
    <row r="2503" spans="15:20" x14ac:dyDescent="0.3">
      <c r="O2503" s="9"/>
      <c r="Q2503" s="11"/>
      <c r="T2503" s="16"/>
    </row>
    <row r="2504" spans="15:20" x14ac:dyDescent="0.3">
      <c r="O2504" s="9"/>
      <c r="Q2504" s="11"/>
      <c r="T2504" s="16"/>
    </row>
    <row r="2505" spans="15:20" x14ac:dyDescent="0.3">
      <c r="O2505" s="9"/>
      <c r="Q2505" s="11"/>
      <c r="T2505" s="16"/>
    </row>
    <row r="2506" spans="15:20" x14ac:dyDescent="0.3">
      <c r="O2506" s="9"/>
      <c r="Q2506" s="11"/>
      <c r="T2506" s="16"/>
    </row>
    <row r="2507" spans="15:20" x14ac:dyDescent="0.3">
      <c r="O2507" s="9"/>
      <c r="Q2507" s="11"/>
      <c r="T2507" s="16"/>
    </row>
    <row r="2508" spans="15:20" x14ac:dyDescent="0.3">
      <c r="O2508" s="9"/>
      <c r="Q2508" s="11"/>
      <c r="T2508" s="16"/>
    </row>
    <row r="2509" spans="15:20" x14ac:dyDescent="0.3">
      <c r="O2509" s="9"/>
      <c r="Q2509" s="11"/>
      <c r="T2509" s="16"/>
    </row>
    <row r="2510" spans="15:20" x14ac:dyDescent="0.3">
      <c r="O2510" s="9"/>
      <c r="Q2510" s="11"/>
      <c r="T2510" s="16"/>
    </row>
    <row r="2511" spans="15:20" x14ac:dyDescent="0.3">
      <c r="O2511" s="9"/>
      <c r="Q2511" s="11"/>
      <c r="T2511" s="16"/>
    </row>
    <row r="2512" spans="15:20" x14ac:dyDescent="0.3">
      <c r="O2512" s="9"/>
      <c r="Q2512" s="11"/>
      <c r="T2512" s="16"/>
    </row>
    <row r="2513" spans="15:20" x14ac:dyDescent="0.3">
      <c r="O2513" s="9"/>
      <c r="Q2513" s="11"/>
      <c r="T2513" s="16"/>
    </row>
    <row r="2514" spans="15:20" x14ac:dyDescent="0.3">
      <c r="O2514" s="9"/>
      <c r="Q2514" s="11"/>
      <c r="T2514" s="16"/>
    </row>
    <row r="2515" spans="15:20" x14ac:dyDescent="0.3">
      <c r="O2515" s="9"/>
      <c r="Q2515" s="11"/>
      <c r="T2515" s="16"/>
    </row>
    <row r="2516" spans="15:20" x14ac:dyDescent="0.3">
      <c r="O2516" s="9"/>
      <c r="Q2516" s="11"/>
      <c r="T2516" s="16"/>
    </row>
    <row r="2517" spans="15:20" x14ac:dyDescent="0.3">
      <c r="O2517" s="9"/>
      <c r="Q2517" s="11"/>
      <c r="T2517" s="16"/>
    </row>
    <row r="2518" spans="15:20" x14ac:dyDescent="0.3">
      <c r="O2518" s="9"/>
      <c r="Q2518" s="11"/>
      <c r="T2518" s="16"/>
    </row>
    <row r="2519" spans="15:20" x14ac:dyDescent="0.3">
      <c r="O2519" s="9"/>
      <c r="Q2519" s="11"/>
      <c r="T2519" s="16"/>
    </row>
    <row r="2520" spans="15:20" x14ac:dyDescent="0.3">
      <c r="O2520" s="9"/>
      <c r="Q2520" s="11"/>
      <c r="T2520" s="16"/>
    </row>
    <row r="2521" spans="15:20" x14ac:dyDescent="0.3">
      <c r="O2521" s="9"/>
      <c r="Q2521" s="11"/>
      <c r="T2521" s="16"/>
    </row>
    <row r="2522" spans="15:20" x14ac:dyDescent="0.3">
      <c r="O2522" s="9"/>
      <c r="Q2522" s="11"/>
      <c r="T2522" s="16"/>
    </row>
    <row r="2523" spans="15:20" x14ac:dyDescent="0.3">
      <c r="O2523" s="9"/>
      <c r="Q2523" s="11"/>
      <c r="T2523" s="16"/>
    </row>
    <row r="2524" spans="15:20" x14ac:dyDescent="0.3">
      <c r="O2524" s="9"/>
      <c r="Q2524" s="11"/>
      <c r="T2524" s="16"/>
    </row>
    <row r="2525" spans="15:20" x14ac:dyDescent="0.3">
      <c r="O2525" s="9"/>
      <c r="Q2525" s="11"/>
      <c r="T2525" s="16"/>
    </row>
    <row r="2526" spans="15:20" x14ac:dyDescent="0.3">
      <c r="O2526" s="9"/>
      <c r="Q2526" s="11"/>
      <c r="T2526" s="16"/>
    </row>
    <row r="2527" spans="15:20" x14ac:dyDescent="0.3">
      <c r="O2527" s="9"/>
      <c r="Q2527" s="11"/>
      <c r="T2527" s="16"/>
    </row>
    <row r="2528" spans="15:20" x14ac:dyDescent="0.3">
      <c r="O2528" s="9"/>
      <c r="Q2528" s="11"/>
      <c r="T2528" s="16"/>
    </row>
    <row r="2529" spans="15:20" x14ac:dyDescent="0.3">
      <c r="O2529" s="9"/>
      <c r="Q2529" s="11"/>
      <c r="T2529" s="16"/>
    </row>
    <row r="2530" spans="15:20" x14ac:dyDescent="0.3">
      <c r="O2530" s="9"/>
      <c r="Q2530" s="11"/>
      <c r="T2530" s="16"/>
    </row>
    <row r="2531" spans="15:20" x14ac:dyDescent="0.3">
      <c r="O2531" s="9"/>
      <c r="Q2531" s="11"/>
      <c r="T2531" s="16"/>
    </row>
    <row r="2532" spans="15:20" x14ac:dyDescent="0.3">
      <c r="O2532" s="9"/>
      <c r="Q2532" s="11"/>
      <c r="T2532" s="16"/>
    </row>
    <row r="2533" spans="15:20" x14ac:dyDescent="0.3">
      <c r="O2533" s="9"/>
      <c r="Q2533" s="11"/>
      <c r="T2533" s="16"/>
    </row>
    <row r="2534" spans="15:20" x14ac:dyDescent="0.3">
      <c r="O2534" s="9"/>
      <c r="Q2534" s="11"/>
      <c r="T2534" s="16"/>
    </row>
    <row r="2535" spans="15:20" x14ac:dyDescent="0.3">
      <c r="O2535" s="9"/>
      <c r="Q2535" s="11"/>
      <c r="T2535" s="16"/>
    </row>
    <row r="2536" spans="15:20" x14ac:dyDescent="0.3">
      <c r="O2536" s="9"/>
      <c r="Q2536" s="11"/>
      <c r="T2536" s="16"/>
    </row>
    <row r="2537" spans="15:20" x14ac:dyDescent="0.3">
      <c r="O2537" s="9"/>
      <c r="Q2537" s="11"/>
      <c r="T2537" s="16"/>
    </row>
    <row r="2538" spans="15:20" x14ac:dyDescent="0.3">
      <c r="O2538" s="9"/>
      <c r="Q2538" s="11"/>
      <c r="T2538" s="16"/>
    </row>
    <row r="2539" spans="15:20" x14ac:dyDescent="0.3">
      <c r="O2539" s="9"/>
      <c r="Q2539" s="11"/>
      <c r="T2539" s="16"/>
    </row>
    <row r="2540" spans="15:20" x14ac:dyDescent="0.3">
      <c r="O2540" s="9"/>
      <c r="Q2540" s="11"/>
      <c r="T2540" s="16"/>
    </row>
    <row r="2541" spans="15:20" x14ac:dyDescent="0.3">
      <c r="O2541" s="9"/>
      <c r="Q2541" s="11"/>
      <c r="T2541" s="16"/>
    </row>
    <row r="2542" spans="15:20" x14ac:dyDescent="0.3">
      <c r="O2542" s="9"/>
      <c r="Q2542" s="11"/>
      <c r="T2542" s="16"/>
    </row>
    <row r="2543" spans="15:20" x14ac:dyDescent="0.3">
      <c r="O2543" s="9"/>
      <c r="Q2543" s="11"/>
      <c r="T2543" s="16"/>
    </row>
    <row r="2544" spans="15:20" x14ac:dyDescent="0.3">
      <c r="O2544" s="9"/>
      <c r="Q2544" s="11"/>
      <c r="T2544" s="16"/>
    </row>
    <row r="2545" spans="15:20" x14ac:dyDescent="0.3">
      <c r="O2545" s="9"/>
      <c r="Q2545" s="11"/>
      <c r="T2545" s="16"/>
    </row>
    <row r="2546" spans="15:20" x14ac:dyDescent="0.3">
      <c r="O2546" s="9"/>
      <c r="Q2546" s="11"/>
      <c r="T2546" s="16"/>
    </row>
    <row r="2547" spans="15:20" x14ac:dyDescent="0.3">
      <c r="O2547" s="9"/>
      <c r="Q2547" s="11"/>
      <c r="T2547" s="16"/>
    </row>
    <row r="2548" spans="15:20" x14ac:dyDescent="0.3">
      <c r="O2548" s="9"/>
      <c r="Q2548" s="11"/>
      <c r="T2548" s="16"/>
    </row>
    <row r="2549" spans="15:20" x14ac:dyDescent="0.3">
      <c r="O2549" s="9"/>
      <c r="Q2549" s="11"/>
      <c r="T2549" s="16"/>
    </row>
    <row r="2550" spans="15:20" x14ac:dyDescent="0.3">
      <c r="O2550" s="9"/>
      <c r="Q2550" s="11"/>
      <c r="T2550" s="16"/>
    </row>
    <row r="2551" spans="15:20" x14ac:dyDescent="0.3">
      <c r="O2551" s="9"/>
      <c r="Q2551" s="11"/>
      <c r="T2551" s="16"/>
    </row>
    <row r="2552" spans="15:20" x14ac:dyDescent="0.3">
      <c r="O2552" s="9"/>
      <c r="Q2552" s="11"/>
      <c r="T2552" s="16"/>
    </row>
    <row r="2553" spans="15:20" x14ac:dyDescent="0.3">
      <c r="O2553" s="9"/>
      <c r="Q2553" s="11"/>
      <c r="T2553" s="16"/>
    </row>
    <row r="2554" spans="15:20" x14ac:dyDescent="0.3">
      <c r="O2554" s="9"/>
      <c r="Q2554" s="11"/>
      <c r="T2554" s="16"/>
    </row>
    <row r="2555" spans="15:20" x14ac:dyDescent="0.3">
      <c r="O2555" s="9"/>
      <c r="Q2555" s="11"/>
      <c r="T2555" s="16"/>
    </row>
    <row r="2556" spans="15:20" x14ac:dyDescent="0.3">
      <c r="O2556" s="9"/>
      <c r="Q2556" s="11"/>
      <c r="T2556" s="16"/>
    </row>
    <row r="2557" spans="15:20" x14ac:dyDescent="0.3">
      <c r="O2557" s="9"/>
      <c r="Q2557" s="11"/>
      <c r="T2557" s="16"/>
    </row>
    <row r="2558" spans="15:20" x14ac:dyDescent="0.3">
      <c r="O2558" s="9"/>
      <c r="Q2558" s="11"/>
      <c r="T2558" s="16"/>
    </row>
    <row r="2559" spans="15:20" x14ac:dyDescent="0.3">
      <c r="O2559" s="9"/>
      <c r="Q2559" s="11"/>
      <c r="T2559" s="16"/>
    </row>
    <row r="2560" spans="15:20" x14ac:dyDescent="0.3">
      <c r="O2560" s="9"/>
      <c r="Q2560" s="11"/>
      <c r="T2560" s="16"/>
    </row>
    <row r="2561" spans="15:20" x14ac:dyDescent="0.3">
      <c r="O2561" s="9"/>
      <c r="Q2561" s="11"/>
      <c r="T2561" s="16"/>
    </row>
    <row r="2562" spans="15:20" x14ac:dyDescent="0.3">
      <c r="O2562" s="9"/>
      <c r="Q2562" s="11"/>
      <c r="T2562" s="16"/>
    </row>
    <row r="2563" spans="15:20" x14ac:dyDescent="0.3">
      <c r="O2563" s="9"/>
      <c r="Q2563" s="11"/>
      <c r="T2563" s="16"/>
    </row>
    <row r="2564" spans="15:20" x14ac:dyDescent="0.3">
      <c r="O2564" s="9"/>
      <c r="Q2564" s="11"/>
      <c r="T2564" s="16"/>
    </row>
    <row r="2565" spans="15:20" x14ac:dyDescent="0.3">
      <c r="O2565" s="9"/>
      <c r="Q2565" s="11"/>
      <c r="T2565" s="16"/>
    </row>
    <row r="2566" spans="15:20" x14ac:dyDescent="0.3">
      <c r="O2566" s="9"/>
      <c r="Q2566" s="11"/>
      <c r="T2566" s="16"/>
    </row>
    <row r="2567" spans="15:20" x14ac:dyDescent="0.3">
      <c r="O2567" s="9"/>
      <c r="Q2567" s="11"/>
      <c r="T2567" s="16"/>
    </row>
    <row r="2568" spans="15:20" x14ac:dyDescent="0.3">
      <c r="O2568" s="9"/>
      <c r="Q2568" s="11"/>
      <c r="T2568" s="16"/>
    </row>
    <row r="2569" spans="15:20" x14ac:dyDescent="0.3">
      <c r="O2569" s="9"/>
      <c r="Q2569" s="11"/>
      <c r="T2569" s="16"/>
    </row>
    <row r="2570" spans="15:20" x14ac:dyDescent="0.3">
      <c r="O2570" s="9"/>
      <c r="Q2570" s="11"/>
      <c r="T2570" s="16"/>
    </row>
    <row r="2571" spans="15:20" x14ac:dyDescent="0.3">
      <c r="O2571" s="9"/>
      <c r="Q2571" s="11"/>
      <c r="T2571" s="16"/>
    </row>
    <row r="2572" spans="15:20" x14ac:dyDescent="0.3">
      <c r="O2572" s="9"/>
      <c r="Q2572" s="11"/>
      <c r="T2572" s="16"/>
    </row>
    <row r="2573" spans="15:20" x14ac:dyDescent="0.3">
      <c r="O2573" s="9"/>
      <c r="Q2573" s="11"/>
      <c r="T2573" s="16"/>
    </row>
    <row r="2574" spans="15:20" x14ac:dyDescent="0.3">
      <c r="O2574" s="9"/>
      <c r="Q2574" s="11"/>
      <c r="T2574" s="16"/>
    </row>
    <row r="2575" spans="15:20" x14ac:dyDescent="0.3">
      <c r="O2575" s="9"/>
      <c r="Q2575" s="11"/>
      <c r="T2575" s="16"/>
    </row>
    <row r="2576" spans="15:20" x14ac:dyDescent="0.3">
      <c r="O2576" s="9"/>
      <c r="Q2576" s="11"/>
      <c r="T2576" s="16"/>
    </row>
    <row r="2577" spans="15:20" x14ac:dyDescent="0.3">
      <c r="O2577" s="9"/>
      <c r="Q2577" s="11"/>
      <c r="T2577" s="16"/>
    </row>
    <row r="2578" spans="15:20" x14ac:dyDescent="0.3">
      <c r="O2578" s="9"/>
      <c r="Q2578" s="11"/>
      <c r="T2578" s="16"/>
    </row>
    <row r="2579" spans="15:20" x14ac:dyDescent="0.3">
      <c r="O2579" s="9"/>
      <c r="Q2579" s="11"/>
      <c r="T2579" s="16"/>
    </row>
    <row r="2580" spans="15:20" x14ac:dyDescent="0.3">
      <c r="O2580" s="9"/>
      <c r="Q2580" s="11"/>
      <c r="T2580" s="16"/>
    </row>
    <row r="2581" spans="15:20" x14ac:dyDescent="0.3">
      <c r="O2581" s="9"/>
      <c r="Q2581" s="11"/>
      <c r="T2581" s="16"/>
    </row>
    <row r="2582" spans="15:20" x14ac:dyDescent="0.3">
      <c r="O2582" s="9"/>
      <c r="Q2582" s="11"/>
      <c r="T2582" s="16"/>
    </row>
    <row r="2583" spans="15:20" x14ac:dyDescent="0.3">
      <c r="O2583" s="9"/>
      <c r="Q2583" s="11"/>
      <c r="T2583" s="16"/>
    </row>
    <row r="2584" spans="15:20" x14ac:dyDescent="0.3">
      <c r="O2584" s="9"/>
      <c r="Q2584" s="11"/>
      <c r="T2584" s="16"/>
    </row>
    <row r="2585" spans="15:20" x14ac:dyDescent="0.3">
      <c r="O2585" s="9"/>
      <c r="Q2585" s="11"/>
      <c r="T2585" s="16"/>
    </row>
    <row r="2586" spans="15:20" x14ac:dyDescent="0.3">
      <c r="O2586" s="9"/>
      <c r="Q2586" s="11"/>
      <c r="T2586" s="16"/>
    </row>
    <row r="2587" spans="15:20" x14ac:dyDescent="0.3">
      <c r="O2587" s="9"/>
      <c r="Q2587" s="11"/>
      <c r="T2587" s="16"/>
    </row>
    <row r="2588" spans="15:20" x14ac:dyDescent="0.3">
      <c r="O2588" s="9"/>
      <c r="Q2588" s="11"/>
      <c r="T2588" s="16"/>
    </row>
    <row r="2589" spans="15:20" x14ac:dyDescent="0.3">
      <c r="O2589" s="9"/>
      <c r="Q2589" s="11"/>
      <c r="T2589" s="16"/>
    </row>
    <row r="2590" spans="15:20" x14ac:dyDescent="0.3">
      <c r="O2590" s="9"/>
      <c r="Q2590" s="11"/>
      <c r="T2590" s="16"/>
    </row>
    <row r="2591" spans="15:20" x14ac:dyDescent="0.3">
      <c r="O2591" s="9"/>
      <c r="Q2591" s="11"/>
      <c r="T2591" s="16"/>
    </row>
    <row r="2592" spans="15:20" x14ac:dyDescent="0.3">
      <c r="O2592" s="9"/>
      <c r="Q2592" s="11"/>
      <c r="T2592" s="16"/>
    </row>
    <row r="2593" spans="15:20" x14ac:dyDescent="0.3">
      <c r="O2593" s="9"/>
      <c r="Q2593" s="11"/>
      <c r="T2593" s="16"/>
    </row>
    <row r="2594" spans="15:20" x14ac:dyDescent="0.3">
      <c r="O2594" s="9"/>
      <c r="Q2594" s="11"/>
      <c r="T2594" s="16"/>
    </row>
    <row r="2595" spans="15:20" x14ac:dyDescent="0.3">
      <c r="O2595" s="9"/>
      <c r="Q2595" s="11"/>
      <c r="T2595" s="16"/>
    </row>
    <row r="2596" spans="15:20" x14ac:dyDescent="0.3">
      <c r="O2596" s="9"/>
      <c r="Q2596" s="11"/>
      <c r="T2596" s="16"/>
    </row>
    <row r="2597" spans="15:20" x14ac:dyDescent="0.3">
      <c r="O2597" s="9"/>
      <c r="Q2597" s="11"/>
      <c r="T2597" s="16"/>
    </row>
    <row r="2598" spans="15:20" x14ac:dyDescent="0.3">
      <c r="O2598" s="9"/>
      <c r="Q2598" s="11"/>
      <c r="T2598" s="16"/>
    </row>
    <row r="2599" spans="15:20" x14ac:dyDescent="0.3">
      <c r="O2599" s="9"/>
      <c r="Q2599" s="11"/>
      <c r="T2599" s="16"/>
    </row>
    <row r="2600" spans="15:20" x14ac:dyDescent="0.3">
      <c r="O2600" s="9"/>
      <c r="Q2600" s="11"/>
      <c r="T2600" s="16"/>
    </row>
    <row r="2601" spans="15:20" x14ac:dyDescent="0.3">
      <c r="O2601" s="9"/>
      <c r="Q2601" s="11"/>
      <c r="T2601" s="16"/>
    </row>
    <row r="2602" spans="15:20" x14ac:dyDescent="0.3">
      <c r="O2602" s="9"/>
      <c r="Q2602" s="11"/>
      <c r="T2602" s="16"/>
    </row>
    <row r="2603" spans="15:20" x14ac:dyDescent="0.3">
      <c r="O2603" s="9"/>
      <c r="Q2603" s="11"/>
      <c r="T2603" s="16"/>
    </row>
    <row r="2604" spans="15:20" x14ac:dyDescent="0.3">
      <c r="O2604" s="9"/>
      <c r="Q2604" s="11"/>
      <c r="T2604" s="16"/>
    </row>
    <row r="2605" spans="15:20" x14ac:dyDescent="0.3">
      <c r="O2605" s="9"/>
      <c r="Q2605" s="11"/>
      <c r="T2605" s="16"/>
    </row>
    <row r="2606" spans="15:20" x14ac:dyDescent="0.3">
      <c r="O2606" s="9"/>
      <c r="Q2606" s="11"/>
      <c r="T2606" s="16"/>
    </row>
    <row r="2607" spans="15:20" x14ac:dyDescent="0.3">
      <c r="O2607" s="9"/>
      <c r="Q2607" s="11"/>
      <c r="T2607" s="16"/>
    </row>
    <row r="2608" spans="15:20" x14ac:dyDescent="0.3">
      <c r="O2608" s="9"/>
      <c r="Q2608" s="11"/>
      <c r="T2608" s="16"/>
    </row>
    <row r="2609" spans="15:20" x14ac:dyDescent="0.3">
      <c r="O2609" s="9"/>
      <c r="Q2609" s="11"/>
      <c r="T2609" s="16"/>
    </row>
    <row r="2610" spans="15:20" x14ac:dyDescent="0.3">
      <c r="O2610" s="9"/>
      <c r="Q2610" s="11"/>
      <c r="T2610" s="16"/>
    </row>
    <row r="2611" spans="15:20" x14ac:dyDescent="0.3">
      <c r="O2611" s="9"/>
      <c r="Q2611" s="11"/>
      <c r="T2611" s="16"/>
    </row>
    <row r="2612" spans="15:20" x14ac:dyDescent="0.3">
      <c r="O2612" s="9"/>
      <c r="Q2612" s="11"/>
      <c r="T2612" s="16"/>
    </row>
    <row r="2613" spans="15:20" x14ac:dyDescent="0.3">
      <c r="O2613" s="9"/>
      <c r="Q2613" s="11"/>
      <c r="T2613" s="16"/>
    </row>
    <row r="2614" spans="15:20" x14ac:dyDescent="0.3">
      <c r="O2614" s="9"/>
      <c r="Q2614" s="11"/>
      <c r="T2614" s="16"/>
    </row>
    <row r="2615" spans="15:20" x14ac:dyDescent="0.3">
      <c r="O2615" s="9"/>
      <c r="Q2615" s="11"/>
      <c r="T2615" s="16"/>
    </row>
    <row r="2616" spans="15:20" x14ac:dyDescent="0.3">
      <c r="O2616" s="9"/>
      <c r="Q2616" s="11"/>
      <c r="T2616" s="16"/>
    </row>
    <row r="2617" spans="15:20" x14ac:dyDescent="0.3">
      <c r="O2617" s="9"/>
      <c r="Q2617" s="11"/>
      <c r="T2617" s="16"/>
    </row>
    <row r="2618" spans="15:20" x14ac:dyDescent="0.3">
      <c r="O2618" s="9"/>
      <c r="Q2618" s="11"/>
      <c r="T2618" s="16"/>
    </row>
    <row r="2619" spans="15:20" x14ac:dyDescent="0.3">
      <c r="O2619" s="9"/>
      <c r="Q2619" s="11"/>
      <c r="T2619" s="16"/>
    </row>
    <row r="2620" spans="15:20" x14ac:dyDescent="0.3">
      <c r="O2620" s="9"/>
      <c r="Q2620" s="11"/>
      <c r="T2620" s="16"/>
    </row>
    <row r="2621" spans="15:20" x14ac:dyDescent="0.3">
      <c r="O2621" s="9"/>
      <c r="Q2621" s="11"/>
      <c r="T2621" s="16"/>
    </row>
    <row r="2622" spans="15:20" x14ac:dyDescent="0.3">
      <c r="O2622" s="9"/>
      <c r="Q2622" s="11"/>
      <c r="T2622" s="16"/>
    </row>
    <row r="2623" spans="15:20" x14ac:dyDescent="0.3">
      <c r="O2623" s="9"/>
      <c r="Q2623" s="11"/>
      <c r="T2623" s="16"/>
    </row>
    <row r="2624" spans="15:20" x14ac:dyDescent="0.3">
      <c r="O2624" s="9"/>
      <c r="Q2624" s="11"/>
      <c r="T2624" s="16"/>
    </row>
    <row r="2625" spans="15:20" x14ac:dyDescent="0.3">
      <c r="O2625" s="9"/>
      <c r="Q2625" s="11"/>
      <c r="T2625" s="16"/>
    </row>
    <row r="2626" spans="15:20" x14ac:dyDescent="0.3">
      <c r="O2626" s="9"/>
      <c r="Q2626" s="11"/>
      <c r="T2626" s="16"/>
    </row>
    <row r="2627" spans="15:20" x14ac:dyDescent="0.3">
      <c r="O2627" s="9"/>
      <c r="Q2627" s="11"/>
      <c r="T2627" s="16"/>
    </row>
    <row r="2628" spans="15:20" x14ac:dyDescent="0.3">
      <c r="O2628" s="9"/>
      <c r="Q2628" s="11"/>
      <c r="T2628" s="16"/>
    </row>
    <row r="2629" spans="15:20" x14ac:dyDescent="0.3">
      <c r="O2629" s="9"/>
      <c r="Q2629" s="11"/>
      <c r="T2629" s="16"/>
    </row>
    <row r="2630" spans="15:20" x14ac:dyDescent="0.3">
      <c r="O2630" s="9"/>
      <c r="Q2630" s="11"/>
      <c r="T2630" s="16"/>
    </row>
    <row r="2631" spans="15:20" x14ac:dyDescent="0.3">
      <c r="O2631" s="9"/>
      <c r="Q2631" s="11"/>
      <c r="T2631" s="16"/>
    </row>
    <row r="2632" spans="15:20" x14ac:dyDescent="0.3">
      <c r="O2632" s="9"/>
      <c r="Q2632" s="11"/>
      <c r="T2632" s="16"/>
    </row>
    <row r="2633" spans="15:20" x14ac:dyDescent="0.3">
      <c r="O2633" s="9"/>
      <c r="Q2633" s="11"/>
      <c r="T2633" s="16"/>
    </row>
    <row r="2634" spans="15:20" x14ac:dyDescent="0.3">
      <c r="O2634" s="9"/>
      <c r="Q2634" s="11"/>
      <c r="T2634" s="16"/>
    </row>
    <row r="2635" spans="15:20" x14ac:dyDescent="0.3">
      <c r="O2635" s="9"/>
      <c r="Q2635" s="11"/>
      <c r="T2635" s="16"/>
    </row>
    <row r="2636" spans="15:20" x14ac:dyDescent="0.3">
      <c r="O2636" s="9"/>
      <c r="Q2636" s="11"/>
      <c r="T2636" s="16"/>
    </row>
    <row r="2637" spans="15:20" x14ac:dyDescent="0.3">
      <c r="O2637" s="9"/>
      <c r="Q2637" s="11"/>
      <c r="T2637" s="16"/>
    </row>
    <row r="2638" spans="15:20" x14ac:dyDescent="0.3">
      <c r="O2638" s="9"/>
      <c r="Q2638" s="11"/>
      <c r="T2638" s="16"/>
    </row>
    <row r="2639" spans="15:20" x14ac:dyDescent="0.3">
      <c r="O2639" s="9"/>
      <c r="Q2639" s="11"/>
      <c r="T2639" s="16"/>
    </row>
    <row r="2640" spans="15:20" x14ac:dyDescent="0.3">
      <c r="O2640" s="9"/>
      <c r="Q2640" s="11"/>
      <c r="T2640" s="16"/>
    </row>
    <row r="2641" spans="15:20" x14ac:dyDescent="0.3">
      <c r="O2641" s="9"/>
      <c r="Q2641" s="11"/>
      <c r="T2641" s="16"/>
    </row>
    <row r="2642" spans="15:20" x14ac:dyDescent="0.3">
      <c r="O2642" s="9"/>
      <c r="Q2642" s="11"/>
      <c r="T2642" s="16"/>
    </row>
    <row r="2643" spans="15:20" x14ac:dyDescent="0.3">
      <c r="O2643" s="9"/>
      <c r="Q2643" s="11"/>
      <c r="T2643" s="16"/>
    </row>
    <row r="2644" spans="15:20" x14ac:dyDescent="0.3">
      <c r="O2644" s="9"/>
      <c r="Q2644" s="11"/>
      <c r="T2644" s="16"/>
    </row>
    <row r="2645" spans="15:20" x14ac:dyDescent="0.3">
      <c r="O2645" s="9"/>
      <c r="Q2645" s="11"/>
      <c r="T2645" s="16"/>
    </row>
    <row r="2646" spans="15:20" x14ac:dyDescent="0.3">
      <c r="O2646" s="9"/>
      <c r="Q2646" s="11"/>
      <c r="T2646" s="16"/>
    </row>
    <row r="2647" spans="15:20" x14ac:dyDescent="0.3">
      <c r="O2647" s="9"/>
      <c r="Q2647" s="11"/>
      <c r="T2647" s="16"/>
    </row>
    <row r="2648" spans="15:20" x14ac:dyDescent="0.3">
      <c r="O2648" s="9"/>
      <c r="Q2648" s="11"/>
      <c r="T2648" s="16"/>
    </row>
    <row r="2649" spans="15:20" x14ac:dyDescent="0.3">
      <c r="O2649" s="9"/>
      <c r="Q2649" s="11"/>
      <c r="T2649" s="16"/>
    </row>
    <row r="2650" spans="15:20" x14ac:dyDescent="0.3">
      <c r="O2650" s="9"/>
      <c r="Q2650" s="11"/>
      <c r="T2650" s="16"/>
    </row>
    <row r="2651" spans="15:20" x14ac:dyDescent="0.3">
      <c r="O2651" s="9"/>
      <c r="Q2651" s="11"/>
      <c r="T2651" s="16"/>
    </row>
    <row r="2652" spans="15:20" x14ac:dyDescent="0.3">
      <c r="O2652" s="9"/>
      <c r="Q2652" s="11"/>
      <c r="T2652" s="16"/>
    </row>
    <row r="2653" spans="15:20" x14ac:dyDescent="0.3">
      <c r="O2653" s="9"/>
      <c r="Q2653" s="11"/>
      <c r="T2653" s="16"/>
    </row>
    <row r="2654" spans="15:20" x14ac:dyDescent="0.3">
      <c r="O2654" s="9"/>
      <c r="Q2654" s="11"/>
      <c r="T2654" s="16"/>
    </row>
    <row r="2655" spans="15:20" x14ac:dyDescent="0.3">
      <c r="O2655" s="9"/>
      <c r="Q2655" s="11"/>
      <c r="T2655" s="16"/>
    </row>
    <row r="2656" spans="15:20" x14ac:dyDescent="0.3">
      <c r="O2656" s="9"/>
      <c r="Q2656" s="11"/>
      <c r="T2656" s="16"/>
    </row>
    <row r="2657" spans="15:20" x14ac:dyDescent="0.3">
      <c r="O2657" s="9"/>
      <c r="Q2657" s="11"/>
      <c r="T2657" s="16"/>
    </row>
    <row r="2658" spans="15:20" x14ac:dyDescent="0.3">
      <c r="O2658" s="9"/>
      <c r="Q2658" s="11"/>
      <c r="T2658" s="16"/>
    </row>
    <row r="2659" spans="15:20" x14ac:dyDescent="0.3">
      <c r="O2659" s="9"/>
      <c r="Q2659" s="11"/>
      <c r="T2659" s="16"/>
    </row>
    <row r="2660" spans="15:20" x14ac:dyDescent="0.3">
      <c r="O2660" s="9"/>
      <c r="Q2660" s="11"/>
      <c r="T2660" s="16"/>
    </row>
    <row r="2661" spans="15:20" x14ac:dyDescent="0.3">
      <c r="O2661" s="9"/>
      <c r="Q2661" s="11"/>
      <c r="T2661" s="16"/>
    </row>
    <row r="2662" spans="15:20" x14ac:dyDescent="0.3">
      <c r="O2662" s="9"/>
      <c r="Q2662" s="11"/>
      <c r="T2662" s="16"/>
    </row>
    <row r="2663" spans="15:20" x14ac:dyDescent="0.3">
      <c r="O2663" s="9"/>
      <c r="Q2663" s="11"/>
      <c r="T2663" s="16"/>
    </row>
    <row r="2664" spans="15:20" x14ac:dyDescent="0.3">
      <c r="O2664" s="9"/>
      <c r="Q2664" s="11"/>
      <c r="T2664" s="16"/>
    </row>
    <row r="2665" spans="15:20" x14ac:dyDescent="0.3">
      <c r="O2665" s="9"/>
      <c r="Q2665" s="11"/>
      <c r="T2665" s="16"/>
    </row>
    <row r="2666" spans="15:20" x14ac:dyDescent="0.3">
      <c r="O2666" s="9"/>
      <c r="Q2666" s="11"/>
      <c r="T2666" s="16"/>
    </row>
    <row r="2667" spans="15:20" x14ac:dyDescent="0.3">
      <c r="O2667" s="9"/>
      <c r="Q2667" s="11"/>
      <c r="T2667" s="16"/>
    </row>
    <row r="2668" spans="15:20" x14ac:dyDescent="0.3">
      <c r="O2668" s="9"/>
      <c r="Q2668" s="11"/>
      <c r="T2668" s="16"/>
    </row>
    <row r="2669" spans="15:20" x14ac:dyDescent="0.3">
      <c r="O2669" s="9"/>
      <c r="Q2669" s="11"/>
      <c r="T2669" s="16"/>
    </row>
    <row r="2670" spans="15:20" x14ac:dyDescent="0.3">
      <c r="O2670" s="9"/>
      <c r="Q2670" s="11"/>
      <c r="T2670" s="16"/>
    </row>
    <row r="2671" spans="15:20" x14ac:dyDescent="0.3">
      <c r="O2671" s="9"/>
      <c r="Q2671" s="11"/>
      <c r="T2671" s="16"/>
    </row>
    <row r="2672" spans="15:20" x14ac:dyDescent="0.3">
      <c r="O2672" s="9"/>
      <c r="Q2672" s="11"/>
      <c r="T2672" s="16"/>
    </row>
    <row r="2673" spans="15:20" x14ac:dyDescent="0.3">
      <c r="O2673" s="9"/>
      <c r="Q2673" s="11"/>
      <c r="T2673" s="16"/>
    </row>
    <row r="2674" spans="15:20" x14ac:dyDescent="0.3">
      <c r="O2674" s="9"/>
      <c r="Q2674" s="11"/>
      <c r="T2674" s="16"/>
    </row>
    <row r="2675" spans="15:20" x14ac:dyDescent="0.3">
      <c r="O2675" s="9"/>
      <c r="Q2675" s="11"/>
      <c r="T2675" s="16"/>
    </row>
    <row r="2676" spans="15:20" x14ac:dyDescent="0.3">
      <c r="O2676" s="9"/>
      <c r="Q2676" s="11"/>
      <c r="T2676" s="16"/>
    </row>
    <row r="2677" spans="15:20" x14ac:dyDescent="0.3">
      <c r="O2677" s="9"/>
      <c r="Q2677" s="11"/>
      <c r="T2677" s="16"/>
    </row>
    <row r="2678" spans="15:20" x14ac:dyDescent="0.3">
      <c r="O2678" s="9"/>
      <c r="Q2678" s="11"/>
      <c r="T2678" s="16"/>
    </row>
    <row r="2679" spans="15:20" x14ac:dyDescent="0.3">
      <c r="O2679" s="9"/>
      <c r="Q2679" s="11"/>
      <c r="T2679" s="16"/>
    </row>
    <row r="2680" spans="15:20" x14ac:dyDescent="0.3">
      <c r="O2680" s="9"/>
      <c r="Q2680" s="11"/>
      <c r="T2680" s="16"/>
    </row>
    <row r="2681" spans="15:20" x14ac:dyDescent="0.3">
      <c r="O2681" s="9"/>
      <c r="Q2681" s="11"/>
      <c r="T2681" s="16"/>
    </row>
    <row r="2682" spans="15:20" x14ac:dyDescent="0.3">
      <c r="O2682" s="9"/>
      <c r="Q2682" s="11"/>
      <c r="T2682" s="16"/>
    </row>
    <row r="2683" spans="15:20" x14ac:dyDescent="0.3">
      <c r="O2683" s="9"/>
      <c r="Q2683" s="11"/>
      <c r="T2683" s="16"/>
    </row>
    <row r="2684" spans="15:20" x14ac:dyDescent="0.3">
      <c r="O2684" s="9"/>
      <c r="Q2684" s="11"/>
      <c r="T2684" s="16"/>
    </row>
    <row r="2685" spans="15:20" x14ac:dyDescent="0.3">
      <c r="O2685" s="9"/>
      <c r="Q2685" s="11"/>
      <c r="T2685" s="16"/>
    </row>
    <row r="2686" spans="15:20" x14ac:dyDescent="0.3">
      <c r="O2686" s="9"/>
      <c r="Q2686" s="11"/>
      <c r="T2686" s="16"/>
    </row>
    <row r="2687" spans="15:20" x14ac:dyDescent="0.3">
      <c r="O2687" s="9"/>
      <c r="Q2687" s="11"/>
      <c r="T2687" s="16"/>
    </row>
    <row r="2688" spans="15:20" x14ac:dyDescent="0.3">
      <c r="O2688" s="9"/>
      <c r="Q2688" s="11"/>
      <c r="T2688" s="16"/>
    </row>
    <row r="2689" spans="15:20" x14ac:dyDescent="0.3">
      <c r="O2689" s="9"/>
      <c r="Q2689" s="11"/>
      <c r="T2689" s="16"/>
    </row>
    <row r="2690" spans="15:20" x14ac:dyDescent="0.3">
      <c r="O2690" s="9"/>
      <c r="Q2690" s="11"/>
      <c r="T2690" s="16"/>
    </row>
    <row r="2691" spans="15:20" x14ac:dyDescent="0.3">
      <c r="O2691" s="9"/>
      <c r="Q2691" s="11"/>
      <c r="T2691" s="16"/>
    </row>
    <row r="2692" spans="15:20" x14ac:dyDescent="0.3">
      <c r="O2692" s="9"/>
      <c r="Q2692" s="11"/>
      <c r="T2692" s="16"/>
    </row>
    <row r="2693" spans="15:20" x14ac:dyDescent="0.3">
      <c r="O2693" s="9"/>
      <c r="Q2693" s="11"/>
      <c r="T2693" s="16"/>
    </row>
    <row r="2694" spans="15:20" x14ac:dyDescent="0.3">
      <c r="O2694" s="9"/>
      <c r="Q2694" s="11"/>
      <c r="T2694" s="16"/>
    </row>
    <row r="2695" spans="15:20" x14ac:dyDescent="0.3">
      <c r="O2695" s="9"/>
      <c r="Q2695" s="11"/>
      <c r="T2695" s="16"/>
    </row>
    <row r="2696" spans="15:20" x14ac:dyDescent="0.3">
      <c r="O2696" s="9"/>
      <c r="Q2696" s="11"/>
      <c r="T2696" s="16"/>
    </row>
    <row r="2697" spans="15:20" x14ac:dyDescent="0.3">
      <c r="O2697" s="9"/>
      <c r="Q2697" s="11"/>
      <c r="T2697" s="16"/>
    </row>
    <row r="2698" spans="15:20" x14ac:dyDescent="0.3">
      <c r="O2698" s="9"/>
      <c r="Q2698" s="11"/>
      <c r="T2698" s="16"/>
    </row>
    <row r="2699" spans="15:20" x14ac:dyDescent="0.3">
      <c r="O2699" s="9"/>
      <c r="Q2699" s="11"/>
      <c r="T2699" s="16"/>
    </row>
    <row r="2700" spans="15:20" x14ac:dyDescent="0.3">
      <c r="O2700" s="9"/>
      <c r="Q2700" s="11"/>
      <c r="T2700" s="16"/>
    </row>
    <row r="2701" spans="15:20" x14ac:dyDescent="0.3">
      <c r="O2701" s="9"/>
      <c r="Q2701" s="11"/>
      <c r="T2701" s="16"/>
    </row>
    <row r="2702" spans="15:20" x14ac:dyDescent="0.3">
      <c r="O2702" s="9"/>
      <c r="Q2702" s="11"/>
      <c r="T2702" s="16"/>
    </row>
    <row r="2703" spans="15:20" x14ac:dyDescent="0.3">
      <c r="O2703" s="9"/>
      <c r="Q2703" s="11"/>
      <c r="T2703" s="16"/>
    </row>
    <row r="2704" spans="15:20" x14ac:dyDescent="0.3">
      <c r="O2704" s="9"/>
      <c r="Q2704" s="11"/>
      <c r="T2704" s="16"/>
    </row>
    <row r="2705" spans="15:20" x14ac:dyDescent="0.3">
      <c r="O2705" s="9"/>
      <c r="Q2705" s="11"/>
      <c r="T2705" s="16"/>
    </row>
    <row r="2706" spans="15:20" x14ac:dyDescent="0.3">
      <c r="O2706" s="9"/>
      <c r="Q2706" s="11"/>
      <c r="T2706" s="16"/>
    </row>
    <row r="2707" spans="15:20" x14ac:dyDescent="0.3">
      <c r="O2707" s="9"/>
      <c r="Q2707" s="11"/>
      <c r="T2707" s="16"/>
    </row>
    <row r="2708" spans="15:20" x14ac:dyDescent="0.3">
      <c r="O2708" s="9"/>
      <c r="Q2708" s="11"/>
      <c r="T2708" s="16"/>
    </row>
    <row r="2709" spans="15:20" x14ac:dyDescent="0.3">
      <c r="O2709" s="9"/>
      <c r="Q2709" s="11"/>
      <c r="T2709" s="16"/>
    </row>
    <row r="2710" spans="15:20" x14ac:dyDescent="0.3">
      <c r="O2710" s="9"/>
      <c r="Q2710" s="11"/>
      <c r="T2710" s="16"/>
    </row>
    <row r="2711" spans="15:20" x14ac:dyDescent="0.3">
      <c r="O2711" s="9"/>
      <c r="Q2711" s="11"/>
      <c r="T2711" s="16"/>
    </row>
    <row r="2712" spans="15:20" x14ac:dyDescent="0.3">
      <c r="O2712" s="9"/>
      <c r="Q2712" s="11"/>
      <c r="T2712" s="16"/>
    </row>
    <row r="2713" spans="15:20" x14ac:dyDescent="0.3">
      <c r="O2713" s="9"/>
      <c r="Q2713" s="11"/>
      <c r="T2713" s="16"/>
    </row>
    <row r="2714" spans="15:20" x14ac:dyDescent="0.3">
      <c r="O2714" s="9"/>
      <c r="Q2714" s="11"/>
      <c r="T2714" s="16"/>
    </row>
    <row r="2715" spans="15:20" x14ac:dyDescent="0.3">
      <c r="O2715" s="9"/>
      <c r="Q2715" s="11"/>
      <c r="T2715" s="16"/>
    </row>
    <row r="2716" spans="15:20" x14ac:dyDescent="0.3">
      <c r="O2716" s="9"/>
      <c r="Q2716" s="11"/>
      <c r="T2716" s="16"/>
    </row>
    <row r="2717" spans="15:20" x14ac:dyDescent="0.3">
      <c r="O2717" s="9"/>
      <c r="Q2717" s="11"/>
      <c r="T2717" s="16"/>
    </row>
    <row r="2718" spans="15:20" x14ac:dyDescent="0.3">
      <c r="O2718" s="9"/>
      <c r="Q2718" s="11"/>
      <c r="T2718" s="16"/>
    </row>
    <row r="2719" spans="15:20" x14ac:dyDescent="0.3">
      <c r="O2719" s="9"/>
      <c r="Q2719" s="11"/>
      <c r="T2719" s="16"/>
    </row>
    <row r="2720" spans="15:20" x14ac:dyDescent="0.3">
      <c r="O2720" s="9"/>
      <c r="Q2720" s="11"/>
      <c r="T2720" s="16"/>
    </row>
    <row r="2721" spans="15:20" x14ac:dyDescent="0.3">
      <c r="O2721" s="9"/>
      <c r="Q2721" s="11"/>
      <c r="T2721" s="16"/>
    </row>
    <row r="2722" spans="15:20" x14ac:dyDescent="0.3">
      <c r="O2722" s="9"/>
      <c r="Q2722" s="11"/>
      <c r="T2722" s="16"/>
    </row>
    <row r="2723" spans="15:20" x14ac:dyDescent="0.3">
      <c r="O2723" s="9"/>
      <c r="Q2723" s="11"/>
      <c r="T2723" s="16"/>
    </row>
    <row r="2724" spans="15:20" x14ac:dyDescent="0.3">
      <c r="O2724" s="9"/>
      <c r="Q2724" s="11"/>
      <c r="T2724" s="16"/>
    </row>
    <row r="2725" spans="15:20" x14ac:dyDescent="0.3">
      <c r="O2725" s="9"/>
      <c r="Q2725" s="11"/>
      <c r="T2725" s="16"/>
    </row>
    <row r="2726" spans="15:20" x14ac:dyDescent="0.3">
      <c r="O2726" s="9"/>
      <c r="Q2726" s="11"/>
      <c r="T2726" s="16"/>
    </row>
    <row r="2727" spans="15:20" x14ac:dyDescent="0.3">
      <c r="O2727" s="9"/>
      <c r="Q2727" s="11"/>
      <c r="T2727" s="16"/>
    </row>
    <row r="2728" spans="15:20" x14ac:dyDescent="0.3">
      <c r="O2728" s="9"/>
      <c r="Q2728" s="11"/>
      <c r="T2728" s="16"/>
    </row>
    <row r="2729" spans="15:20" x14ac:dyDescent="0.3">
      <c r="O2729" s="9"/>
      <c r="Q2729" s="11"/>
      <c r="T2729" s="16"/>
    </row>
    <row r="2730" spans="15:20" x14ac:dyDescent="0.3">
      <c r="O2730" s="9"/>
      <c r="Q2730" s="11"/>
      <c r="T2730" s="16"/>
    </row>
    <row r="2731" spans="15:20" x14ac:dyDescent="0.3">
      <c r="O2731" s="9"/>
      <c r="Q2731" s="11"/>
      <c r="T2731" s="16"/>
    </row>
    <row r="2732" spans="15:20" x14ac:dyDescent="0.3">
      <c r="O2732" s="9"/>
      <c r="Q2732" s="11"/>
      <c r="T2732" s="16"/>
    </row>
    <row r="2733" spans="15:20" x14ac:dyDescent="0.3">
      <c r="O2733" s="9"/>
      <c r="Q2733" s="11"/>
      <c r="T2733" s="16"/>
    </row>
    <row r="2734" spans="15:20" x14ac:dyDescent="0.3">
      <c r="O2734" s="9"/>
      <c r="Q2734" s="11"/>
      <c r="T2734" s="16"/>
    </row>
    <row r="2735" spans="15:20" x14ac:dyDescent="0.3">
      <c r="O2735" s="9"/>
      <c r="Q2735" s="11"/>
      <c r="T2735" s="16"/>
    </row>
    <row r="2736" spans="15:20" x14ac:dyDescent="0.3">
      <c r="O2736" s="9"/>
      <c r="Q2736" s="11"/>
      <c r="T2736" s="16"/>
    </row>
    <row r="2737" spans="15:20" x14ac:dyDescent="0.3">
      <c r="O2737" s="9"/>
      <c r="Q2737" s="11"/>
      <c r="T2737" s="16"/>
    </row>
    <row r="2738" spans="15:20" x14ac:dyDescent="0.3">
      <c r="O2738" s="9"/>
      <c r="Q2738" s="11"/>
      <c r="T2738" s="16"/>
    </row>
    <row r="2739" spans="15:20" x14ac:dyDescent="0.3">
      <c r="O2739" s="9"/>
      <c r="Q2739" s="11"/>
      <c r="T2739" s="16"/>
    </row>
    <row r="2740" spans="15:20" x14ac:dyDescent="0.3">
      <c r="O2740" s="9"/>
      <c r="Q2740" s="11"/>
      <c r="T2740" s="16"/>
    </row>
    <row r="2741" spans="15:20" x14ac:dyDescent="0.3">
      <c r="O2741" s="9"/>
      <c r="Q2741" s="11"/>
      <c r="T2741" s="16"/>
    </row>
    <row r="2742" spans="15:20" x14ac:dyDescent="0.3">
      <c r="O2742" s="9"/>
      <c r="Q2742" s="11"/>
      <c r="T2742" s="16"/>
    </row>
    <row r="2743" spans="15:20" x14ac:dyDescent="0.3">
      <c r="O2743" s="9"/>
      <c r="Q2743" s="11"/>
      <c r="T2743" s="16"/>
    </row>
    <row r="2744" spans="15:20" x14ac:dyDescent="0.3">
      <c r="O2744" s="9"/>
      <c r="Q2744" s="11"/>
      <c r="T2744" s="16"/>
    </row>
    <row r="2745" spans="15:20" x14ac:dyDescent="0.3">
      <c r="O2745" s="9"/>
      <c r="Q2745" s="11"/>
      <c r="T2745" s="16"/>
    </row>
    <row r="2746" spans="15:20" x14ac:dyDescent="0.3">
      <c r="O2746" s="9"/>
      <c r="Q2746" s="11"/>
      <c r="T2746" s="16"/>
    </row>
    <row r="2747" spans="15:20" x14ac:dyDescent="0.3">
      <c r="O2747" s="9"/>
      <c r="Q2747" s="11"/>
      <c r="T2747" s="16"/>
    </row>
    <row r="2748" spans="15:20" x14ac:dyDescent="0.3">
      <c r="O2748" s="9"/>
      <c r="Q2748" s="11"/>
      <c r="T2748" s="16"/>
    </row>
    <row r="2749" spans="15:20" x14ac:dyDescent="0.3">
      <c r="O2749" s="9"/>
      <c r="Q2749" s="11"/>
      <c r="T2749" s="16"/>
    </row>
    <row r="2750" spans="15:20" x14ac:dyDescent="0.3">
      <c r="O2750" s="9"/>
      <c r="Q2750" s="11"/>
      <c r="T2750" s="16"/>
    </row>
    <row r="2751" spans="15:20" x14ac:dyDescent="0.3">
      <c r="O2751" s="9"/>
      <c r="Q2751" s="11"/>
      <c r="T2751" s="16"/>
    </row>
    <row r="2752" spans="15:20" x14ac:dyDescent="0.3">
      <c r="O2752" s="9"/>
      <c r="Q2752" s="11"/>
      <c r="T2752" s="16"/>
    </row>
    <row r="2753" spans="15:20" x14ac:dyDescent="0.3">
      <c r="O2753" s="9"/>
      <c r="Q2753" s="11"/>
      <c r="T2753" s="16"/>
    </row>
    <row r="2754" spans="15:20" x14ac:dyDescent="0.3">
      <c r="O2754" s="9"/>
      <c r="Q2754" s="11"/>
      <c r="T2754" s="16"/>
    </row>
    <row r="2755" spans="15:20" x14ac:dyDescent="0.3">
      <c r="O2755" s="9"/>
      <c r="Q2755" s="11"/>
      <c r="T2755" s="16"/>
    </row>
    <row r="2756" spans="15:20" x14ac:dyDescent="0.3">
      <c r="O2756" s="9"/>
      <c r="Q2756" s="11"/>
      <c r="T2756" s="16"/>
    </row>
    <row r="2757" spans="15:20" x14ac:dyDescent="0.3">
      <c r="O2757" s="9"/>
      <c r="Q2757" s="11"/>
      <c r="T2757" s="16"/>
    </row>
    <row r="2758" spans="15:20" x14ac:dyDescent="0.3">
      <c r="O2758" s="9"/>
      <c r="Q2758" s="11"/>
      <c r="T2758" s="16"/>
    </row>
    <row r="2759" spans="15:20" x14ac:dyDescent="0.3">
      <c r="O2759" s="9"/>
      <c r="Q2759" s="11"/>
      <c r="T2759" s="16"/>
    </row>
    <row r="2760" spans="15:20" x14ac:dyDescent="0.3">
      <c r="O2760" s="9"/>
      <c r="Q2760" s="11"/>
      <c r="T2760" s="16"/>
    </row>
    <row r="2761" spans="15:20" x14ac:dyDescent="0.3">
      <c r="O2761" s="9"/>
      <c r="Q2761" s="11"/>
      <c r="T2761" s="16"/>
    </row>
    <row r="2762" spans="15:20" x14ac:dyDescent="0.3">
      <c r="O2762" s="9"/>
      <c r="Q2762" s="11"/>
      <c r="T2762" s="16"/>
    </row>
    <row r="2763" spans="15:20" x14ac:dyDescent="0.3">
      <c r="O2763" s="9"/>
      <c r="Q2763" s="11"/>
      <c r="T2763" s="16"/>
    </row>
    <row r="2764" spans="15:20" x14ac:dyDescent="0.3">
      <c r="O2764" s="9"/>
      <c r="Q2764" s="11"/>
      <c r="T2764" s="16"/>
    </row>
    <row r="2765" spans="15:20" x14ac:dyDescent="0.3">
      <c r="O2765" s="9"/>
      <c r="Q2765" s="11"/>
      <c r="T2765" s="16"/>
    </row>
    <row r="2766" spans="15:20" x14ac:dyDescent="0.3">
      <c r="O2766" s="9"/>
      <c r="Q2766" s="11"/>
      <c r="T2766" s="16"/>
    </row>
    <row r="2767" spans="15:20" x14ac:dyDescent="0.3">
      <c r="O2767" s="9"/>
      <c r="Q2767" s="11"/>
      <c r="T2767" s="16"/>
    </row>
    <row r="2768" spans="15:20" x14ac:dyDescent="0.3">
      <c r="O2768" s="9"/>
      <c r="Q2768" s="11"/>
      <c r="T2768" s="16"/>
    </row>
    <row r="2769" spans="15:20" x14ac:dyDescent="0.3">
      <c r="O2769" s="9"/>
      <c r="Q2769" s="11"/>
      <c r="T2769" s="16"/>
    </row>
    <row r="2770" spans="15:20" x14ac:dyDescent="0.3">
      <c r="O2770" s="9"/>
      <c r="Q2770" s="11"/>
      <c r="T2770" s="16"/>
    </row>
    <row r="2771" spans="15:20" x14ac:dyDescent="0.3">
      <c r="O2771" s="9"/>
      <c r="Q2771" s="11"/>
      <c r="T2771" s="16"/>
    </row>
    <row r="2772" spans="15:20" x14ac:dyDescent="0.3">
      <c r="O2772" s="9"/>
      <c r="Q2772" s="11"/>
      <c r="T2772" s="16"/>
    </row>
    <row r="2773" spans="15:20" x14ac:dyDescent="0.3">
      <c r="O2773" s="9"/>
      <c r="Q2773" s="11"/>
      <c r="T2773" s="16"/>
    </row>
    <row r="2774" spans="15:20" x14ac:dyDescent="0.3">
      <c r="O2774" s="9"/>
      <c r="Q2774" s="11"/>
      <c r="T2774" s="16"/>
    </row>
    <row r="2775" spans="15:20" x14ac:dyDescent="0.3">
      <c r="O2775" s="9"/>
      <c r="Q2775" s="11"/>
      <c r="T2775" s="16"/>
    </row>
    <row r="2776" spans="15:20" x14ac:dyDescent="0.3">
      <c r="O2776" s="9"/>
      <c r="Q2776" s="11"/>
      <c r="T2776" s="16"/>
    </row>
    <row r="2777" spans="15:20" x14ac:dyDescent="0.3">
      <c r="O2777" s="9"/>
      <c r="Q2777" s="11"/>
      <c r="T2777" s="16"/>
    </row>
    <row r="2778" spans="15:20" x14ac:dyDescent="0.3">
      <c r="O2778" s="9"/>
      <c r="Q2778" s="11"/>
      <c r="T2778" s="16"/>
    </row>
    <row r="2779" spans="15:20" x14ac:dyDescent="0.3">
      <c r="O2779" s="9"/>
      <c r="Q2779" s="11"/>
      <c r="T2779" s="16"/>
    </row>
    <row r="2780" spans="15:20" x14ac:dyDescent="0.3">
      <c r="O2780" s="9"/>
      <c r="Q2780" s="11"/>
      <c r="T2780" s="16"/>
    </row>
    <row r="2781" spans="15:20" x14ac:dyDescent="0.3">
      <c r="O2781" s="9"/>
      <c r="Q2781" s="11"/>
      <c r="T2781" s="16"/>
    </row>
    <row r="2782" spans="15:20" x14ac:dyDescent="0.3">
      <c r="O2782" s="9"/>
      <c r="Q2782" s="11"/>
      <c r="T2782" s="16"/>
    </row>
    <row r="2783" spans="15:20" x14ac:dyDescent="0.3">
      <c r="O2783" s="9"/>
      <c r="Q2783" s="11"/>
      <c r="T2783" s="16"/>
    </row>
    <row r="2784" spans="15:20" x14ac:dyDescent="0.3">
      <c r="O2784" s="9"/>
      <c r="Q2784" s="11"/>
      <c r="T2784" s="16"/>
    </row>
    <row r="2785" spans="15:20" x14ac:dyDescent="0.3">
      <c r="O2785" s="9"/>
      <c r="Q2785" s="11"/>
      <c r="T2785" s="16"/>
    </row>
    <row r="2786" spans="15:20" x14ac:dyDescent="0.3">
      <c r="O2786" s="9"/>
      <c r="Q2786" s="11"/>
      <c r="T2786" s="16"/>
    </row>
    <row r="2787" spans="15:20" x14ac:dyDescent="0.3">
      <c r="O2787" s="9"/>
      <c r="Q2787" s="11"/>
      <c r="T2787" s="16"/>
    </row>
    <row r="2788" spans="15:20" x14ac:dyDescent="0.3">
      <c r="O2788" s="9"/>
      <c r="Q2788" s="11"/>
      <c r="T2788" s="16"/>
    </row>
    <row r="2789" spans="15:20" x14ac:dyDescent="0.3">
      <c r="O2789" s="9"/>
      <c r="Q2789" s="11"/>
      <c r="T2789" s="16"/>
    </row>
    <row r="2790" spans="15:20" x14ac:dyDescent="0.3">
      <c r="O2790" s="9"/>
      <c r="Q2790" s="11"/>
      <c r="T2790" s="16"/>
    </row>
    <row r="2791" spans="15:20" x14ac:dyDescent="0.3">
      <c r="O2791" s="9"/>
      <c r="Q2791" s="11"/>
      <c r="T2791" s="16"/>
    </row>
    <row r="2792" spans="15:20" x14ac:dyDescent="0.3">
      <c r="O2792" s="9"/>
      <c r="Q2792" s="11"/>
      <c r="T2792" s="16"/>
    </row>
    <row r="2793" spans="15:20" x14ac:dyDescent="0.3">
      <c r="O2793" s="9"/>
      <c r="Q2793" s="11"/>
      <c r="T2793" s="16"/>
    </row>
    <row r="2794" spans="15:20" x14ac:dyDescent="0.3">
      <c r="O2794" s="9"/>
      <c r="Q2794" s="11"/>
      <c r="T2794" s="16"/>
    </row>
    <row r="2795" spans="15:20" x14ac:dyDescent="0.3">
      <c r="O2795" s="9"/>
      <c r="Q2795" s="11"/>
      <c r="T2795" s="16"/>
    </row>
    <row r="2796" spans="15:20" x14ac:dyDescent="0.3">
      <c r="O2796" s="9"/>
      <c r="Q2796" s="11"/>
      <c r="T2796" s="16"/>
    </row>
    <row r="2797" spans="15:20" x14ac:dyDescent="0.3">
      <c r="O2797" s="9"/>
      <c r="Q2797" s="11"/>
      <c r="T2797" s="16"/>
    </row>
    <row r="2798" spans="15:20" x14ac:dyDescent="0.3">
      <c r="O2798" s="9"/>
      <c r="Q2798" s="11"/>
      <c r="T2798" s="16"/>
    </row>
    <row r="2799" spans="15:20" x14ac:dyDescent="0.3">
      <c r="O2799" s="9"/>
      <c r="Q2799" s="11"/>
      <c r="T2799" s="16"/>
    </row>
    <row r="2800" spans="15:20" x14ac:dyDescent="0.3">
      <c r="O2800" s="9"/>
      <c r="Q2800" s="11"/>
      <c r="T2800" s="16"/>
    </row>
    <row r="2801" spans="15:20" x14ac:dyDescent="0.3">
      <c r="O2801" s="9"/>
      <c r="Q2801" s="11"/>
      <c r="T2801" s="16"/>
    </row>
    <row r="2802" spans="15:20" x14ac:dyDescent="0.3">
      <c r="O2802" s="9"/>
      <c r="Q2802" s="11"/>
      <c r="T2802" s="16"/>
    </row>
    <row r="2803" spans="15:20" x14ac:dyDescent="0.3">
      <c r="O2803" s="9"/>
      <c r="Q2803" s="11"/>
      <c r="T2803" s="16"/>
    </row>
    <row r="2804" spans="15:20" x14ac:dyDescent="0.3">
      <c r="O2804" s="9"/>
      <c r="Q2804" s="11"/>
      <c r="T2804" s="16"/>
    </row>
    <row r="2805" spans="15:20" x14ac:dyDescent="0.3">
      <c r="O2805" s="9"/>
      <c r="Q2805" s="11"/>
      <c r="T2805" s="16"/>
    </row>
    <row r="2806" spans="15:20" x14ac:dyDescent="0.3">
      <c r="O2806" s="9"/>
      <c r="Q2806" s="11"/>
      <c r="T2806" s="16"/>
    </row>
    <row r="2807" spans="15:20" x14ac:dyDescent="0.3">
      <c r="O2807" s="9"/>
      <c r="Q2807" s="11"/>
      <c r="T2807" s="16"/>
    </row>
    <row r="2808" spans="15:20" x14ac:dyDescent="0.3">
      <c r="O2808" s="9"/>
      <c r="Q2808" s="11"/>
      <c r="T2808" s="16"/>
    </row>
    <row r="2809" spans="15:20" x14ac:dyDescent="0.3">
      <c r="O2809" s="9"/>
      <c r="Q2809" s="11"/>
      <c r="T2809" s="16"/>
    </row>
    <row r="2810" spans="15:20" x14ac:dyDescent="0.3">
      <c r="O2810" s="9"/>
      <c r="Q2810" s="11"/>
      <c r="T2810" s="16"/>
    </row>
    <row r="2811" spans="15:20" x14ac:dyDescent="0.3">
      <c r="O2811" s="9"/>
      <c r="Q2811" s="11"/>
      <c r="T2811" s="16"/>
    </row>
    <row r="2812" spans="15:20" x14ac:dyDescent="0.3">
      <c r="O2812" s="9"/>
      <c r="Q2812" s="11"/>
      <c r="T2812" s="16"/>
    </row>
    <row r="2813" spans="15:20" x14ac:dyDescent="0.3">
      <c r="O2813" s="9"/>
      <c r="Q2813" s="11"/>
      <c r="T2813" s="16"/>
    </row>
    <row r="2814" spans="15:20" x14ac:dyDescent="0.3">
      <c r="O2814" s="9"/>
      <c r="Q2814" s="11"/>
      <c r="T2814" s="16"/>
    </row>
    <row r="2815" spans="15:20" x14ac:dyDescent="0.3">
      <c r="O2815" s="9"/>
      <c r="Q2815" s="11"/>
      <c r="T2815" s="16"/>
    </row>
    <row r="2816" spans="15:20" x14ac:dyDescent="0.3">
      <c r="O2816" s="9"/>
      <c r="Q2816" s="11"/>
      <c r="T2816" s="16"/>
    </row>
    <row r="2817" spans="15:20" x14ac:dyDescent="0.3">
      <c r="O2817" s="9"/>
      <c r="Q2817" s="11"/>
      <c r="T2817" s="16"/>
    </row>
    <row r="2818" spans="15:20" x14ac:dyDescent="0.3">
      <c r="O2818" s="9"/>
      <c r="Q2818" s="11"/>
      <c r="T2818" s="16"/>
    </row>
    <row r="2819" spans="15:20" x14ac:dyDescent="0.3">
      <c r="O2819" s="9"/>
      <c r="Q2819" s="11"/>
      <c r="T2819" s="16"/>
    </row>
    <row r="2820" spans="15:20" x14ac:dyDescent="0.3">
      <c r="O2820" s="9"/>
      <c r="Q2820" s="11"/>
      <c r="T2820" s="16"/>
    </row>
    <row r="2821" spans="15:20" x14ac:dyDescent="0.3">
      <c r="O2821" s="9"/>
      <c r="Q2821" s="11"/>
      <c r="T2821" s="16"/>
    </row>
    <row r="2822" spans="15:20" x14ac:dyDescent="0.3">
      <c r="O2822" s="9"/>
      <c r="Q2822" s="11"/>
      <c r="T2822" s="16"/>
    </row>
    <row r="2823" spans="15:20" x14ac:dyDescent="0.3">
      <c r="O2823" s="9"/>
      <c r="Q2823" s="11"/>
      <c r="T2823" s="16"/>
    </row>
    <row r="2824" spans="15:20" x14ac:dyDescent="0.3">
      <c r="O2824" s="9"/>
      <c r="Q2824" s="11"/>
      <c r="T2824" s="16"/>
    </row>
    <row r="2825" spans="15:20" x14ac:dyDescent="0.3">
      <c r="O2825" s="9"/>
      <c r="Q2825" s="11"/>
      <c r="T2825" s="16"/>
    </row>
    <row r="2826" spans="15:20" x14ac:dyDescent="0.3">
      <c r="O2826" s="9"/>
      <c r="Q2826" s="11"/>
      <c r="T2826" s="16"/>
    </row>
    <row r="2827" spans="15:20" x14ac:dyDescent="0.3">
      <c r="O2827" s="9"/>
      <c r="Q2827" s="11"/>
      <c r="T2827" s="16"/>
    </row>
    <row r="2828" spans="15:20" x14ac:dyDescent="0.3">
      <c r="O2828" s="9"/>
      <c r="Q2828" s="11"/>
      <c r="T2828" s="16"/>
    </row>
    <row r="2829" spans="15:20" x14ac:dyDescent="0.3">
      <c r="O2829" s="9"/>
      <c r="Q2829" s="11"/>
      <c r="T2829" s="16"/>
    </row>
    <row r="2830" spans="15:20" x14ac:dyDescent="0.3">
      <c r="O2830" s="9"/>
      <c r="Q2830" s="11"/>
      <c r="T2830" s="16"/>
    </row>
    <row r="2831" spans="15:20" x14ac:dyDescent="0.3">
      <c r="O2831" s="9"/>
      <c r="Q2831" s="11"/>
      <c r="T2831" s="16"/>
    </row>
    <row r="2832" spans="15:20" x14ac:dyDescent="0.3">
      <c r="O2832" s="9"/>
      <c r="Q2832" s="11"/>
      <c r="T2832" s="16"/>
    </row>
    <row r="2833" spans="15:20" x14ac:dyDescent="0.3">
      <c r="O2833" s="9"/>
      <c r="Q2833" s="11"/>
      <c r="T2833" s="16"/>
    </row>
    <row r="2834" spans="15:20" x14ac:dyDescent="0.3">
      <c r="O2834" s="9"/>
      <c r="Q2834" s="11"/>
      <c r="T2834" s="16"/>
    </row>
    <row r="2835" spans="15:20" x14ac:dyDescent="0.3">
      <c r="O2835" s="9"/>
      <c r="Q2835" s="11"/>
      <c r="T2835" s="16"/>
    </row>
    <row r="2836" spans="15:20" x14ac:dyDescent="0.3">
      <c r="O2836" s="9"/>
      <c r="Q2836" s="11"/>
      <c r="T2836" s="16"/>
    </row>
    <row r="2837" spans="15:20" x14ac:dyDescent="0.3">
      <c r="O2837" s="9"/>
      <c r="Q2837" s="11"/>
      <c r="T2837" s="16"/>
    </row>
    <row r="2838" spans="15:20" x14ac:dyDescent="0.3">
      <c r="O2838" s="9"/>
      <c r="Q2838" s="11"/>
      <c r="T2838" s="16"/>
    </row>
    <row r="2839" spans="15:20" x14ac:dyDescent="0.3">
      <c r="O2839" s="9"/>
      <c r="Q2839" s="11"/>
      <c r="T2839" s="16"/>
    </row>
    <row r="2840" spans="15:20" x14ac:dyDescent="0.3">
      <c r="O2840" s="9"/>
      <c r="Q2840" s="11"/>
      <c r="T2840" s="16"/>
    </row>
    <row r="2841" spans="15:20" x14ac:dyDescent="0.3">
      <c r="O2841" s="9"/>
      <c r="Q2841" s="11"/>
      <c r="T2841" s="16"/>
    </row>
    <row r="2842" spans="15:20" x14ac:dyDescent="0.3">
      <c r="O2842" s="9"/>
      <c r="Q2842" s="11"/>
      <c r="T2842" s="16"/>
    </row>
    <row r="2843" spans="15:20" x14ac:dyDescent="0.3">
      <c r="O2843" s="9"/>
      <c r="Q2843" s="11"/>
      <c r="T2843" s="16"/>
    </row>
    <row r="2844" spans="15:20" x14ac:dyDescent="0.3">
      <c r="O2844" s="9"/>
      <c r="Q2844" s="11"/>
      <c r="T2844" s="16"/>
    </row>
    <row r="2845" spans="15:20" x14ac:dyDescent="0.3">
      <c r="O2845" s="9"/>
      <c r="Q2845" s="11"/>
      <c r="T2845" s="16"/>
    </row>
    <row r="2846" spans="15:20" x14ac:dyDescent="0.3">
      <c r="O2846" s="9"/>
      <c r="Q2846" s="11"/>
      <c r="T2846" s="16"/>
    </row>
    <row r="2847" spans="15:20" x14ac:dyDescent="0.3">
      <c r="O2847" s="9"/>
      <c r="Q2847" s="11"/>
      <c r="T2847" s="16"/>
    </row>
    <row r="2848" spans="15:20" x14ac:dyDescent="0.3">
      <c r="O2848" s="9"/>
      <c r="Q2848" s="11"/>
      <c r="T2848" s="16"/>
    </row>
    <row r="2849" spans="15:20" x14ac:dyDescent="0.3">
      <c r="O2849" s="9"/>
      <c r="Q2849" s="11"/>
      <c r="T2849" s="16"/>
    </row>
    <row r="2850" spans="15:20" x14ac:dyDescent="0.3">
      <c r="O2850" s="9"/>
      <c r="Q2850" s="11"/>
      <c r="T2850" s="16"/>
    </row>
    <row r="2851" spans="15:20" x14ac:dyDescent="0.3">
      <c r="O2851" s="9"/>
      <c r="Q2851" s="11"/>
      <c r="T2851" s="16"/>
    </row>
    <row r="2852" spans="15:20" x14ac:dyDescent="0.3">
      <c r="O2852" s="9"/>
      <c r="Q2852" s="11"/>
      <c r="T2852" s="16"/>
    </row>
    <row r="2853" spans="15:20" x14ac:dyDescent="0.3">
      <c r="O2853" s="9"/>
      <c r="Q2853" s="11"/>
      <c r="T2853" s="16"/>
    </row>
    <row r="2854" spans="15:20" x14ac:dyDescent="0.3">
      <c r="O2854" s="9"/>
      <c r="Q2854" s="11"/>
      <c r="T2854" s="16"/>
    </row>
    <row r="2855" spans="15:20" x14ac:dyDescent="0.3">
      <c r="O2855" s="9"/>
      <c r="Q2855" s="11"/>
      <c r="T2855" s="16"/>
    </row>
    <row r="2856" spans="15:20" x14ac:dyDescent="0.3">
      <c r="O2856" s="9"/>
      <c r="Q2856" s="11"/>
      <c r="T2856" s="16"/>
    </row>
    <row r="2857" spans="15:20" x14ac:dyDescent="0.3">
      <c r="O2857" s="9"/>
      <c r="Q2857" s="11"/>
      <c r="T2857" s="16"/>
    </row>
    <row r="2858" spans="15:20" x14ac:dyDescent="0.3">
      <c r="O2858" s="9"/>
      <c r="Q2858" s="11"/>
      <c r="T2858" s="16"/>
    </row>
    <row r="2859" spans="15:20" x14ac:dyDescent="0.3">
      <c r="O2859" s="9"/>
      <c r="Q2859" s="11"/>
      <c r="T2859" s="16"/>
    </row>
    <row r="2860" spans="15:20" x14ac:dyDescent="0.3">
      <c r="O2860" s="9"/>
      <c r="Q2860" s="11"/>
      <c r="T2860" s="16"/>
    </row>
    <row r="2861" spans="15:20" x14ac:dyDescent="0.3">
      <c r="O2861" s="9"/>
      <c r="Q2861" s="11"/>
      <c r="T2861" s="16"/>
    </row>
    <row r="2862" spans="15:20" x14ac:dyDescent="0.3">
      <c r="O2862" s="9"/>
      <c r="Q2862" s="11"/>
      <c r="T2862" s="16"/>
    </row>
    <row r="2863" spans="15:20" x14ac:dyDescent="0.3">
      <c r="O2863" s="9"/>
      <c r="Q2863" s="11"/>
      <c r="T2863" s="16"/>
    </row>
    <row r="2864" spans="15:20" x14ac:dyDescent="0.3">
      <c r="O2864" s="9"/>
      <c r="Q2864" s="11"/>
      <c r="T2864" s="16"/>
    </row>
    <row r="2865" spans="15:20" x14ac:dyDescent="0.3">
      <c r="O2865" s="9"/>
      <c r="Q2865" s="11"/>
      <c r="T2865" s="16"/>
    </row>
    <row r="2866" spans="15:20" x14ac:dyDescent="0.3">
      <c r="O2866" s="9"/>
      <c r="Q2866" s="11"/>
      <c r="T2866" s="16"/>
    </row>
    <row r="2867" spans="15:20" x14ac:dyDescent="0.3">
      <c r="O2867" s="9"/>
      <c r="Q2867" s="11"/>
      <c r="T2867" s="16"/>
    </row>
    <row r="2868" spans="15:20" x14ac:dyDescent="0.3">
      <c r="O2868" s="9"/>
      <c r="Q2868" s="11"/>
      <c r="T2868" s="16"/>
    </row>
    <row r="2869" spans="15:20" x14ac:dyDescent="0.3">
      <c r="O2869" s="9"/>
      <c r="Q2869" s="11"/>
      <c r="T2869" s="16"/>
    </row>
    <row r="2870" spans="15:20" x14ac:dyDescent="0.3">
      <c r="O2870" s="9"/>
      <c r="Q2870" s="11"/>
      <c r="T2870" s="16"/>
    </row>
    <row r="2871" spans="15:20" x14ac:dyDescent="0.3">
      <c r="O2871" s="9"/>
      <c r="Q2871" s="11"/>
      <c r="T2871" s="16"/>
    </row>
    <row r="2872" spans="15:20" x14ac:dyDescent="0.3">
      <c r="O2872" s="9"/>
      <c r="Q2872" s="11"/>
      <c r="T2872" s="16"/>
    </row>
    <row r="2873" spans="15:20" x14ac:dyDescent="0.3">
      <c r="O2873" s="9"/>
      <c r="Q2873" s="11"/>
      <c r="T2873" s="16"/>
    </row>
    <row r="2874" spans="15:20" x14ac:dyDescent="0.3">
      <c r="O2874" s="9"/>
      <c r="Q2874" s="11"/>
      <c r="T2874" s="16"/>
    </row>
    <row r="2875" spans="15:20" x14ac:dyDescent="0.3">
      <c r="O2875" s="9"/>
      <c r="Q2875" s="11"/>
      <c r="T2875" s="16"/>
    </row>
    <row r="2876" spans="15:20" x14ac:dyDescent="0.3">
      <c r="O2876" s="9"/>
      <c r="Q2876" s="11"/>
      <c r="T2876" s="16"/>
    </row>
    <row r="2877" spans="15:20" x14ac:dyDescent="0.3">
      <c r="O2877" s="9"/>
      <c r="Q2877" s="11"/>
      <c r="T2877" s="16"/>
    </row>
    <row r="2878" spans="15:20" x14ac:dyDescent="0.3">
      <c r="O2878" s="9"/>
      <c r="Q2878" s="11"/>
      <c r="T2878" s="16"/>
    </row>
    <row r="2879" spans="15:20" x14ac:dyDescent="0.3">
      <c r="O2879" s="9"/>
      <c r="Q2879" s="11"/>
      <c r="T2879" s="16"/>
    </row>
    <row r="2880" spans="15:20" x14ac:dyDescent="0.3">
      <c r="O2880" s="9"/>
      <c r="Q2880" s="11"/>
      <c r="T2880" s="16"/>
    </row>
    <row r="2881" spans="15:20" x14ac:dyDescent="0.3">
      <c r="O2881" s="9"/>
      <c r="Q2881" s="11"/>
      <c r="T2881" s="16"/>
    </row>
    <row r="2882" spans="15:20" x14ac:dyDescent="0.3">
      <c r="O2882" s="9"/>
      <c r="Q2882" s="11"/>
      <c r="T2882" s="16"/>
    </row>
    <row r="2883" spans="15:20" x14ac:dyDescent="0.3">
      <c r="O2883" s="9"/>
      <c r="Q2883" s="11"/>
      <c r="T2883" s="16"/>
    </row>
    <row r="2884" spans="15:20" x14ac:dyDescent="0.3">
      <c r="O2884" s="9"/>
      <c r="Q2884" s="11"/>
      <c r="T2884" s="16"/>
    </row>
    <row r="2885" spans="15:20" x14ac:dyDescent="0.3">
      <c r="O2885" s="9"/>
      <c r="Q2885" s="11"/>
      <c r="T2885" s="16"/>
    </row>
    <row r="2886" spans="15:20" x14ac:dyDescent="0.3">
      <c r="O2886" s="9"/>
      <c r="Q2886" s="11"/>
      <c r="T2886" s="16"/>
    </row>
    <row r="2887" spans="15:20" x14ac:dyDescent="0.3">
      <c r="O2887" s="9"/>
      <c r="Q2887" s="11"/>
      <c r="T2887" s="16"/>
    </row>
    <row r="2888" spans="15:20" x14ac:dyDescent="0.3">
      <c r="O2888" s="9"/>
      <c r="Q2888" s="11"/>
      <c r="T2888" s="16"/>
    </row>
    <row r="2889" spans="15:20" x14ac:dyDescent="0.3">
      <c r="O2889" s="9"/>
      <c r="Q2889" s="11"/>
      <c r="T2889" s="16"/>
    </row>
    <row r="2890" spans="15:20" x14ac:dyDescent="0.3">
      <c r="O2890" s="9"/>
      <c r="Q2890" s="11"/>
      <c r="T2890" s="16"/>
    </row>
    <row r="2891" spans="15:20" x14ac:dyDescent="0.3">
      <c r="O2891" s="9"/>
      <c r="Q2891" s="11"/>
      <c r="T2891" s="16"/>
    </row>
    <row r="2892" spans="15:20" x14ac:dyDescent="0.3">
      <c r="O2892" s="9"/>
      <c r="Q2892" s="11"/>
      <c r="T2892" s="16"/>
    </row>
    <row r="2893" spans="15:20" x14ac:dyDescent="0.3">
      <c r="O2893" s="9"/>
      <c r="Q2893" s="11"/>
      <c r="T2893" s="16"/>
    </row>
    <row r="2894" spans="15:20" x14ac:dyDescent="0.3">
      <c r="O2894" s="9"/>
      <c r="Q2894" s="11"/>
      <c r="T2894" s="16"/>
    </row>
    <row r="2895" spans="15:20" x14ac:dyDescent="0.3">
      <c r="O2895" s="9"/>
      <c r="Q2895" s="11"/>
      <c r="T2895" s="16"/>
    </row>
    <row r="2896" spans="15:20" x14ac:dyDescent="0.3">
      <c r="O2896" s="9"/>
      <c r="Q2896" s="11"/>
      <c r="T2896" s="16"/>
    </row>
    <row r="2897" spans="15:20" x14ac:dyDescent="0.3">
      <c r="O2897" s="9"/>
      <c r="Q2897" s="11"/>
      <c r="T2897" s="16"/>
    </row>
    <row r="2898" spans="15:20" x14ac:dyDescent="0.3">
      <c r="O2898" s="9"/>
      <c r="Q2898" s="11"/>
      <c r="T2898" s="16"/>
    </row>
    <row r="2899" spans="15:20" x14ac:dyDescent="0.3">
      <c r="O2899" s="9"/>
      <c r="Q2899" s="11"/>
      <c r="T2899" s="16"/>
    </row>
    <row r="2900" spans="15:20" x14ac:dyDescent="0.3">
      <c r="O2900" s="9"/>
      <c r="Q2900" s="11"/>
      <c r="T2900" s="16"/>
    </row>
    <row r="2901" spans="15:20" x14ac:dyDescent="0.3">
      <c r="O2901" s="9"/>
      <c r="Q2901" s="11"/>
      <c r="T2901" s="16"/>
    </row>
    <row r="2902" spans="15:20" x14ac:dyDescent="0.3">
      <c r="O2902" s="9"/>
      <c r="Q2902" s="11"/>
      <c r="T2902" s="16"/>
    </row>
    <row r="2903" spans="15:20" x14ac:dyDescent="0.3">
      <c r="O2903" s="9"/>
      <c r="Q2903" s="11"/>
      <c r="T2903" s="16"/>
    </row>
    <row r="2904" spans="15:20" x14ac:dyDescent="0.3">
      <c r="O2904" s="9"/>
      <c r="Q2904" s="11"/>
      <c r="T2904" s="16"/>
    </row>
    <row r="2905" spans="15:20" x14ac:dyDescent="0.3">
      <c r="O2905" s="9"/>
      <c r="Q2905" s="11"/>
      <c r="T2905" s="16"/>
    </row>
    <row r="2906" spans="15:20" x14ac:dyDescent="0.3">
      <c r="O2906" s="9"/>
      <c r="Q2906" s="11"/>
      <c r="T2906" s="16"/>
    </row>
    <row r="2907" spans="15:20" x14ac:dyDescent="0.3">
      <c r="O2907" s="9"/>
      <c r="Q2907" s="11"/>
      <c r="T2907" s="16"/>
    </row>
    <row r="2908" spans="15:20" x14ac:dyDescent="0.3">
      <c r="O2908" s="9"/>
      <c r="Q2908" s="11"/>
      <c r="T2908" s="16"/>
    </row>
    <row r="2909" spans="15:20" x14ac:dyDescent="0.3">
      <c r="O2909" s="9"/>
      <c r="Q2909" s="11"/>
      <c r="T2909" s="16"/>
    </row>
    <row r="2910" spans="15:20" x14ac:dyDescent="0.3">
      <c r="O2910" s="9"/>
      <c r="Q2910" s="11"/>
      <c r="T2910" s="16"/>
    </row>
    <row r="2911" spans="15:20" x14ac:dyDescent="0.3">
      <c r="O2911" s="9"/>
      <c r="Q2911" s="11"/>
      <c r="T2911" s="16"/>
    </row>
    <row r="2912" spans="15:20" x14ac:dyDescent="0.3">
      <c r="O2912" s="9"/>
      <c r="Q2912" s="11"/>
      <c r="T2912" s="16"/>
    </row>
    <row r="2913" spans="15:20" x14ac:dyDescent="0.3">
      <c r="O2913" s="9"/>
      <c r="Q2913" s="11"/>
      <c r="T2913" s="16"/>
    </row>
    <row r="2914" spans="15:20" x14ac:dyDescent="0.3">
      <c r="O2914" s="9"/>
      <c r="Q2914" s="11"/>
      <c r="T2914" s="16"/>
    </row>
    <row r="2915" spans="15:20" x14ac:dyDescent="0.3">
      <c r="O2915" s="9"/>
      <c r="Q2915" s="11"/>
      <c r="T2915" s="16"/>
    </row>
    <row r="2916" spans="15:20" x14ac:dyDescent="0.3">
      <c r="O2916" s="9"/>
      <c r="Q2916" s="11"/>
      <c r="T2916" s="16"/>
    </row>
    <row r="2917" spans="15:20" x14ac:dyDescent="0.3">
      <c r="O2917" s="9"/>
      <c r="Q2917" s="11"/>
      <c r="T2917" s="16"/>
    </row>
    <row r="2918" spans="15:20" x14ac:dyDescent="0.3">
      <c r="O2918" s="9"/>
      <c r="Q2918" s="11"/>
      <c r="T2918" s="16"/>
    </row>
    <row r="2919" spans="15:20" x14ac:dyDescent="0.3">
      <c r="O2919" s="9"/>
      <c r="Q2919" s="11"/>
      <c r="T2919" s="16"/>
    </row>
    <row r="2920" spans="15:20" x14ac:dyDescent="0.3">
      <c r="O2920" s="9"/>
      <c r="Q2920" s="11"/>
      <c r="T2920" s="16"/>
    </row>
    <row r="2921" spans="15:20" x14ac:dyDescent="0.3">
      <c r="O2921" s="9"/>
      <c r="Q2921" s="11"/>
      <c r="T2921" s="16"/>
    </row>
    <row r="2922" spans="15:20" x14ac:dyDescent="0.3">
      <c r="O2922" s="9"/>
      <c r="Q2922" s="11"/>
      <c r="T2922" s="16"/>
    </row>
    <row r="2923" spans="15:20" x14ac:dyDescent="0.3">
      <c r="O2923" s="9"/>
      <c r="Q2923" s="11"/>
      <c r="T2923" s="16"/>
    </row>
    <row r="2924" spans="15:20" x14ac:dyDescent="0.3">
      <c r="O2924" s="9"/>
      <c r="Q2924" s="11"/>
      <c r="T2924" s="16"/>
    </row>
    <row r="2925" spans="15:20" x14ac:dyDescent="0.3">
      <c r="O2925" s="9"/>
      <c r="Q2925" s="11"/>
      <c r="T2925" s="16"/>
    </row>
    <row r="2926" spans="15:20" x14ac:dyDescent="0.3">
      <c r="O2926" s="9"/>
      <c r="Q2926" s="11"/>
      <c r="T2926" s="16"/>
    </row>
    <row r="2927" spans="15:20" x14ac:dyDescent="0.3">
      <c r="O2927" s="9"/>
      <c r="Q2927" s="11"/>
      <c r="T2927" s="16"/>
    </row>
    <row r="2928" spans="15:20" x14ac:dyDescent="0.3">
      <c r="O2928" s="9"/>
      <c r="Q2928" s="11"/>
      <c r="T2928" s="16"/>
    </row>
    <row r="2929" spans="15:20" x14ac:dyDescent="0.3">
      <c r="O2929" s="9"/>
      <c r="Q2929" s="11"/>
      <c r="T2929" s="16"/>
    </row>
    <row r="2930" spans="15:20" x14ac:dyDescent="0.3">
      <c r="O2930" s="9"/>
      <c r="Q2930" s="11"/>
      <c r="T2930" s="16"/>
    </row>
    <row r="2931" spans="15:20" x14ac:dyDescent="0.3">
      <c r="O2931" s="9"/>
      <c r="Q2931" s="11"/>
      <c r="T2931" s="16"/>
    </row>
    <row r="2932" spans="15:20" x14ac:dyDescent="0.3">
      <c r="O2932" s="9"/>
      <c r="Q2932" s="11"/>
      <c r="T2932" s="16"/>
    </row>
    <row r="2933" spans="15:20" x14ac:dyDescent="0.3">
      <c r="O2933" s="9"/>
      <c r="Q2933" s="11"/>
      <c r="T2933" s="16"/>
    </row>
    <row r="2934" spans="15:20" x14ac:dyDescent="0.3">
      <c r="O2934" s="9"/>
      <c r="Q2934" s="11"/>
      <c r="T2934" s="16"/>
    </row>
    <row r="2935" spans="15:20" x14ac:dyDescent="0.3">
      <c r="O2935" s="9"/>
      <c r="Q2935" s="11"/>
      <c r="T2935" s="16"/>
    </row>
    <row r="2936" spans="15:20" x14ac:dyDescent="0.3">
      <c r="O2936" s="9"/>
      <c r="Q2936" s="11"/>
      <c r="T2936" s="16"/>
    </row>
    <row r="2937" spans="15:20" x14ac:dyDescent="0.3">
      <c r="O2937" s="9"/>
      <c r="Q2937" s="11"/>
      <c r="T2937" s="16"/>
    </row>
    <row r="2938" spans="15:20" x14ac:dyDescent="0.3">
      <c r="O2938" s="9"/>
      <c r="Q2938" s="11"/>
      <c r="T2938" s="16"/>
    </row>
    <row r="2939" spans="15:20" x14ac:dyDescent="0.3">
      <c r="O2939" s="9"/>
      <c r="Q2939" s="11"/>
      <c r="T2939" s="16"/>
    </row>
    <row r="2940" spans="15:20" x14ac:dyDescent="0.3">
      <c r="O2940" s="9"/>
      <c r="Q2940" s="11"/>
      <c r="T2940" s="16"/>
    </row>
    <row r="2941" spans="15:20" x14ac:dyDescent="0.3">
      <c r="O2941" s="9"/>
      <c r="Q2941" s="11"/>
      <c r="T2941" s="16"/>
    </row>
    <row r="2942" spans="15:20" x14ac:dyDescent="0.3">
      <c r="O2942" s="9"/>
      <c r="Q2942" s="11"/>
      <c r="T2942" s="16"/>
    </row>
    <row r="2943" spans="15:20" x14ac:dyDescent="0.3">
      <c r="O2943" s="9"/>
      <c r="Q2943" s="11"/>
      <c r="T2943" s="16"/>
    </row>
    <row r="2944" spans="15:20" x14ac:dyDescent="0.3">
      <c r="O2944" s="9"/>
      <c r="Q2944" s="11"/>
      <c r="T2944" s="16"/>
    </row>
    <row r="2945" spans="15:20" x14ac:dyDescent="0.3">
      <c r="O2945" s="9"/>
      <c r="Q2945" s="11"/>
      <c r="T2945" s="16"/>
    </row>
    <row r="2946" spans="15:20" x14ac:dyDescent="0.3">
      <c r="O2946" s="9"/>
      <c r="Q2946" s="11"/>
      <c r="T2946" s="16"/>
    </row>
    <row r="2947" spans="15:20" x14ac:dyDescent="0.3">
      <c r="O2947" s="9"/>
      <c r="Q2947" s="11"/>
      <c r="T2947" s="16"/>
    </row>
    <row r="2948" spans="15:20" x14ac:dyDescent="0.3">
      <c r="O2948" s="9"/>
      <c r="Q2948" s="11"/>
      <c r="T2948" s="16"/>
    </row>
    <row r="2949" spans="15:20" x14ac:dyDescent="0.3">
      <c r="O2949" s="9"/>
      <c r="Q2949" s="11"/>
      <c r="T2949" s="16"/>
    </row>
    <row r="2950" spans="15:20" x14ac:dyDescent="0.3">
      <c r="O2950" s="9"/>
      <c r="Q2950" s="11"/>
      <c r="T2950" s="16"/>
    </row>
    <row r="2951" spans="15:20" x14ac:dyDescent="0.3">
      <c r="O2951" s="9"/>
      <c r="Q2951" s="11"/>
      <c r="T2951" s="16"/>
    </row>
    <row r="2952" spans="15:20" x14ac:dyDescent="0.3">
      <c r="O2952" s="9"/>
      <c r="Q2952" s="11"/>
      <c r="T2952" s="16"/>
    </row>
    <row r="2953" spans="15:20" x14ac:dyDescent="0.3">
      <c r="O2953" s="9"/>
      <c r="Q2953" s="11"/>
      <c r="T2953" s="16"/>
    </row>
    <row r="2954" spans="15:20" x14ac:dyDescent="0.3">
      <c r="O2954" s="9"/>
      <c r="Q2954" s="11"/>
      <c r="T2954" s="16"/>
    </row>
    <row r="2955" spans="15:20" x14ac:dyDescent="0.3">
      <c r="O2955" s="9"/>
      <c r="Q2955" s="11"/>
      <c r="T2955" s="16"/>
    </row>
    <row r="2956" spans="15:20" x14ac:dyDescent="0.3">
      <c r="O2956" s="9"/>
      <c r="Q2956" s="11"/>
      <c r="T2956" s="16"/>
    </row>
    <row r="2957" spans="15:20" x14ac:dyDescent="0.3">
      <c r="O2957" s="9"/>
      <c r="Q2957" s="11"/>
      <c r="T2957" s="16"/>
    </row>
    <row r="2958" spans="15:20" x14ac:dyDescent="0.3">
      <c r="O2958" s="9"/>
      <c r="Q2958" s="11"/>
      <c r="T2958" s="16"/>
    </row>
    <row r="2959" spans="15:20" x14ac:dyDescent="0.3">
      <c r="O2959" s="9"/>
      <c r="Q2959" s="11"/>
      <c r="T2959" s="16"/>
    </row>
    <row r="2960" spans="15:20" x14ac:dyDescent="0.3">
      <c r="O2960" s="9"/>
      <c r="Q2960" s="11"/>
      <c r="T2960" s="16"/>
    </row>
    <row r="2961" spans="15:20" x14ac:dyDescent="0.3">
      <c r="O2961" s="9"/>
      <c r="Q2961" s="11"/>
      <c r="T2961" s="16"/>
    </row>
    <row r="2962" spans="15:20" x14ac:dyDescent="0.3">
      <c r="O2962" s="9"/>
      <c r="Q2962" s="11"/>
      <c r="T2962" s="16"/>
    </row>
    <row r="2963" spans="15:20" x14ac:dyDescent="0.3">
      <c r="O2963" s="9"/>
      <c r="Q2963" s="11"/>
      <c r="T2963" s="16"/>
    </row>
    <row r="2964" spans="15:20" x14ac:dyDescent="0.3">
      <c r="O2964" s="9"/>
      <c r="Q2964" s="11"/>
      <c r="T2964" s="16"/>
    </row>
    <row r="2965" spans="15:20" x14ac:dyDescent="0.3">
      <c r="O2965" s="9"/>
      <c r="Q2965" s="11"/>
      <c r="T2965" s="16"/>
    </row>
    <row r="2966" spans="15:20" x14ac:dyDescent="0.3">
      <c r="O2966" s="9"/>
      <c r="Q2966" s="11"/>
      <c r="T2966" s="16"/>
    </row>
    <row r="2967" spans="15:20" x14ac:dyDescent="0.3">
      <c r="O2967" s="9"/>
      <c r="Q2967" s="11"/>
      <c r="T2967" s="16"/>
    </row>
    <row r="2968" spans="15:20" x14ac:dyDescent="0.3">
      <c r="O2968" s="9"/>
      <c r="Q2968" s="11"/>
      <c r="T2968" s="16"/>
    </row>
    <row r="2969" spans="15:20" x14ac:dyDescent="0.3">
      <c r="O2969" s="9"/>
      <c r="Q2969" s="11"/>
      <c r="T2969" s="16"/>
    </row>
    <row r="2970" spans="15:20" x14ac:dyDescent="0.3">
      <c r="O2970" s="9"/>
      <c r="Q2970" s="11"/>
      <c r="T2970" s="16"/>
    </row>
    <row r="2971" spans="15:20" x14ac:dyDescent="0.3">
      <c r="O2971" s="9"/>
      <c r="Q2971" s="11"/>
      <c r="T2971" s="16"/>
    </row>
    <row r="2972" spans="15:20" x14ac:dyDescent="0.3">
      <c r="O2972" s="9"/>
      <c r="Q2972" s="11"/>
      <c r="T2972" s="16"/>
    </row>
    <row r="2973" spans="15:20" x14ac:dyDescent="0.3">
      <c r="O2973" s="9"/>
      <c r="Q2973" s="11"/>
      <c r="T2973" s="16"/>
    </row>
    <row r="2974" spans="15:20" x14ac:dyDescent="0.3">
      <c r="O2974" s="9"/>
      <c r="Q2974" s="11"/>
      <c r="T2974" s="16"/>
    </row>
    <row r="2975" spans="15:20" x14ac:dyDescent="0.3">
      <c r="O2975" s="9"/>
      <c r="Q2975" s="11"/>
      <c r="T2975" s="16"/>
    </row>
    <row r="2976" spans="15:20" x14ac:dyDescent="0.3">
      <c r="O2976" s="9"/>
      <c r="Q2976" s="11"/>
      <c r="T2976" s="16"/>
    </row>
    <row r="2977" spans="15:20" x14ac:dyDescent="0.3">
      <c r="O2977" s="9"/>
      <c r="Q2977" s="11"/>
      <c r="T2977" s="16"/>
    </row>
    <row r="2978" spans="15:20" x14ac:dyDescent="0.3">
      <c r="O2978" s="9"/>
      <c r="Q2978" s="11"/>
      <c r="T2978" s="16"/>
    </row>
    <row r="2979" spans="15:20" x14ac:dyDescent="0.3">
      <c r="O2979" s="9"/>
      <c r="Q2979" s="11"/>
      <c r="T2979" s="16"/>
    </row>
    <row r="2980" spans="15:20" x14ac:dyDescent="0.3">
      <c r="O2980" s="9"/>
      <c r="Q2980" s="11"/>
      <c r="T2980" s="16"/>
    </row>
    <row r="2981" spans="15:20" x14ac:dyDescent="0.3">
      <c r="O2981" s="9"/>
      <c r="Q2981" s="11"/>
      <c r="T2981" s="16"/>
    </row>
    <row r="2982" spans="15:20" x14ac:dyDescent="0.3">
      <c r="O2982" s="9"/>
      <c r="Q2982" s="11"/>
      <c r="T2982" s="16"/>
    </row>
    <row r="2983" spans="15:20" x14ac:dyDescent="0.3">
      <c r="O2983" s="9"/>
      <c r="Q2983" s="11"/>
      <c r="T2983" s="16"/>
    </row>
    <row r="2984" spans="15:20" x14ac:dyDescent="0.3">
      <c r="O2984" s="9"/>
      <c r="Q2984" s="11"/>
      <c r="T2984" s="16"/>
    </row>
    <row r="2985" spans="15:20" x14ac:dyDescent="0.3">
      <c r="O2985" s="9"/>
      <c r="Q2985" s="11"/>
      <c r="T2985" s="16"/>
    </row>
    <row r="2986" spans="15:20" x14ac:dyDescent="0.3">
      <c r="O2986" s="9"/>
      <c r="Q2986" s="11"/>
      <c r="T2986" s="16"/>
    </row>
    <row r="2987" spans="15:20" x14ac:dyDescent="0.3">
      <c r="O2987" s="9"/>
      <c r="Q2987" s="11"/>
      <c r="T2987" s="16"/>
    </row>
    <row r="2988" spans="15:20" x14ac:dyDescent="0.3">
      <c r="O2988" s="9"/>
      <c r="Q2988" s="11"/>
      <c r="T2988" s="16"/>
    </row>
    <row r="2989" spans="15:20" x14ac:dyDescent="0.3">
      <c r="O2989" s="9"/>
      <c r="Q2989" s="11"/>
      <c r="T2989" s="16"/>
    </row>
    <row r="2990" spans="15:20" x14ac:dyDescent="0.3">
      <c r="O2990" s="9"/>
      <c r="Q2990" s="11"/>
      <c r="T2990" s="16"/>
    </row>
    <row r="2991" spans="15:20" x14ac:dyDescent="0.3">
      <c r="O2991" s="9"/>
      <c r="Q2991" s="11"/>
      <c r="T2991" s="16"/>
    </row>
    <row r="2992" spans="15:20" x14ac:dyDescent="0.3">
      <c r="O2992" s="9"/>
      <c r="Q2992" s="11"/>
      <c r="T2992" s="16"/>
    </row>
    <row r="2993" spans="15:20" x14ac:dyDescent="0.3">
      <c r="O2993" s="9"/>
      <c r="Q2993" s="11"/>
      <c r="T2993" s="16"/>
    </row>
    <row r="2994" spans="15:20" x14ac:dyDescent="0.3">
      <c r="O2994" s="9"/>
      <c r="Q2994" s="11"/>
      <c r="T2994" s="16"/>
    </row>
    <row r="2995" spans="15:20" x14ac:dyDescent="0.3">
      <c r="O2995" s="9"/>
      <c r="Q2995" s="11"/>
      <c r="T2995" s="16"/>
    </row>
    <row r="2996" spans="15:20" x14ac:dyDescent="0.3">
      <c r="O2996" s="9"/>
      <c r="Q2996" s="11"/>
      <c r="T2996" s="16"/>
    </row>
    <row r="2997" spans="15:20" x14ac:dyDescent="0.3">
      <c r="O2997" s="9"/>
      <c r="Q2997" s="11"/>
      <c r="T2997" s="16"/>
    </row>
    <row r="2998" spans="15:20" x14ac:dyDescent="0.3">
      <c r="O2998" s="9"/>
      <c r="Q2998" s="11"/>
      <c r="T2998" s="16"/>
    </row>
    <row r="2999" spans="15:20" x14ac:dyDescent="0.3">
      <c r="O2999" s="9"/>
      <c r="Q2999" s="11"/>
      <c r="T2999" s="16"/>
    </row>
    <row r="3000" spans="15:20" x14ac:dyDescent="0.3">
      <c r="O3000" s="9"/>
      <c r="Q3000" s="11"/>
      <c r="T3000" s="16"/>
    </row>
    <row r="3001" spans="15:20" x14ac:dyDescent="0.3">
      <c r="O3001" s="9"/>
      <c r="Q3001" s="11"/>
      <c r="T3001" s="16"/>
    </row>
    <row r="3002" spans="15:20" x14ac:dyDescent="0.3">
      <c r="O3002" s="9"/>
      <c r="Q3002" s="11"/>
      <c r="T3002" s="16"/>
    </row>
    <row r="3003" spans="15:20" x14ac:dyDescent="0.3">
      <c r="O3003" s="9"/>
      <c r="Q3003" s="11"/>
      <c r="T3003" s="16"/>
    </row>
    <row r="3004" spans="15:20" x14ac:dyDescent="0.3">
      <c r="O3004" s="9"/>
      <c r="Q3004" s="11"/>
      <c r="T3004" s="16"/>
    </row>
    <row r="3005" spans="15:20" x14ac:dyDescent="0.3">
      <c r="O3005" s="9"/>
      <c r="Q3005" s="11"/>
      <c r="T3005" s="16"/>
    </row>
    <row r="3006" spans="15:20" x14ac:dyDescent="0.3">
      <c r="O3006" s="9"/>
      <c r="Q3006" s="11"/>
      <c r="T3006" s="16"/>
    </row>
    <row r="3007" spans="15:20" x14ac:dyDescent="0.3">
      <c r="O3007" s="9"/>
      <c r="Q3007" s="11"/>
      <c r="T3007" s="16"/>
    </row>
    <row r="3008" spans="15:20" x14ac:dyDescent="0.3">
      <c r="O3008" s="9"/>
      <c r="Q3008" s="11"/>
      <c r="T3008" s="16"/>
    </row>
    <row r="3009" spans="15:20" x14ac:dyDescent="0.3">
      <c r="O3009" s="9"/>
      <c r="Q3009" s="11"/>
      <c r="T3009" s="16"/>
    </row>
    <row r="3010" spans="15:20" x14ac:dyDescent="0.3">
      <c r="O3010" s="9"/>
      <c r="Q3010" s="11"/>
      <c r="T3010" s="16"/>
    </row>
    <row r="3011" spans="15:20" x14ac:dyDescent="0.3">
      <c r="O3011" s="9"/>
      <c r="Q3011" s="11"/>
      <c r="T3011" s="16"/>
    </row>
    <row r="3012" spans="15:20" x14ac:dyDescent="0.3">
      <c r="O3012" s="9"/>
      <c r="Q3012" s="11"/>
      <c r="T3012" s="16"/>
    </row>
    <row r="3013" spans="15:20" x14ac:dyDescent="0.3">
      <c r="O3013" s="9"/>
      <c r="Q3013" s="11"/>
      <c r="T3013" s="16"/>
    </row>
    <row r="3014" spans="15:20" x14ac:dyDescent="0.3">
      <c r="O3014" s="9"/>
      <c r="Q3014" s="11"/>
      <c r="T3014" s="16"/>
    </row>
    <row r="3015" spans="15:20" x14ac:dyDescent="0.3">
      <c r="O3015" s="9"/>
      <c r="Q3015" s="11"/>
      <c r="T3015" s="16"/>
    </row>
    <row r="3016" spans="15:20" x14ac:dyDescent="0.3">
      <c r="O3016" s="9"/>
      <c r="Q3016" s="11"/>
      <c r="T3016" s="16"/>
    </row>
    <row r="3017" spans="15:20" x14ac:dyDescent="0.3">
      <c r="O3017" s="9"/>
      <c r="Q3017" s="11"/>
      <c r="T3017" s="16"/>
    </row>
    <row r="3018" spans="15:20" x14ac:dyDescent="0.3">
      <c r="O3018" s="9"/>
      <c r="Q3018" s="11"/>
      <c r="T3018" s="16"/>
    </row>
    <row r="3019" spans="15:20" x14ac:dyDescent="0.3">
      <c r="O3019" s="9"/>
      <c r="Q3019" s="11"/>
      <c r="T3019" s="16"/>
    </row>
    <row r="3020" spans="15:20" x14ac:dyDescent="0.3">
      <c r="O3020" s="9"/>
      <c r="Q3020" s="11"/>
      <c r="T3020" s="16"/>
    </row>
    <row r="3021" spans="15:20" x14ac:dyDescent="0.3">
      <c r="O3021" s="9"/>
      <c r="Q3021" s="11"/>
      <c r="T3021" s="16"/>
    </row>
    <row r="3022" spans="15:20" x14ac:dyDescent="0.3">
      <c r="O3022" s="9"/>
      <c r="Q3022" s="11"/>
      <c r="T3022" s="16"/>
    </row>
    <row r="3023" spans="15:20" x14ac:dyDescent="0.3">
      <c r="O3023" s="9"/>
      <c r="Q3023" s="11"/>
      <c r="T3023" s="16"/>
    </row>
    <row r="3024" spans="15:20" x14ac:dyDescent="0.3">
      <c r="O3024" s="9"/>
      <c r="Q3024" s="11"/>
      <c r="T3024" s="16"/>
    </row>
    <row r="3025" spans="15:20" x14ac:dyDescent="0.3">
      <c r="O3025" s="9"/>
      <c r="Q3025" s="11"/>
      <c r="T3025" s="16"/>
    </row>
    <row r="3026" spans="15:20" x14ac:dyDescent="0.3">
      <c r="O3026" s="9"/>
      <c r="Q3026" s="11"/>
      <c r="T3026" s="16"/>
    </row>
    <row r="3027" spans="15:20" x14ac:dyDescent="0.3">
      <c r="O3027" s="9"/>
      <c r="Q3027" s="11"/>
      <c r="T3027" s="16"/>
    </row>
    <row r="3028" spans="15:20" x14ac:dyDescent="0.3">
      <c r="O3028" s="9"/>
      <c r="Q3028" s="11"/>
      <c r="T3028" s="16"/>
    </row>
    <row r="3029" spans="15:20" x14ac:dyDescent="0.3">
      <c r="O3029" s="9"/>
      <c r="Q3029" s="11"/>
      <c r="T3029" s="16"/>
    </row>
    <row r="3030" spans="15:20" x14ac:dyDescent="0.3">
      <c r="O3030" s="9"/>
      <c r="Q3030" s="11"/>
      <c r="T3030" s="16"/>
    </row>
    <row r="3031" spans="15:20" x14ac:dyDescent="0.3">
      <c r="O3031" s="9"/>
      <c r="Q3031" s="11"/>
      <c r="T3031" s="16"/>
    </row>
    <row r="3032" spans="15:20" x14ac:dyDescent="0.3">
      <c r="O3032" s="9"/>
      <c r="Q3032" s="11"/>
      <c r="T3032" s="16"/>
    </row>
    <row r="3033" spans="15:20" x14ac:dyDescent="0.3">
      <c r="O3033" s="9"/>
      <c r="Q3033" s="11"/>
      <c r="T3033" s="16"/>
    </row>
    <row r="3034" spans="15:20" x14ac:dyDescent="0.3">
      <c r="O3034" s="9"/>
      <c r="Q3034" s="11"/>
      <c r="T3034" s="16"/>
    </row>
    <row r="3035" spans="15:20" x14ac:dyDescent="0.3">
      <c r="O3035" s="9"/>
      <c r="Q3035" s="11"/>
      <c r="T3035" s="16"/>
    </row>
    <row r="3036" spans="15:20" x14ac:dyDescent="0.3">
      <c r="O3036" s="9"/>
      <c r="Q3036" s="11"/>
      <c r="T3036" s="16"/>
    </row>
    <row r="3037" spans="15:20" x14ac:dyDescent="0.3">
      <c r="O3037" s="9"/>
      <c r="Q3037" s="11"/>
      <c r="T3037" s="16"/>
    </row>
    <row r="3038" spans="15:20" x14ac:dyDescent="0.3">
      <c r="O3038" s="9"/>
      <c r="Q3038" s="11"/>
      <c r="T3038" s="16"/>
    </row>
    <row r="3039" spans="15:20" x14ac:dyDescent="0.3">
      <c r="O3039" s="9"/>
      <c r="Q3039" s="11"/>
      <c r="T3039" s="16"/>
    </row>
    <row r="3040" spans="15:20" x14ac:dyDescent="0.3">
      <c r="O3040" s="9"/>
      <c r="Q3040" s="11"/>
      <c r="T3040" s="16"/>
    </row>
    <row r="3041" spans="15:20" x14ac:dyDescent="0.3">
      <c r="O3041" s="9"/>
      <c r="Q3041" s="11"/>
      <c r="T3041" s="16"/>
    </row>
    <row r="3042" spans="15:20" x14ac:dyDescent="0.3">
      <c r="O3042" s="9"/>
      <c r="Q3042" s="11"/>
      <c r="T3042" s="16"/>
    </row>
    <row r="3043" spans="15:20" x14ac:dyDescent="0.3">
      <c r="O3043" s="9"/>
      <c r="Q3043" s="11"/>
      <c r="T3043" s="16"/>
    </row>
    <row r="3044" spans="15:20" x14ac:dyDescent="0.3">
      <c r="O3044" s="9"/>
      <c r="Q3044" s="11"/>
      <c r="T3044" s="16"/>
    </row>
    <row r="3045" spans="15:20" x14ac:dyDescent="0.3">
      <c r="O3045" s="9"/>
      <c r="Q3045" s="11"/>
      <c r="T3045" s="16"/>
    </row>
    <row r="3046" spans="15:20" x14ac:dyDescent="0.3">
      <c r="O3046" s="9"/>
      <c r="Q3046" s="11"/>
      <c r="T3046" s="16"/>
    </row>
    <row r="3047" spans="15:20" x14ac:dyDescent="0.3">
      <c r="O3047" s="9"/>
      <c r="Q3047" s="11"/>
      <c r="T3047" s="16"/>
    </row>
    <row r="3048" spans="15:20" x14ac:dyDescent="0.3">
      <c r="O3048" s="9"/>
      <c r="Q3048" s="11"/>
      <c r="T3048" s="16"/>
    </row>
    <row r="3049" spans="15:20" x14ac:dyDescent="0.3">
      <c r="O3049" s="9"/>
      <c r="Q3049" s="11"/>
      <c r="T3049" s="16"/>
    </row>
    <row r="3050" spans="15:20" x14ac:dyDescent="0.3">
      <c r="O3050" s="9"/>
      <c r="Q3050" s="11"/>
      <c r="T3050" s="16"/>
    </row>
    <row r="3051" spans="15:20" x14ac:dyDescent="0.3">
      <c r="O3051" s="9"/>
      <c r="Q3051" s="11"/>
      <c r="T3051" s="16"/>
    </row>
    <row r="3052" spans="15:20" x14ac:dyDescent="0.3">
      <c r="O3052" s="9"/>
      <c r="Q3052" s="11"/>
      <c r="T3052" s="16"/>
    </row>
    <row r="3053" spans="15:20" x14ac:dyDescent="0.3">
      <c r="O3053" s="9"/>
      <c r="Q3053" s="11"/>
      <c r="T3053" s="16"/>
    </row>
    <row r="3054" spans="15:20" x14ac:dyDescent="0.3">
      <c r="O3054" s="9"/>
      <c r="Q3054" s="11"/>
      <c r="T3054" s="16"/>
    </row>
    <row r="3055" spans="15:20" x14ac:dyDescent="0.3">
      <c r="O3055" s="9"/>
      <c r="Q3055" s="11"/>
      <c r="T3055" s="16"/>
    </row>
    <row r="3056" spans="15:20" x14ac:dyDescent="0.3">
      <c r="O3056" s="9"/>
      <c r="Q3056" s="11"/>
      <c r="T3056" s="16"/>
    </row>
    <row r="3057" spans="15:20" x14ac:dyDescent="0.3">
      <c r="O3057" s="9"/>
      <c r="Q3057" s="11"/>
      <c r="T3057" s="16"/>
    </row>
    <row r="3058" spans="15:20" x14ac:dyDescent="0.3">
      <c r="O3058" s="9"/>
      <c r="Q3058" s="11"/>
      <c r="T3058" s="16"/>
    </row>
    <row r="3059" spans="15:20" x14ac:dyDescent="0.3">
      <c r="O3059" s="9"/>
      <c r="Q3059" s="11"/>
      <c r="T3059" s="16"/>
    </row>
    <row r="3060" spans="15:20" x14ac:dyDescent="0.3">
      <c r="O3060" s="9"/>
      <c r="Q3060" s="11"/>
      <c r="T3060" s="16"/>
    </row>
    <row r="3061" spans="15:20" x14ac:dyDescent="0.3">
      <c r="O3061" s="9"/>
      <c r="Q3061" s="11"/>
      <c r="T3061" s="16"/>
    </row>
    <row r="3062" spans="15:20" x14ac:dyDescent="0.3">
      <c r="O3062" s="9"/>
      <c r="Q3062" s="11"/>
      <c r="T3062" s="16"/>
    </row>
    <row r="3063" spans="15:20" x14ac:dyDescent="0.3">
      <c r="O3063" s="9"/>
      <c r="Q3063" s="11"/>
      <c r="T3063" s="16"/>
    </row>
    <row r="3064" spans="15:20" x14ac:dyDescent="0.3">
      <c r="O3064" s="9"/>
      <c r="Q3064" s="11"/>
      <c r="T3064" s="16"/>
    </row>
    <row r="3065" spans="15:20" x14ac:dyDescent="0.3">
      <c r="O3065" s="9"/>
      <c r="Q3065" s="11"/>
      <c r="T3065" s="16"/>
    </row>
    <row r="3066" spans="15:20" x14ac:dyDescent="0.3">
      <c r="O3066" s="9"/>
      <c r="Q3066" s="11"/>
      <c r="T3066" s="16"/>
    </row>
    <row r="3067" spans="15:20" x14ac:dyDescent="0.3">
      <c r="O3067" s="9"/>
      <c r="Q3067" s="11"/>
      <c r="T3067" s="16"/>
    </row>
    <row r="3068" spans="15:20" x14ac:dyDescent="0.3">
      <c r="O3068" s="9"/>
      <c r="Q3068" s="11"/>
      <c r="T3068" s="16"/>
    </row>
    <row r="3069" spans="15:20" x14ac:dyDescent="0.3">
      <c r="O3069" s="9"/>
      <c r="Q3069" s="11"/>
      <c r="T3069" s="16"/>
    </row>
    <row r="3070" spans="15:20" x14ac:dyDescent="0.3">
      <c r="O3070" s="9"/>
      <c r="Q3070" s="11"/>
      <c r="T3070" s="16"/>
    </row>
    <row r="3071" spans="15:20" x14ac:dyDescent="0.3">
      <c r="O3071" s="9"/>
      <c r="Q3071" s="11"/>
      <c r="T3071" s="16"/>
    </row>
    <row r="3072" spans="15:20" x14ac:dyDescent="0.3">
      <c r="O3072" s="9"/>
      <c r="Q3072" s="11"/>
      <c r="T3072" s="16"/>
    </row>
    <row r="3073" spans="15:20" x14ac:dyDescent="0.3">
      <c r="O3073" s="9"/>
      <c r="Q3073" s="11"/>
      <c r="T3073" s="16"/>
    </row>
    <row r="3074" spans="15:20" x14ac:dyDescent="0.3">
      <c r="O3074" s="9"/>
      <c r="Q3074" s="11"/>
      <c r="T3074" s="16"/>
    </row>
    <row r="3075" spans="15:20" x14ac:dyDescent="0.3">
      <c r="O3075" s="9"/>
      <c r="Q3075" s="11"/>
      <c r="T3075" s="16"/>
    </row>
    <row r="3076" spans="15:20" x14ac:dyDescent="0.3">
      <c r="O3076" s="9"/>
      <c r="Q3076" s="11"/>
      <c r="T3076" s="16"/>
    </row>
    <row r="3077" spans="15:20" x14ac:dyDescent="0.3">
      <c r="O3077" s="9"/>
      <c r="Q3077" s="11"/>
      <c r="T3077" s="16"/>
    </row>
    <row r="3078" spans="15:20" x14ac:dyDescent="0.3">
      <c r="O3078" s="9"/>
      <c r="Q3078" s="11"/>
      <c r="T3078" s="16"/>
    </row>
    <row r="3079" spans="15:20" x14ac:dyDescent="0.3">
      <c r="O3079" s="9"/>
      <c r="Q3079" s="11"/>
      <c r="T3079" s="16"/>
    </row>
    <row r="3080" spans="15:20" x14ac:dyDescent="0.3">
      <c r="O3080" s="9"/>
      <c r="Q3080" s="11"/>
      <c r="T3080" s="16"/>
    </row>
    <row r="3081" spans="15:20" x14ac:dyDescent="0.3">
      <c r="O3081" s="9"/>
      <c r="Q3081" s="11"/>
      <c r="T3081" s="16"/>
    </row>
    <row r="3082" spans="15:20" x14ac:dyDescent="0.3">
      <c r="O3082" s="9"/>
      <c r="Q3082" s="11"/>
      <c r="T3082" s="16"/>
    </row>
    <row r="3083" spans="15:20" x14ac:dyDescent="0.3">
      <c r="O3083" s="9"/>
      <c r="Q3083" s="11"/>
      <c r="T3083" s="16"/>
    </row>
    <row r="3084" spans="15:20" x14ac:dyDescent="0.3">
      <c r="O3084" s="9"/>
      <c r="Q3084" s="11"/>
      <c r="T3084" s="16"/>
    </row>
    <row r="3085" spans="15:20" x14ac:dyDescent="0.3">
      <c r="O3085" s="9"/>
      <c r="Q3085" s="11"/>
      <c r="T3085" s="16"/>
    </row>
    <row r="3086" spans="15:20" x14ac:dyDescent="0.3">
      <c r="O3086" s="9"/>
      <c r="Q3086" s="11"/>
      <c r="T3086" s="16"/>
    </row>
    <row r="3087" spans="15:20" x14ac:dyDescent="0.3">
      <c r="O3087" s="9"/>
      <c r="Q3087" s="11"/>
      <c r="T3087" s="16"/>
    </row>
    <row r="3088" spans="15:20" x14ac:dyDescent="0.3">
      <c r="O3088" s="9"/>
      <c r="Q3088" s="11"/>
      <c r="T3088" s="16"/>
    </row>
    <row r="3089" spans="15:20" x14ac:dyDescent="0.3">
      <c r="O3089" s="9"/>
      <c r="Q3089" s="11"/>
      <c r="T3089" s="16"/>
    </row>
    <row r="3090" spans="15:20" x14ac:dyDescent="0.3">
      <c r="O3090" s="9"/>
      <c r="Q3090" s="11"/>
      <c r="T3090" s="16"/>
    </row>
    <row r="3091" spans="15:20" x14ac:dyDescent="0.3">
      <c r="O3091" s="9"/>
      <c r="Q3091" s="11"/>
      <c r="T3091" s="16"/>
    </row>
    <row r="3092" spans="15:20" x14ac:dyDescent="0.3">
      <c r="O3092" s="9"/>
      <c r="Q3092" s="11"/>
      <c r="T3092" s="16"/>
    </row>
    <row r="3093" spans="15:20" x14ac:dyDescent="0.3">
      <c r="O3093" s="9"/>
      <c r="Q3093" s="11"/>
      <c r="T3093" s="16"/>
    </row>
    <row r="3094" spans="15:20" x14ac:dyDescent="0.3">
      <c r="O3094" s="9"/>
      <c r="Q3094" s="11"/>
      <c r="T3094" s="16"/>
    </row>
    <row r="3095" spans="15:20" x14ac:dyDescent="0.3">
      <c r="O3095" s="9"/>
      <c r="Q3095" s="11"/>
      <c r="T3095" s="16"/>
    </row>
    <row r="3096" spans="15:20" x14ac:dyDescent="0.3">
      <c r="O3096" s="9"/>
      <c r="Q3096" s="11"/>
      <c r="T3096" s="16"/>
    </row>
    <row r="3097" spans="15:20" x14ac:dyDescent="0.3">
      <c r="O3097" s="9"/>
      <c r="Q3097" s="11"/>
      <c r="T3097" s="16"/>
    </row>
    <row r="3098" spans="15:20" x14ac:dyDescent="0.3">
      <c r="O3098" s="9"/>
      <c r="Q3098" s="11"/>
      <c r="T3098" s="16"/>
    </row>
    <row r="3099" spans="15:20" x14ac:dyDescent="0.3">
      <c r="O3099" s="9"/>
      <c r="Q3099" s="11"/>
      <c r="T3099" s="16"/>
    </row>
    <row r="3100" spans="15:20" x14ac:dyDescent="0.3">
      <c r="O3100" s="9"/>
      <c r="Q3100" s="11"/>
      <c r="T3100" s="16"/>
    </row>
    <row r="3101" spans="15:20" x14ac:dyDescent="0.3">
      <c r="O3101" s="9"/>
      <c r="Q3101" s="11"/>
      <c r="T3101" s="16"/>
    </row>
    <row r="3102" spans="15:20" x14ac:dyDescent="0.3">
      <c r="O3102" s="9"/>
      <c r="Q3102" s="11"/>
      <c r="T3102" s="16"/>
    </row>
    <row r="3103" spans="15:20" x14ac:dyDescent="0.3">
      <c r="O3103" s="9"/>
      <c r="Q3103" s="11"/>
      <c r="T3103" s="16"/>
    </row>
    <row r="3104" spans="15:20" x14ac:dyDescent="0.3">
      <c r="O3104" s="9"/>
      <c r="Q3104" s="11"/>
      <c r="T3104" s="16"/>
    </row>
    <row r="3105" spans="15:20" x14ac:dyDescent="0.3">
      <c r="O3105" s="9"/>
      <c r="Q3105" s="11"/>
      <c r="T3105" s="16"/>
    </row>
    <row r="3106" spans="15:20" x14ac:dyDescent="0.3">
      <c r="O3106" s="9"/>
      <c r="Q3106" s="11"/>
      <c r="T3106" s="16"/>
    </row>
    <row r="3107" spans="15:20" x14ac:dyDescent="0.3">
      <c r="O3107" s="9"/>
      <c r="Q3107" s="11"/>
      <c r="T3107" s="16"/>
    </row>
    <row r="3108" spans="15:20" x14ac:dyDescent="0.3">
      <c r="O3108" s="9"/>
      <c r="Q3108" s="11"/>
      <c r="T3108" s="16"/>
    </row>
    <row r="3109" spans="15:20" x14ac:dyDescent="0.3">
      <c r="O3109" s="9"/>
      <c r="Q3109" s="11"/>
      <c r="T3109" s="16"/>
    </row>
    <row r="3110" spans="15:20" x14ac:dyDescent="0.3">
      <c r="O3110" s="9"/>
      <c r="Q3110" s="11"/>
      <c r="T3110" s="16"/>
    </row>
    <row r="3111" spans="15:20" x14ac:dyDescent="0.3">
      <c r="O3111" s="9"/>
      <c r="Q3111" s="11"/>
      <c r="T3111" s="16"/>
    </row>
    <row r="3112" spans="15:20" x14ac:dyDescent="0.3">
      <c r="O3112" s="9"/>
      <c r="Q3112" s="11"/>
      <c r="T3112" s="16"/>
    </row>
    <row r="3113" spans="15:20" x14ac:dyDescent="0.3">
      <c r="O3113" s="9"/>
      <c r="Q3113" s="11"/>
      <c r="T3113" s="16"/>
    </row>
    <row r="3114" spans="15:20" x14ac:dyDescent="0.3">
      <c r="O3114" s="9"/>
      <c r="Q3114" s="11"/>
      <c r="T3114" s="16"/>
    </row>
    <row r="3115" spans="15:20" x14ac:dyDescent="0.3">
      <c r="O3115" s="9"/>
      <c r="Q3115" s="11"/>
      <c r="T3115" s="16"/>
    </row>
    <row r="3116" spans="15:20" x14ac:dyDescent="0.3">
      <c r="O3116" s="9"/>
      <c r="Q3116" s="11"/>
      <c r="T3116" s="16"/>
    </row>
    <row r="3117" spans="15:20" x14ac:dyDescent="0.3">
      <c r="O3117" s="9"/>
      <c r="Q3117" s="11"/>
      <c r="T3117" s="16"/>
    </row>
    <row r="3118" spans="15:20" x14ac:dyDescent="0.3">
      <c r="O3118" s="9"/>
      <c r="Q3118" s="11"/>
      <c r="T3118" s="16"/>
    </row>
    <row r="3119" spans="15:20" x14ac:dyDescent="0.3">
      <c r="O3119" s="9"/>
      <c r="Q3119" s="11"/>
      <c r="T3119" s="16"/>
    </row>
    <row r="3120" spans="15:20" x14ac:dyDescent="0.3">
      <c r="O3120" s="9"/>
      <c r="Q3120" s="11"/>
      <c r="T3120" s="16"/>
    </row>
    <row r="3121" spans="15:20" x14ac:dyDescent="0.3">
      <c r="O3121" s="9"/>
      <c r="Q3121" s="11"/>
      <c r="T3121" s="16"/>
    </row>
    <row r="3122" spans="15:20" x14ac:dyDescent="0.3">
      <c r="O3122" s="9"/>
      <c r="Q3122" s="11"/>
      <c r="T3122" s="16"/>
    </row>
    <row r="3123" spans="15:20" x14ac:dyDescent="0.3">
      <c r="O3123" s="9"/>
      <c r="Q3123" s="11"/>
      <c r="T3123" s="16"/>
    </row>
    <row r="3124" spans="15:20" x14ac:dyDescent="0.3">
      <c r="O3124" s="9"/>
      <c r="Q3124" s="11"/>
      <c r="T3124" s="16"/>
    </row>
    <row r="3125" spans="15:20" x14ac:dyDescent="0.3">
      <c r="O3125" s="9"/>
      <c r="Q3125" s="11"/>
      <c r="T3125" s="16"/>
    </row>
    <row r="3126" spans="15:20" x14ac:dyDescent="0.3">
      <c r="O3126" s="9"/>
      <c r="Q3126" s="11"/>
      <c r="T3126" s="16"/>
    </row>
    <row r="3127" spans="15:20" x14ac:dyDescent="0.3">
      <c r="O3127" s="9"/>
      <c r="Q3127" s="11"/>
      <c r="T3127" s="16"/>
    </row>
    <row r="3128" spans="15:20" x14ac:dyDescent="0.3">
      <c r="O3128" s="9"/>
      <c r="Q3128" s="11"/>
      <c r="T3128" s="16"/>
    </row>
    <row r="3129" spans="15:20" x14ac:dyDescent="0.3">
      <c r="O3129" s="9"/>
      <c r="Q3129" s="11"/>
      <c r="T3129" s="16"/>
    </row>
    <row r="3130" spans="15:20" x14ac:dyDescent="0.3">
      <c r="O3130" s="9"/>
      <c r="Q3130" s="11"/>
      <c r="T3130" s="16"/>
    </row>
    <row r="3131" spans="15:20" x14ac:dyDescent="0.3">
      <c r="O3131" s="9"/>
      <c r="Q3131" s="11"/>
      <c r="T3131" s="16"/>
    </row>
    <row r="3132" spans="15:20" x14ac:dyDescent="0.3">
      <c r="O3132" s="9"/>
      <c r="Q3132" s="11"/>
      <c r="T3132" s="16"/>
    </row>
    <row r="3133" spans="15:20" x14ac:dyDescent="0.3">
      <c r="O3133" s="9"/>
      <c r="Q3133" s="11"/>
      <c r="T3133" s="16"/>
    </row>
    <row r="3134" spans="15:20" x14ac:dyDescent="0.3">
      <c r="O3134" s="9"/>
      <c r="Q3134" s="11"/>
      <c r="T3134" s="16"/>
    </row>
    <row r="3135" spans="15:20" x14ac:dyDescent="0.3">
      <c r="O3135" s="9"/>
      <c r="Q3135" s="11"/>
      <c r="T3135" s="16"/>
    </row>
    <row r="3136" spans="15:20" x14ac:dyDescent="0.3">
      <c r="O3136" s="9"/>
      <c r="Q3136" s="11"/>
      <c r="T3136" s="16"/>
    </row>
    <row r="3137" spans="15:20" x14ac:dyDescent="0.3">
      <c r="O3137" s="9"/>
      <c r="Q3137" s="11"/>
      <c r="T3137" s="16"/>
    </row>
    <row r="3138" spans="15:20" x14ac:dyDescent="0.3">
      <c r="O3138" s="9"/>
      <c r="Q3138" s="11"/>
      <c r="T3138" s="16"/>
    </row>
    <row r="3139" spans="15:20" x14ac:dyDescent="0.3">
      <c r="O3139" s="9"/>
      <c r="Q3139" s="11"/>
      <c r="T3139" s="16"/>
    </row>
    <row r="3140" spans="15:20" x14ac:dyDescent="0.3">
      <c r="O3140" s="9"/>
      <c r="Q3140" s="11"/>
      <c r="T3140" s="16"/>
    </row>
    <row r="3141" spans="15:20" x14ac:dyDescent="0.3">
      <c r="O3141" s="9"/>
      <c r="Q3141" s="11"/>
      <c r="T3141" s="16"/>
    </row>
    <row r="3142" spans="15:20" x14ac:dyDescent="0.3">
      <c r="O3142" s="9"/>
      <c r="Q3142" s="11"/>
      <c r="T3142" s="16"/>
    </row>
    <row r="3143" spans="15:20" x14ac:dyDescent="0.3">
      <c r="O3143" s="9"/>
      <c r="Q3143" s="11"/>
      <c r="T3143" s="16"/>
    </row>
    <row r="3144" spans="15:20" x14ac:dyDescent="0.3">
      <c r="O3144" s="9"/>
      <c r="Q3144" s="11"/>
      <c r="T3144" s="16"/>
    </row>
    <row r="3145" spans="15:20" x14ac:dyDescent="0.3">
      <c r="O3145" s="9"/>
      <c r="Q3145" s="11"/>
      <c r="T3145" s="16"/>
    </row>
    <row r="3146" spans="15:20" x14ac:dyDescent="0.3">
      <c r="O3146" s="9"/>
      <c r="Q3146" s="11"/>
      <c r="T3146" s="16"/>
    </row>
    <row r="3147" spans="15:20" x14ac:dyDescent="0.3">
      <c r="O3147" s="9"/>
      <c r="Q3147" s="11"/>
      <c r="T3147" s="16"/>
    </row>
    <row r="3148" spans="15:20" x14ac:dyDescent="0.3">
      <c r="O3148" s="9"/>
      <c r="Q3148" s="11"/>
      <c r="T3148" s="16"/>
    </row>
    <row r="3149" spans="15:20" x14ac:dyDescent="0.3">
      <c r="O3149" s="9"/>
      <c r="Q3149" s="11"/>
      <c r="T3149" s="16"/>
    </row>
    <row r="3150" spans="15:20" x14ac:dyDescent="0.3">
      <c r="O3150" s="9"/>
      <c r="Q3150" s="11"/>
      <c r="T3150" s="16"/>
    </row>
    <row r="3151" spans="15:20" x14ac:dyDescent="0.3">
      <c r="O3151" s="9"/>
      <c r="Q3151" s="11"/>
      <c r="T3151" s="16"/>
    </row>
    <row r="3152" spans="15:20" x14ac:dyDescent="0.3">
      <c r="O3152" s="9"/>
      <c r="Q3152" s="11"/>
      <c r="T3152" s="16"/>
    </row>
    <row r="3153" spans="15:20" x14ac:dyDescent="0.3">
      <c r="O3153" s="9"/>
      <c r="Q3153" s="11"/>
      <c r="T3153" s="16"/>
    </row>
    <row r="3154" spans="15:20" x14ac:dyDescent="0.3">
      <c r="O3154" s="9"/>
      <c r="Q3154" s="11"/>
      <c r="T3154" s="16"/>
    </row>
    <row r="3155" spans="15:20" x14ac:dyDescent="0.3">
      <c r="O3155" s="9"/>
      <c r="Q3155" s="11"/>
      <c r="T3155" s="16"/>
    </row>
    <row r="3156" spans="15:20" x14ac:dyDescent="0.3">
      <c r="O3156" s="9"/>
      <c r="Q3156" s="11"/>
      <c r="T3156" s="16"/>
    </row>
    <row r="3157" spans="15:20" x14ac:dyDescent="0.3">
      <c r="O3157" s="9"/>
      <c r="Q3157" s="11"/>
      <c r="T3157" s="16"/>
    </row>
    <row r="3158" spans="15:20" x14ac:dyDescent="0.3">
      <c r="O3158" s="9"/>
      <c r="Q3158" s="11"/>
      <c r="T3158" s="16"/>
    </row>
    <row r="3159" spans="15:20" x14ac:dyDescent="0.3">
      <c r="O3159" s="9"/>
      <c r="Q3159" s="11"/>
      <c r="T3159" s="16"/>
    </row>
    <row r="3160" spans="15:20" x14ac:dyDescent="0.3">
      <c r="O3160" s="9"/>
      <c r="Q3160" s="11"/>
      <c r="T3160" s="16"/>
    </row>
    <row r="3161" spans="15:20" x14ac:dyDescent="0.3">
      <c r="O3161" s="9"/>
      <c r="Q3161" s="11"/>
      <c r="T3161" s="16"/>
    </row>
    <row r="3162" spans="15:20" x14ac:dyDescent="0.3">
      <c r="O3162" s="9"/>
      <c r="Q3162" s="11"/>
      <c r="T3162" s="16"/>
    </row>
    <row r="3163" spans="15:20" x14ac:dyDescent="0.3">
      <c r="O3163" s="9"/>
      <c r="Q3163" s="11"/>
      <c r="T3163" s="16"/>
    </row>
    <row r="3164" spans="15:20" x14ac:dyDescent="0.3">
      <c r="O3164" s="9"/>
      <c r="Q3164" s="11"/>
      <c r="T3164" s="16"/>
    </row>
    <row r="3165" spans="15:20" x14ac:dyDescent="0.3">
      <c r="O3165" s="9"/>
      <c r="Q3165" s="11"/>
      <c r="T3165" s="16"/>
    </row>
    <row r="3166" spans="15:20" x14ac:dyDescent="0.3">
      <c r="O3166" s="9"/>
      <c r="Q3166" s="11"/>
      <c r="T3166" s="16"/>
    </row>
    <row r="3167" spans="15:20" x14ac:dyDescent="0.3">
      <c r="O3167" s="9"/>
      <c r="Q3167" s="11"/>
      <c r="T3167" s="16"/>
    </row>
    <row r="3168" spans="15:20" x14ac:dyDescent="0.3">
      <c r="O3168" s="9"/>
      <c r="Q3168" s="11"/>
      <c r="T3168" s="16"/>
    </row>
    <row r="3169" spans="15:20" x14ac:dyDescent="0.3">
      <c r="O3169" s="9"/>
      <c r="Q3169" s="11"/>
      <c r="T3169" s="16"/>
    </row>
    <row r="3170" spans="15:20" x14ac:dyDescent="0.3">
      <c r="O3170" s="9"/>
      <c r="Q3170" s="11"/>
      <c r="T3170" s="16"/>
    </row>
    <row r="3171" spans="15:20" x14ac:dyDescent="0.3">
      <c r="O3171" s="9"/>
      <c r="Q3171" s="11"/>
      <c r="T3171" s="16"/>
    </row>
    <row r="3172" spans="15:20" x14ac:dyDescent="0.3">
      <c r="O3172" s="9"/>
      <c r="Q3172" s="11"/>
      <c r="T3172" s="16"/>
    </row>
    <row r="3173" spans="15:20" x14ac:dyDescent="0.3">
      <c r="O3173" s="9"/>
      <c r="Q3173" s="11"/>
      <c r="T3173" s="16"/>
    </row>
    <row r="3174" spans="15:20" x14ac:dyDescent="0.3">
      <c r="O3174" s="9"/>
      <c r="Q3174" s="11"/>
      <c r="T3174" s="16"/>
    </row>
    <row r="3175" spans="15:20" x14ac:dyDescent="0.3">
      <c r="O3175" s="9"/>
      <c r="Q3175" s="11"/>
      <c r="T3175" s="16"/>
    </row>
    <row r="3176" spans="15:20" x14ac:dyDescent="0.3">
      <c r="O3176" s="9"/>
      <c r="Q3176" s="11"/>
      <c r="T3176" s="16"/>
    </row>
    <row r="3177" spans="15:20" x14ac:dyDescent="0.3">
      <c r="O3177" s="9"/>
      <c r="Q3177" s="11"/>
      <c r="T3177" s="16"/>
    </row>
    <row r="3178" spans="15:20" x14ac:dyDescent="0.3">
      <c r="O3178" s="9"/>
      <c r="Q3178" s="11"/>
      <c r="T3178" s="16"/>
    </row>
    <row r="3179" spans="15:20" x14ac:dyDescent="0.3">
      <c r="O3179" s="9"/>
      <c r="Q3179" s="11"/>
      <c r="T3179" s="16"/>
    </row>
    <row r="3180" spans="15:20" x14ac:dyDescent="0.3">
      <c r="O3180" s="9"/>
      <c r="Q3180" s="11"/>
      <c r="T3180" s="16"/>
    </row>
    <row r="3181" spans="15:20" x14ac:dyDescent="0.3">
      <c r="O3181" s="9"/>
      <c r="Q3181" s="11"/>
      <c r="T3181" s="16"/>
    </row>
    <row r="3182" spans="15:20" x14ac:dyDescent="0.3">
      <c r="O3182" s="9"/>
      <c r="Q3182" s="11"/>
      <c r="T3182" s="16"/>
    </row>
    <row r="3183" spans="15:20" x14ac:dyDescent="0.3">
      <c r="O3183" s="9"/>
      <c r="Q3183" s="11"/>
      <c r="T3183" s="16"/>
    </row>
    <row r="3184" spans="15:20" x14ac:dyDescent="0.3">
      <c r="O3184" s="9"/>
      <c r="Q3184" s="11"/>
      <c r="T3184" s="16"/>
    </row>
    <row r="3185" spans="15:20" x14ac:dyDescent="0.3">
      <c r="O3185" s="9"/>
      <c r="Q3185" s="11"/>
      <c r="T3185" s="16"/>
    </row>
    <row r="3186" spans="15:20" x14ac:dyDescent="0.3">
      <c r="O3186" s="9"/>
      <c r="Q3186" s="11"/>
      <c r="T3186" s="16"/>
    </row>
    <row r="3187" spans="15:20" x14ac:dyDescent="0.3">
      <c r="O3187" s="9"/>
      <c r="Q3187" s="11"/>
      <c r="T3187" s="16"/>
    </row>
    <row r="3188" spans="15:20" x14ac:dyDescent="0.3">
      <c r="O3188" s="9"/>
      <c r="Q3188" s="11"/>
      <c r="T3188" s="16"/>
    </row>
    <row r="3189" spans="15:20" x14ac:dyDescent="0.3">
      <c r="O3189" s="9"/>
      <c r="Q3189" s="11"/>
      <c r="T3189" s="16"/>
    </row>
    <row r="3190" spans="15:20" x14ac:dyDescent="0.3">
      <c r="O3190" s="9"/>
      <c r="Q3190" s="11"/>
      <c r="T3190" s="16"/>
    </row>
    <row r="3191" spans="15:20" x14ac:dyDescent="0.3">
      <c r="O3191" s="9"/>
      <c r="Q3191" s="11"/>
      <c r="T3191" s="16"/>
    </row>
    <row r="3192" spans="15:20" x14ac:dyDescent="0.3">
      <c r="O3192" s="9"/>
      <c r="Q3192" s="11"/>
      <c r="T3192" s="16"/>
    </row>
    <row r="3193" spans="15:20" x14ac:dyDescent="0.3">
      <c r="O3193" s="9"/>
      <c r="Q3193" s="11"/>
      <c r="T3193" s="16"/>
    </row>
    <row r="3194" spans="15:20" x14ac:dyDescent="0.3">
      <c r="O3194" s="9"/>
      <c r="Q3194" s="11"/>
      <c r="T3194" s="16"/>
    </row>
    <row r="3195" spans="15:20" x14ac:dyDescent="0.3">
      <c r="O3195" s="9"/>
      <c r="Q3195" s="11"/>
      <c r="T3195" s="16"/>
    </row>
    <row r="3196" spans="15:20" x14ac:dyDescent="0.3">
      <c r="O3196" s="9"/>
      <c r="Q3196" s="11"/>
      <c r="T3196" s="16"/>
    </row>
    <row r="3197" spans="15:20" x14ac:dyDescent="0.3">
      <c r="O3197" s="9"/>
      <c r="Q3197" s="11"/>
      <c r="T3197" s="16"/>
    </row>
    <row r="3198" spans="15:20" x14ac:dyDescent="0.3">
      <c r="O3198" s="9"/>
      <c r="Q3198" s="11"/>
      <c r="T3198" s="16"/>
    </row>
    <row r="3199" spans="15:20" x14ac:dyDescent="0.3">
      <c r="O3199" s="9"/>
      <c r="Q3199" s="11"/>
      <c r="T3199" s="16"/>
    </row>
    <row r="3200" spans="15:20" x14ac:dyDescent="0.3">
      <c r="O3200" s="9"/>
      <c r="Q3200" s="11"/>
      <c r="T3200" s="16"/>
    </row>
    <row r="3201" spans="15:20" x14ac:dyDescent="0.3">
      <c r="O3201" s="9"/>
      <c r="Q3201" s="11"/>
      <c r="T3201" s="16"/>
    </row>
    <row r="3202" spans="15:20" x14ac:dyDescent="0.3">
      <c r="O3202" s="9"/>
      <c r="Q3202" s="11"/>
      <c r="T3202" s="16"/>
    </row>
    <row r="3203" spans="15:20" x14ac:dyDescent="0.3">
      <c r="O3203" s="9"/>
      <c r="Q3203" s="11"/>
      <c r="T3203" s="16"/>
    </row>
    <row r="3204" spans="15:20" x14ac:dyDescent="0.3">
      <c r="O3204" s="9"/>
      <c r="Q3204" s="11"/>
      <c r="T3204" s="16"/>
    </row>
    <row r="3205" spans="15:20" x14ac:dyDescent="0.3">
      <c r="O3205" s="9"/>
      <c r="Q3205" s="11"/>
      <c r="T3205" s="16"/>
    </row>
    <row r="3206" spans="15:20" x14ac:dyDescent="0.3">
      <c r="O3206" s="9"/>
      <c r="Q3206" s="11"/>
      <c r="T3206" s="16"/>
    </row>
    <row r="3207" spans="15:20" x14ac:dyDescent="0.3">
      <c r="O3207" s="9"/>
      <c r="Q3207" s="11"/>
      <c r="T3207" s="16"/>
    </row>
    <row r="3208" spans="15:20" x14ac:dyDescent="0.3">
      <c r="O3208" s="9"/>
      <c r="Q3208" s="11"/>
      <c r="T3208" s="16"/>
    </row>
    <row r="3209" spans="15:20" x14ac:dyDescent="0.3">
      <c r="O3209" s="9"/>
      <c r="Q3209" s="11"/>
      <c r="T3209" s="16"/>
    </row>
    <row r="3210" spans="15:20" x14ac:dyDescent="0.3">
      <c r="O3210" s="9"/>
      <c r="Q3210" s="11"/>
      <c r="T3210" s="16"/>
    </row>
    <row r="3211" spans="15:20" x14ac:dyDescent="0.3">
      <c r="O3211" s="9"/>
      <c r="Q3211" s="11"/>
      <c r="T3211" s="16"/>
    </row>
    <row r="3212" spans="15:20" x14ac:dyDescent="0.3">
      <c r="O3212" s="9"/>
      <c r="Q3212" s="11"/>
      <c r="T3212" s="16"/>
    </row>
    <row r="3213" spans="15:20" x14ac:dyDescent="0.3">
      <c r="O3213" s="9"/>
      <c r="Q3213" s="11"/>
      <c r="T3213" s="16"/>
    </row>
    <row r="3214" spans="15:20" x14ac:dyDescent="0.3">
      <c r="O3214" s="9"/>
      <c r="Q3214" s="11"/>
      <c r="T3214" s="16"/>
    </row>
    <row r="3215" spans="15:20" x14ac:dyDescent="0.3">
      <c r="O3215" s="9"/>
      <c r="Q3215" s="11"/>
      <c r="T3215" s="16"/>
    </row>
    <row r="3216" spans="15:20" x14ac:dyDescent="0.3">
      <c r="O3216" s="9"/>
      <c r="Q3216" s="11"/>
      <c r="T3216" s="16"/>
    </row>
    <row r="3217" spans="15:20" x14ac:dyDescent="0.3">
      <c r="O3217" s="9"/>
      <c r="Q3217" s="11"/>
      <c r="T3217" s="16"/>
    </row>
    <row r="3218" spans="15:20" x14ac:dyDescent="0.3">
      <c r="O3218" s="9"/>
      <c r="Q3218" s="11"/>
      <c r="T3218" s="16"/>
    </row>
    <row r="3219" spans="15:20" x14ac:dyDescent="0.3">
      <c r="O3219" s="9"/>
      <c r="Q3219" s="11"/>
      <c r="T3219" s="16"/>
    </row>
    <row r="3220" spans="15:20" x14ac:dyDescent="0.3">
      <c r="O3220" s="9"/>
      <c r="Q3220" s="11"/>
      <c r="T3220" s="16"/>
    </row>
    <row r="3221" spans="15:20" x14ac:dyDescent="0.3">
      <c r="O3221" s="9"/>
      <c r="Q3221" s="11"/>
      <c r="T3221" s="16"/>
    </row>
    <row r="3222" spans="15:20" x14ac:dyDescent="0.3">
      <c r="O3222" s="9"/>
      <c r="Q3222" s="11"/>
      <c r="T3222" s="16"/>
    </row>
    <row r="3223" spans="15:20" x14ac:dyDescent="0.3">
      <c r="O3223" s="9"/>
      <c r="Q3223" s="11"/>
      <c r="T3223" s="16"/>
    </row>
    <row r="3224" spans="15:20" x14ac:dyDescent="0.3">
      <c r="O3224" s="9"/>
      <c r="Q3224" s="11"/>
      <c r="T3224" s="16"/>
    </row>
    <row r="3225" spans="15:20" x14ac:dyDescent="0.3">
      <c r="O3225" s="9"/>
      <c r="Q3225" s="11"/>
      <c r="T3225" s="16"/>
    </row>
    <row r="3226" spans="15:20" x14ac:dyDescent="0.3">
      <c r="O3226" s="9"/>
      <c r="Q3226" s="11"/>
      <c r="T3226" s="16"/>
    </row>
    <row r="3227" spans="15:20" x14ac:dyDescent="0.3">
      <c r="O3227" s="9"/>
      <c r="Q3227" s="11"/>
      <c r="T3227" s="16"/>
    </row>
    <row r="3228" spans="15:20" x14ac:dyDescent="0.3">
      <c r="O3228" s="9"/>
      <c r="Q3228" s="11"/>
      <c r="T3228" s="16"/>
    </row>
    <row r="3229" spans="15:20" x14ac:dyDescent="0.3">
      <c r="O3229" s="9"/>
      <c r="Q3229" s="11"/>
      <c r="T3229" s="16"/>
    </row>
    <row r="3230" spans="15:20" x14ac:dyDescent="0.3">
      <c r="O3230" s="9"/>
      <c r="Q3230" s="11"/>
      <c r="T3230" s="16"/>
    </row>
    <row r="3231" spans="15:20" x14ac:dyDescent="0.3">
      <c r="O3231" s="9"/>
      <c r="Q3231" s="11"/>
      <c r="T3231" s="16"/>
    </row>
    <row r="3232" spans="15:20" x14ac:dyDescent="0.3">
      <c r="O3232" s="9"/>
      <c r="Q3232" s="11"/>
      <c r="T3232" s="16"/>
    </row>
    <row r="3233" spans="15:20" x14ac:dyDescent="0.3">
      <c r="O3233" s="9"/>
      <c r="Q3233" s="11"/>
      <c r="T3233" s="16"/>
    </row>
    <row r="3234" spans="15:20" x14ac:dyDescent="0.3">
      <c r="O3234" s="9"/>
      <c r="Q3234" s="11"/>
      <c r="T3234" s="16"/>
    </row>
    <row r="3235" spans="15:20" x14ac:dyDescent="0.3">
      <c r="O3235" s="9"/>
      <c r="Q3235" s="11"/>
      <c r="T3235" s="16"/>
    </row>
    <row r="3236" spans="15:20" x14ac:dyDescent="0.3">
      <c r="O3236" s="9"/>
      <c r="Q3236" s="11"/>
      <c r="T3236" s="16"/>
    </row>
    <row r="3237" spans="15:20" x14ac:dyDescent="0.3">
      <c r="O3237" s="9"/>
      <c r="Q3237" s="11"/>
      <c r="T3237" s="16"/>
    </row>
    <row r="3238" spans="15:20" x14ac:dyDescent="0.3">
      <c r="O3238" s="9"/>
      <c r="Q3238" s="11"/>
      <c r="T3238" s="16"/>
    </row>
    <row r="3239" spans="15:20" x14ac:dyDescent="0.3">
      <c r="O3239" s="9"/>
      <c r="Q3239" s="11"/>
      <c r="T3239" s="16"/>
    </row>
    <row r="3240" spans="15:20" x14ac:dyDescent="0.3">
      <c r="O3240" s="9"/>
      <c r="Q3240" s="11"/>
      <c r="T3240" s="16"/>
    </row>
    <row r="3241" spans="15:20" x14ac:dyDescent="0.3">
      <c r="O3241" s="9"/>
      <c r="Q3241" s="11"/>
      <c r="T3241" s="16"/>
    </row>
    <row r="3242" spans="15:20" x14ac:dyDescent="0.3">
      <c r="O3242" s="9"/>
      <c r="Q3242" s="11"/>
      <c r="T3242" s="16"/>
    </row>
    <row r="3243" spans="15:20" x14ac:dyDescent="0.3">
      <c r="O3243" s="9"/>
      <c r="Q3243" s="11"/>
      <c r="T3243" s="16"/>
    </row>
    <row r="3244" spans="15:20" x14ac:dyDescent="0.3">
      <c r="O3244" s="9"/>
      <c r="Q3244" s="11"/>
      <c r="T3244" s="16"/>
    </row>
    <row r="3245" spans="15:20" x14ac:dyDescent="0.3">
      <c r="O3245" s="9"/>
      <c r="Q3245" s="11"/>
      <c r="T3245" s="16"/>
    </row>
    <row r="3246" spans="15:20" x14ac:dyDescent="0.3">
      <c r="O3246" s="9"/>
      <c r="Q3246" s="11"/>
      <c r="T3246" s="16"/>
    </row>
    <row r="3247" spans="15:20" x14ac:dyDescent="0.3">
      <c r="O3247" s="9"/>
      <c r="Q3247" s="11"/>
      <c r="T3247" s="16"/>
    </row>
    <row r="3248" spans="15:20" x14ac:dyDescent="0.3">
      <c r="O3248" s="9"/>
      <c r="Q3248" s="11"/>
      <c r="T3248" s="16"/>
    </row>
    <row r="3249" spans="15:20" x14ac:dyDescent="0.3">
      <c r="O3249" s="9"/>
      <c r="Q3249" s="11"/>
      <c r="T3249" s="16"/>
    </row>
    <row r="3250" spans="15:20" x14ac:dyDescent="0.3">
      <c r="O3250" s="9"/>
      <c r="Q3250" s="11"/>
      <c r="T3250" s="16"/>
    </row>
    <row r="3251" spans="15:20" x14ac:dyDescent="0.3">
      <c r="O3251" s="9"/>
      <c r="Q3251" s="11"/>
      <c r="T3251" s="16"/>
    </row>
    <row r="3252" spans="15:20" x14ac:dyDescent="0.3">
      <c r="O3252" s="9"/>
      <c r="Q3252" s="11"/>
      <c r="T3252" s="16"/>
    </row>
    <row r="3253" spans="15:20" x14ac:dyDescent="0.3">
      <c r="O3253" s="9"/>
      <c r="Q3253" s="11"/>
      <c r="T3253" s="16"/>
    </row>
    <row r="3254" spans="15:20" x14ac:dyDescent="0.3">
      <c r="O3254" s="9"/>
      <c r="Q3254" s="11"/>
      <c r="T3254" s="16"/>
    </row>
    <row r="3255" spans="15:20" x14ac:dyDescent="0.3">
      <c r="O3255" s="9"/>
      <c r="Q3255" s="11"/>
      <c r="T3255" s="16"/>
    </row>
    <row r="3256" spans="15:20" x14ac:dyDescent="0.3">
      <c r="O3256" s="9"/>
      <c r="Q3256" s="11"/>
      <c r="T3256" s="16"/>
    </row>
    <row r="3257" spans="15:20" x14ac:dyDescent="0.3">
      <c r="O3257" s="9"/>
      <c r="Q3257" s="11"/>
      <c r="T3257" s="16"/>
    </row>
    <row r="3258" spans="15:20" x14ac:dyDescent="0.3">
      <c r="O3258" s="9"/>
      <c r="Q3258" s="11"/>
      <c r="T3258" s="16"/>
    </row>
    <row r="3259" spans="15:20" x14ac:dyDescent="0.3">
      <c r="O3259" s="9"/>
      <c r="Q3259" s="11"/>
      <c r="T3259" s="16"/>
    </row>
    <row r="3260" spans="15:20" x14ac:dyDescent="0.3">
      <c r="O3260" s="9"/>
      <c r="Q3260" s="11"/>
      <c r="T3260" s="16"/>
    </row>
    <row r="3261" spans="15:20" x14ac:dyDescent="0.3">
      <c r="O3261" s="9"/>
      <c r="Q3261" s="11"/>
      <c r="T3261" s="16"/>
    </row>
    <row r="3262" spans="15:20" x14ac:dyDescent="0.3">
      <c r="O3262" s="9"/>
      <c r="Q3262" s="11"/>
      <c r="T3262" s="16"/>
    </row>
    <row r="3263" spans="15:20" x14ac:dyDescent="0.3">
      <c r="O3263" s="9"/>
      <c r="Q3263" s="11"/>
      <c r="T3263" s="16"/>
    </row>
    <row r="3264" spans="15:20" x14ac:dyDescent="0.3">
      <c r="O3264" s="9"/>
      <c r="Q3264" s="11"/>
      <c r="T3264" s="16"/>
    </row>
    <row r="3265" spans="15:20" x14ac:dyDescent="0.3">
      <c r="O3265" s="9"/>
      <c r="Q3265" s="11"/>
      <c r="T3265" s="16"/>
    </row>
    <row r="3266" spans="15:20" x14ac:dyDescent="0.3">
      <c r="O3266" s="9"/>
      <c r="Q3266" s="11"/>
      <c r="T3266" s="16"/>
    </row>
    <row r="3267" spans="15:20" x14ac:dyDescent="0.3">
      <c r="O3267" s="9"/>
      <c r="Q3267" s="11"/>
      <c r="T3267" s="16"/>
    </row>
    <row r="3268" spans="15:20" x14ac:dyDescent="0.3">
      <c r="O3268" s="9"/>
      <c r="Q3268" s="11"/>
      <c r="T3268" s="16"/>
    </row>
    <row r="3269" spans="15:20" x14ac:dyDescent="0.3">
      <c r="O3269" s="9"/>
      <c r="Q3269" s="11"/>
      <c r="T3269" s="16"/>
    </row>
    <row r="3270" spans="15:20" x14ac:dyDescent="0.3">
      <c r="O3270" s="9"/>
      <c r="Q3270" s="11"/>
      <c r="T3270" s="16"/>
    </row>
    <row r="3271" spans="15:20" x14ac:dyDescent="0.3">
      <c r="O3271" s="9"/>
      <c r="Q3271" s="11"/>
      <c r="T3271" s="16"/>
    </row>
    <row r="3272" spans="15:20" x14ac:dyDescent="0.3">
      <c r="O3272" s="9"/>
      <c r="Q3272" s="11"/>
      <c r="T3272" s="16"/>
    </row>
    <row r="3273" spans="15:20" x14ac:dyDescent="0.3">
      <c r="O3273" s="9"/>
      <c r="Q3273" s="11"/>
      <c r="T3273" s="16"/>
    </row>
    <row r="3274" spans="15:20" x14ac:dyDescent="0.3">
      <c r="O3274" s="9"/>
      <c r="Q3274" s="11"/>
      <c r="T3274" s="16"/>
    </row>
    <row r="3275" spans="15:20" x14ac:dyDescent="0.3">
      <c r="O3275" s="9"/>
      <c r="Q3275" s="11"/>
      <c r="T3275" s="16"/>
    </row>
    <row r="3276" spans="15:20" x14ac:dyDescent="0.3">
      <c r="O3276" s="9"/>
      <c r="Q3276" s="11"/>
      <c r="T3276" s="16"/>
    </row>
    <row r="3277" spans="15:20" x14ac:dyDescent="0.3">
      <c r="O3277" s="9"/>
      <c r="Q3277" s="11"/>
      <c r="T3277" s="16"/>
    </row>
    <row r="3278" spans="15:20" x14ac:dyDescent="0.3">
      <c r="O3278" s="9"/>
      <c r="Q3278" s="11"/>
      <c r="T3278" s="16"/>
    </row>
    <row r="3279" spans="15:20" x14ac:dyDescent="0.3">
      <c r="O3279" s="9"/>
      <c r="Q3279" s="11"/>
      <c r="T3279" s="16"/>
    </row>
    <row r="3280" spans="15:20" x14ac:dyDescent="0.3">
      <c r="O3280" s="9"/>
      <c r="Q3280" s="11"/>
      <c r="T3280" s="16"/>
    </row>
    <row r="3281" spans="15:20" x14ac:dyDescent="0.3">
      <c r="O3281" s="9"/>
      <c r="Q3281" s="11"/>
      <c r="T3281" s="16"/>
    </row>
    <row r="3282" spans="15:20" x14ac:dyDescent="0.3">
      <c r="O3282" s="9"/>
      <c r="Q3282" s="11"/>
      <c r="T3282" s="16"/>
    </row>
    <row r="3283" spans="15:20" x14ac:dyDescent="0.3">
      <c r="O3283" s="9"/>
      <c r="Q3283" s="11"/>
      <c r="T3283" s="16"/>
    </row>
    <row r="3284" spans="15:20" x14ac:dyDescent="0.3">
      <c r="O3284" s="9"/>
      <c r="Q3284" s="11"/>
      <c r="T3284" s="16"/>
    </row>
    <row r="3285" spans="15:20" x14ac:dyDescent="0.3">
      <c r="O3285" s="9"/>
      <c r="Q3285" s="11"/>
      <c r="T3285" s="16"/>
    </row>
    <row r="3286" spans="15:20" x14ac:dyDescent="0.3">
      <c r="O3286" s="9"/>
      <c r="Q3286" s="11"/>
      <c r="T3286" s="16"/>
    </row>
    <row r="3287" spans="15:20" x14ac:dyDescent="0.3">
      <c r="O3287" s="9"/>
      <c r="Q3287" s="11"/>
      <c r="T3287" s="16"/>
    </row>
    <row r="3288" spans="15:20" x14ac:dyDescent="0.3">
      <c r="O3288" s="9"/>
      <c r="Q3288" s="11"/>
      <c r="T3288" s="16"/>
    </row>
    <row r="3289" spans="15:20" x14ac:dyDescent="0.3">
      <c r="O3289" s="9"/>
      <c r="Q3289" s="11"/>
      <c r="T3289" s="16"/>
    </row>
    <row r="3290" spans="15:20" x14ac:dyDescent="0.3">
      <c r="O3290" s="9"/>
      <c r="Q3290" s="11"/>
      <c r="T3290" s="16"/>
    </row>
    <row r="3291" spans="15:20" x14ac:dyDescent="0.3">
      <c r="O3291" s="9"/>
      <c r="Q3291" s="11"/>
      <c r="T3291" s="16"/>
    </row>
    <row r="3292" spans="15:20" x14ac:dyDescent="0.3">
      <c r="O3292" s="9"/>
      <c r="Q3292" s="11"/>
      <c r="T3292" s="16"/>
    </row>
    <row r="3293" spans="15:20" x14ac:dyDescent="0.3">
      <c r="O3293" s="9"/>
      <c r="Q3293" s="11"/>
      <c r="T3293" s="16"/>
    </row>
    <row r="3294" spans="15:20" x14ac:dyDescent="0.3">
      <c r="O3294" s="9"/>
      <c r="Q3294" s="11"/>
      <c r="T3294" s="16"/>
    </row>
    <row r="3295" spans="15:20" x14ac:dyDescent="0.3">
      <c r="O3295" s="9"/>
      <c r="Q3295" s="11"/>
      <c r="T3295" s="16"/>
    </row>
    <row r="3296" spans="15:20" x14ac:dyDescent="0.3">
      <c r="O3296" s="9"/>
      <c r="Q3296" s="11"/>
      <c r="T3296" s="16"/>
    </row>
    <row r="3297" spans="15:20" x14ac:dyDescent="0.3">
      <c r="O3297" s="9"/>
      <c r="Q3297" s="11"/>
      <c r="T3297" s="16"/>
    </row>
    <row r="3298" spans="15:20" x14ac:dyDescent="0.3">
      <c r="O3298" s="9"/>
      <c r="Q3298" s="11"/>
      <c r="T3298" s="16"/>
    </row>
    <row r="3299" spans="15:20" x14ac:dyDescent="0.3">
      <c r="O3299" s="9"/>
      <c r="Q3299" s="11"/>
      <c r="T3299" s="16"/>
    </row>
    <row r="3300" spans="15:20" x14ac:dyDescent="0.3">
      <c r="O3300" s="9"/>
      <c r="Q3300" s="11"/>
      <c r="T3300" s="16"/>
    </row>
    <row r="3301" spans="15:20" x14ac:dyDescent="0.3">
      <c r="O3301" s="9"/>
      <c r="Q3301" s="11"/>
      <c r="T3301" s="16"/>
    </row>
    <row r="3302" spans="15:20" x14ac:dyDescent="0.3">
      <c r="O3302" s="9"/>
      <c r="Q3302" s="11"/>
      <c r="T3302" s="16"/>
    </row>
    <row r="3303" spans="15:20" x14ac:dyDescent="0.3">
      <c r="O3303" s="9"/>
      <c r="Q3303" s="11"/>
      <c r="T3303" s="16"/>
    </row>
    <row r="3304" spans="15:20" x14ac:dyDescent="0.3">
      <c r="O3304" s="9"/>
      <c r="Q3304" s="11"/>
      <c r="T3304" s="16"/>
    </row>
    <row r="3305" spans="15:20" x14ac:dyDescent="0.3">
      <c r="O3305" s="9"/>
      <c r="Q3305" s="11"/>
      <c r="T3305" s="16"/>
    </row>
    <row r="3306" spans="15:20" x14ac:dyDescent="0.3">
      <c r="O3306" s="9"/>
      <c r="Q3306" s="11"/>
      <c r="T3306" s="16"/>
    </row>
    <row r="3307" spans="15:20" x14ac:dyDescent="0.3">
      <c r="O3307" s="9"/>
      <c r="Q3307" s="11"/>
      <c r="T3307" s="16"/>
    </row>
    <row r="3308" spans="15:20" x14ac:dyDescent="0.3">
      <c r="O3308" s="9"/>
      <c r="Q3308" s="11"/>
      <c r="T3308" s="16"/>
    </row>
    <row r="3309" spans="15:20" x14ac:dyDescent="0.3">
      <c r="O3309" s="9"/>
      <c r="Q3309" s="11"/>
      <c r="T3309" s="16"/>
    </row>
    <row r="3310" spans="15:20" x14ac:dyDescent="0.3">
      <c r="O3310" s="9"/>
      <c r="Q3310" s="11"/>
      <c r="T3310" s="16"/>
    </row>
    <row r="3311" spans="15:20" x14ac:dyDescent="0.3">
      <c r="O3311" s="9"/>
      <c r="Q3311" s="11"/>
      <c r="T3311" s="16"/>
    </row>
    <row r="3312" spans="15:20" x14ac:dyDescent="0.3">
      <c r="O3312" s="9"/>
      <c r="Q3312" s="11"/>
      <c r="T3312" s="16"/>
    </row>
    <row r="3313" spans="15:20" x14ac:dyDescent="0.3">
      <c r="O3313" s="9"/>
      <c r="Q3313" s="11"/>
      <c r="T3313" s="16"/>
    </row>
    <row r="3314" spans="15:20" x14ac:dyDescent="0.3">
      <c r="O3314" s="9"/>
      <c r="Q3314" s="11"/>
      <c r="T3314" s="16"/>
    </row>
    <row r="3315" spans="15:20" x14ac:dyDescent="0.3">
      <c r="O3315" s="9"/>
      <c r="Q3315" s="11"/>
      <c r="T3315" s="16"/>
    </row>
    <row r="3316" spans="15:20" x14ac:dyDescent="0.3">
      <c r="O3316" s="9"/>
      <c r="Q3316" s="11"/>
      <c r="T3316" s="16"/>
    </row>
    <row r="3317" spans="15:20" x14ac:dyDescent="0.3">
      <c r="O3317" s="9"/>
      <c r="Q3317" s="11"/>
      <c r="T3317" s="16"/>
    </row>
    <row r="3318" spans="15:20" x14ac:dyDescent="0.3">
      <c r="O3318" s="9"/>
      <c r="Q3318" s="11"/>
      <c r="T3318" s="16"/>
    </row>
    <row r="3319" spans="15:20" x14ac:dyDescent="0.3">
      <c r="O3319" s="9"/>
      <c r="Q3319" s="11"/>
      <c r="T3319" s="16"/>
    </row>
    <row r="3320" spans="15:20" x14ac:dyDescent="0.3">
      <c r="O3320" s="9"/>
      <c r="Q3320" s="11"/>
      <c r="T3320" s="16"/>
    </row>
    <row r="3321" spans="15:20" x14ac:dyDescent="0.3">
      <c r="O3321" s="9"/>
      <c r="Q3321" s="11"/>
      <c r="T3321" s="16"/>
    </row>
    <row r="3322" spans="15:20" x14ac:dyDescent="0.3">
      <c r="O3322" s="9"/>
      <c r="Q3322" s="11"/>
      <c r="T3322" s="16"/>
    </row>
    <row r="3323" spans="15:20" x14ac:dyDescent="0.3">
      <c r="O3323" s="9"/>
      <c r="Q3323" s="11"/>
      <c r="T3323" s="16"/>
    </row>
    <row r="3324" spans="15:20" x14ac:dyDescent="0.3">
      <c r="O3324" s="9"/>
      <c r="Q3324" s="11"/>
      <c r="T3324" s="16"/>
    </row>
    <row r="3325" spans="15:20" x14ac:dyDescent="0.3">
      <c r="O3325" s="9"/>
      <c r="Q3325" s="11"/>
      <c r="T3325" s="16"/>
    </row>
    <row r="3326" spans="15:20" x14ac:dyDescent="0.3">
      <c r="O3326" s="9"/>
      <c r="Q3326" s="11"/>
      <c r="T3326" s="16"/>
    </row>
    <row r="3327" spans="15:20" x14ac:dyDescent="0.3">
      <c r="O3327" s="9"/>
      <c r="Q3327" s="11"/>
      <c r="T3327" s="16"/>
    </row>
    <row r="3328" spans="15:20" x14ac:dyDescent="0.3">
      <c r="O3328" s="9"/>
      <c r="Q3328" s="11"/>
      <c r="T3328" s="16"/>
    </row>
    <row r="3329" spans="15:20" x14ac:dyDescent="0.3">
      <c r="O3329" s="9"/>
      <c r="Q3329" s="11"/>
      <c r="T3329" s="16"/>
    </row>
    <row r="3330" spans="15:20" x14ac:dyDescent="0.3">
      <c r="O3330" s="9"/>
      <c r="Q3330" s="11"/>
      <c r="T3330" s="16"/>
    </row>
    <row r="3331" spans="15:20" x14ac:dyDescent="0.3">
      <c r="O3331" s="9"/>
      <c r="Q3331" s="11"/>
      <c r="T3331" s="16"/>
    </row>
    <row r="3332" spans="15:20" x14ac:dyDescent="0.3">
      <c r="O3332" s="9"/>
      <c r="Q3332" s="11"/>
      <c r="T3332" s="16"/>
    </row>
    <row r="3333" spans="15:20" x14ac:dyDescent="0.3">
      <c r="O3333" s="9"/>
      <c r="Q3333" s="11"/>
      <c r="T3333" s="16"/>
    </row>
    <row r="3334" spans="15:20" x14ac:dyDescent="0.3">
      <c r="O3334" s="9"/>
      <c r="Q3334" s="11"/>
      <c r="T3334" s="16"/>
    </row>
    <row r="3335" spans="15:20" x14ac:dyDescent="0.3">
      <c r="O3335" s="9"/>
      <c r="Q3335" s="11"/>
      <c r="T3335" s="16"/>
    </row>
    <row r="3336" spans="15:20" x14ac:dyDescent="0.3">
      <c r="O3336" s="9"/>
      <c r="Q3336" s="11"/>
      <c r="T3336" s="16"/>
    </row>
    <row r="3337" spans="15:20" x14ac:dyDescent="0.3">
      <c r="O3337" s="9"/>
      <c r="Q3337" s="11"/>
      <c r="T3337" s="16"/>
    </row>
    <row r="3338" spans="15:20" x14ac:dyDescent="0.3">
      <c r="O3338" s="9"/>
      <c r="Q3338" s="11"/>
      <c r="T3338" s="16"/>
    </row>
    <row r="3339" spans="15:20" x14ac:dyDescent="0.3">
      <c r="O3339" s="9"/>
      <c r="Q3339" s="11"/>
      <c r="T3339" s="16"/>
    </row>
    <row r="3340" spans="15:20" x14ac:dyDescent="0.3">
      <c r="O3340" s="9"/>
      <c r="Q3340" s="11"/>
      <c r="T3340" s="16"/>
    </row>
    <row r="3341" spans="15:20" x14ac:dyDescent="0.3">
      <c r="O3341" s="9"/>
      <c r="Q3341" s="11"/>
      <c r="T3341" s="16"/>
    </row>
    <row r="3342" spans="15:20" x14ac:dyDescent="0.3">
      <c r="O3342" s="9"/>
      <c r="Q3342" s="11"/>
      <c r="T3342" s="16"/>
    </row>
    <row r="3343" spans="15:20" x14ac:dyDescent="0.3">
      <c r="O3343" s="9"/>
      <c r="Q3343" s="11"/>
      <c r="T3343" s="16"/>
    </row>
    <row r="3344" spans="15:20" x14ac:dyDescent="0.3">
      <c r="O3344" s="9"/>
      <c r="Q3344" s="11"/>
      <c r="T3344" s="16"/>
    </row>
    <row r="3345" spans="15:20" x14ac:dyDescent="0.3">
      <c r="O3345" s="9"/>
      <c r="Q3345" s="11"/>
      <c r="T3345" s="16"/>
    </row>
    <row r="3346" spans="15:20" x14ac:dyDescent="0.3">
      <c r="O3346" s="9"/>
      <c r="Q3346" s="11"/>
      <c r="T3346" s="16"/>
    </row>
    <row r="3347" spans="15:20" x14ac:dyDescent="0.3">
      <c r="O3347" s="9"/>
      <c r="Q3347" s="11"/>
      <c r="T3347" s="16"/>
    </row>
    <row r="3348" spans="15:20" x14ac:dyDescent="0.3">
      <c r="O3348" s="9"/>
      <c r="Q3348" s="11"/>
      <c r="T3348" s="16"/>
    </row>
    <row r="3349" spans="15:20" x14ac:dyDescent="0.3">
      <c r="O3349" s="9"/>
      <c r="Q3349" s="11"/>
      <c r="T3349" s="16"/>
    </row>
    <row r="3350" spans="15:20" x14ac:dyDescent="0.3">
      <c r="O3350" s="9"/>
      <c r="Q3350" s="11"/>
      <c r="T3350" s="16"/>
    </row>
    <row r="3351" spans="15:20" x14ac:dyDescent="0.3">
      <c r="O3351" s="9"/>
      <c r="Q3351" s="11"/>
      <c r="T3351" s="16"/>
    </row>
    <row r="3352" spans="15:20" x14ac:dyDescent="0.3">
      <c r="O3352" s="9"/>
      <c r="Q3352" s="11"/>
      <c r="T3352" s="16"/>
    </row>
    <row r="3353" spans="15:20" x14ac:dyDescent="0.3">
      <c r="O3353" s="9"/>
      <c r="Q3353" s="11"/>
      <c r="T3353" s="16"/>
    </row>
    <row r="3354" spans="15:20" x14ac:dyDescent="0.3">
      <c r="O3354" s="9"/>
      <c r="Q3354" s="11"/>
      <c r="T3354" s="16"/>
    </row>
    <row r="3355" spans="15:20" x14ac:dyDescent="0.3">
      <c r="O3355" s="9"/>
      <c r="Q3355" s="11"/>
      <c r="T3355" s="16"/>
    </row>
    <row r="3356" spans="15:20" x14ac:dyDescent="0.3">
      <c r="O3356" s="9"/>
      <c r="Q3356" s="11"/>
      <c r="T3356" s="16"/>
    </row>
    <row r="3357" spans="15:20" x14ac:dyDescent="0.3">
      <c r="O3357" s="9"/>
      <c r="Q3357" s="11"/>
      <c r="T3357" s="16"/>
    </row>
    <row r="3358" spans="15:20" x14ac:dyDescent="0.3">
      <c r="O3358" s="9"/>
      <c r="Q3358" s="11"/>
      <c r="T3358" s="16"/>
    </row>
    <row r="3359" spans="15:20" x14ac:dyDescent="0.3">
      <c r="O3359" s="9"/>
      <c r="Q3359" s="11"/>
      <c r="T3359" s="16"/>
    </row>
    <row r="3360" spans="15:20" x14ac:dyDescent="0.3">
      <c r="O3360" s="9"/>
      <c r="Q3360" s="11"/>
      <c r="T3360" s="16"/>
    </row>
    <row r="3361" spans="15:20" x14ac:dyDescent="0.3">
      <c r="O3361" s="9"/>
      <c r="Q3361" s="11"/>
      <c r="T3361" s="16"/>
    </row>
    <row r="3362" spans="15:20" x14ac:dyDescent="0.3">
      <c r="O3362" s="9"/>
      <c r="Q3362" s="11"/>
      <c r="T3362" s="16"/>
    </row>
    <row r="3363" spans="15:20" x14ac:dyDescent="0.3">
      <c r="O3363" s="9"/>
      <c r="Q3363" s="11"/>
      <c r="T3363" s="16"/>
    </row>
    <row r="3364" spans="15:20" x14ac:dyDescent="0.3">
      <c r="O3364" s="9"/>
      <c r="Q3364" s="11"/>
      <c r="T3364" s="16"/>
    </row>
    <row r="3365" spans="15:20" x14ac:dyDescent="0.3">
      <c r="O3365" s="9"/>
      <c r="Q3365" s="11"/>
      <c r="T3365" s="16"/>
    </row>
    <row r="3366" spans="15:20" x14ac:dyDescent="0.3">
      <c r="O3366" s="9"/>
      <c r="Q3366" s="11"/>
      <c r="T3366" s="16"/>
    </row>
    <row r="3367" spans="15:20" x14ac:dyDescent="0.3">
      <c r="O3367" s="9"/>
      <c r="Q3367" s="11"/>
      <c r="T3367" s="16"/>
    </row>
    <row r="3368" spans="15:20" x14ac:dyDescent="0.3">
      <c r="O3368" s="9"/>
      <c r="Q3368" s="11"/>
      <c r="T3368" s="16"/>
    </row>
    <row r="3369" spans="15:20" x14ac:dyDescent="0.3">
      <c r="O3369" s="9"/>
      <c r="Q3369" s="11"/>
      <c r="T3369" s="16"/>
    </row>
    <row r="3370" spans="15:20" x14ac:dyDescent="0.3">
      <c r="O3370" s="9"/>
      <c r="Q3370" s="11"/>
      <c r="T3370" s="16"/>
    </row>
    <row r="3371" spans="15:20" x14ac:dyDescent="0.3">
      <c r="O3371" s="9"/>
      <c r="Q3371" s="11"/>
      <c r="T3371" s="16"/>
    </row>
    <row r="3372" spans="15:20" x14ac:dyDescent="0.3">
      <c r="O3372" s="9"/>
      <c r="Q3372" s="11"/>
      <c r="T3372" s="16"/>
    </row>
    <row r="3373" spans="15:20" x14ac:dyDescent="0.3">
      <c r="O3373" s="9"/>
      <c r="Q3373" s="11"/>
      <c r="T3373" s="16"/>
    </row>
    <row r="3374" spans="15:20" x14ac:dyDescent="0.3">
      <c r="O3374" s="9"/>
      <c r="Q3374" s="11"/>
      <c r="T3374" s="16"/>
    </row>
    <row r="3375" spans="15:20" x14ac:dyDescent="0.3">
      <c r="O3375" s="9"/>
      <c r="Q3375" s="11"/>
      <c r="T3375" s="16"/>
    </row>
    <row r="3376" spans="15:20" x14ac:dyDescent="0.3">
      <c r="O3376" s="9"/>
      <c r="Q3376" s="11"/>
      <c r="T3376" s="16"/>
    </row>
    <row r="3377" spans="15:20" x14ac:dyDescent="0.3">
      <c r="O3377" s="9"/>
      <c r="Q3377" s="11"/>
      <c r="T3377" s="16"/>
    </row>
    <row r="3378" spans="15:20" x14ac:dyDescent="0.3">
      <c r="O3378" s="9"/>
      <c r="Q3378" s="11"/>
      <c r="T3378" s="16"/>
    </row>
    <row r="3379" spans="15:20" x14ac:dyDescent="0.3">
      <c r="O3379" s="9"/>
      <c r="Q3379" s="11"/>
      <c r="T3379" s="16"/>
    </row>
    <row r="3380" spans="15:20" x14ac:dyDescent="0.3">
      <c r="O3380" s="9"/>
      <c r="Q3380" s="11"/>
      <c r="T3380" s="16"/>
    </row>
    <row r="3381" spans="15:20" x14ac:dyDescent="0.3">
      <c r="O3381" s="9"/>
      <c r="Q3381" s="11"/>
      <c r="T3381" s="16"/>
    </row>
    <row r="3382" spans="15:20" x14ac:dyDescent="0.3">
      <c r="O3382" s="9"/>
      <c r="Q3382" s="11"/>
      <c r="T3382" s="16"/>
    </row>
    <row r="3383" spans="15:20" x14ac:dyDescent="0.3">
      <c r="O3383" s="9"/>
      <c r="Q3383" s="11"/>
      <c r="T3383" s="16"/>
    </row>
    <row r="3384" spans="15:20" x14ac:dyDescent="0.3">
      <c r="O3384" s="9"/>
      <c r="Q3384" s="11"/>
      <c r="T3384" s="16"/>
    </row>
    <row r="3385" spans="15:20" x14ac:dyDescent="0.3">
      <c r="O3385" s="9"/>
      <c r="Q3385" s="11"/>
      <c r="T3385" s="16"/>
    </row>
    <row r="3386" spans="15:20" x14ac:dyDescent="0.3">
      <c r="O3386" s="9"/>
      <c r="Q3386" s="11"/>
      <c r="T3386" s="16"/>
    </row>
    <row r="3387" spans="15:20" x14ac:dyDescent="0.3">
      <c r="O3387" s="9"/>
      <c r="Q3387" s="11"/>
      <c r="T3387" s="16"/>
    </row>
    <row r="3388" spans="15:20" x14ac:dyDescent="0.3">
      <c r="O3388" s="9"/>
      <c r="Q3388" s="11"/>
      <c r="T3388" s="16"/>
    </row>
    <row r="3389" spans="15:20" x14ac:dyDescent="0.3">
      <c r="O3389" s="9"/>
      <c r="Q3389" s="11"/>
      <c r="T3389" s="16"/>
    </row>
    <row r="3390" spans="15:20" x14ac:dyDescent="0.3">
      <c r="O3390" s="9"/>
      <c r="Q3390" s="11"/>
      <c r="T3390" s="16"/>
    </row>
    <row r="3391" spans="15:20" x14ac:dyDescent="0.3">
      <c r="O3391" s="9"/>
      <c r="Q3391" s="11"/>
      <c r="T3391" s="16"/>
    </row>
    <row r="3392" spans="15:20" x14ac:dyDescent="0.3">
      <c r="O3392" s="9"/>
      <c r="Q3392" s="11"/>
      <c r="T3392" s="16"/>
    </row>
    <row r="3393" spans="15:20" x14ac:dyDescent="0.3">
      <c r="O3393" s="9"/>
      <c r="Q3393" s="11"/>
      <c r="T3393" s="16"/>
    </row>
    <row r="3394" spans="15:20" x14ac:dyDescent="0.3">
      <c r="O3394" s="9"/>
      <c r="Q3394" s="11"/>
      <c r="T3394" s="16"/>
    </row>
    <row r="3395" spans="15:20" x14ac:dyDescent="0.3">
      <c r="O3395" s="9"/>
      <c r="Q3395" s="11"/>
      <c r="T3395" s="16"/>
    </row>
    <row r="3396" spans="15:20" x14ac:dyDescent="0.3">
      <c r="O3396" s="9"/>
      <c r="Q3396" s="11"/>
      <c r="T3396" s="16"/>
    </row>
    <row r="3397" spans="15:20" x14ac:dyDescent="0.3">
      <c r="O3397" s="9"/>
      <c r="Q3397" s="11"/>
      <c r="T3397" s="16"/>
    </row>
    <row r="3398" spans="15:20" x14ac:dyDescent="0.3">
      <c r="O3398" s="9"/>
      <c r="Q3398" s="11"/>
      <c r="T3398" s="16"/>
    </row>
    <row r="3399" spans="15:20" x14ac:dyDescent="0.3">
      <c r="O3399" s="9"/>
      <c r="Q3399" s="11"/>
      <c r="T3399" s="16"/>
    </row>
    <row r="3400" spans="15:20" x14ac:dyDescent="0.3">
      <c r="O3400" s="9"/>
      <c r="Q3400" s="11"/>
      <c r="T3400" s="16"/>
    </row>
    <row r="3401" spans="15:20" x14ac:dyDescent="0.3">
      <c r="O3401" s="9"/>
      <c r="Q3401" s="11"/>
      <c r="T3401" s="16"/>
    </row>
    <row r="3402" spans="15:20" x14ac:dyDescent="0.3">
      <c r="O3402" s="9"/>
      <c r="Q3402" s="11"/>
      <c r="T3402" s="16"/>
    </row>
    <row r="3403" spans="15:20" x14ac:dyDescent="0.3">
      <c r="O3403" s="9"/>
      <c r="Q3403" s="11"/>
      <c r="T3403" s="16"/>
    </row>
    <row r="3404" spans="15:20" x14ac:dyDescent="0.3">
      <c r="O3404" s="9"/>
      <c r="Q3404" s="11"/>
      <c r="T3404" s="16"/>
    </row>
    <row r="3405" spans="15:20" x14ac:dyDescent="0.3">
      <c r="O3405" s="9"/>
      <c r="Q3405" s="11"/>
      <c r="T3405" s="16"/>
    </row>
    <row r="3406" spans="15:20" x14ac:dyDescent="0.3">
      <c r="O3406" s="9"/>
      <c r="Q3406" s="11"/>
      <c r="T3406" s="16"/>
    </row>
    <row r="3407" spans="15:20" x14ac:dyDescent="0.3">
      <c r="O3407" s="9"/>
      <c r="Q3407" s="11"/>
      <c r="T3407" s="16"/>
    </row>
    <row r="3408" spans="15:20" x14ac:dyDescent="0.3">
      <c r="O3408" s="9"/>
      <c r="Q3408" s="11"/>
      <c r="T3408" s="16"/>
    </row>
    <row r="3409" spans="15:20" x14ac:dyDescent="0.3">
      <c r="O3409" s="9"/>
      <c r="Q3409" s="11"/>
      <c r="T3409" s="16"/>
    </row>
    <row r="3410" spans="15:20" x14ac:dyDescent="0.3">
      <c r="O3410" s="9"/>
      <c r="Q3410" s="11"/>
      <c r="T3410" s="16"/>
    </row>
    <row r="3411" spans="15:20" x14ac:dyDescent="0.3">
      <c r="O3411" s="9"/>
      <c r="Q3411" s="11"/>
      <c r="T3411" s="16"/>
    </row>
    <row r="3412" spans="15:20" x14ac:dyDescent="0.3">
      <c r="O3412" s="9"/>
      <c r="Q3412" s="11"/>
      <c r="T3412" s="16"/>
    </row>
    <row r="3413" spans="15:20" x14ac:dyDescent="0.3">
      <c r="O3413" s="9"/>
      <c r="Q3413" s="11"/>
      <c r="T3413" s="16"/>
    </row>
    <row r="3414" spans="15:20" x14ac:dyDescent="0.3">
      <c r="O3414" s="9"/>
      <c r="Q3414" s="11"/>
      <c r="T3414" s="16"/>
    </row>
    <row r="3415" spans="15:20" x14ac:dyDescent="0.3">
      <c r="O3415" s="9"/>
      <c r="Q3415" s="11"/>
      <c r="T3415" s="16"/>
    </row>
    <row r="3416" spans="15:20" x14ac:dyDescent="0.3">
      <c r="O3416" s="9"/>
      <c r="Q3416" s="11"/>
      <c r="T3416" s="16"/>
    </row>
    <row r="3417" spans="15:20" x14ac:dyDescent="0.3">
      <c r="O3417" s="9"/>
      <c r="Q3417" s="11"/>
      <c r="T3417" s="16"/>
    </row>
    <row r="3418" spans="15:20" x14ac:dyDescent="0.3">
      <c r="O3418" s="9"/>
      <c r="Q3418" s="11"/>
      <c r="T3418" s="16"/>
    </row>
    <row r="3419" spans="15:20" x14ac:dyDescent="0.3">
      <c r="O3419" s="9"/>
      <c r="Q3419" s="11"/>
      <c r="T3419" s="16"/>
    </row>
    <row r="3420" spans="15:20" x14ac:dyDescent="0.3">
      <c r="O3420" s="9"/>
      <c r="Q3420" s="11"/>
      <c r="T3420" s="16"/>
    </row>
    <row r="3421" spans="15:20" x14ac:dyDescent="0.3">
      <c r="O3421" s="9"/>
      <c r="Q3421" s="11"/>
      <c r="T3421" s="16"/>
    </row>
    <row r="3422" spans="15:20" x14ac:dyDescent="0.3">
      <c r="O3422" s="9"/>
      <c r="Q3422" s="11"/>
      <c r="T3422" s="16"/>
    </row>
    <row r="3423" spans="15:20" x14ac:dyDescent="0.3">
      <c r="O3423" s="9"/>
      <c r="Q3423" s="11"/>
      <c r="T3423" s="16"/>
    </row>
    <row r="3424" spans="15:20" x14ac:dyDescent="0.3">
      <c r="O3424" s="9"/>
      <c r="Q3424" s="11"/>
      <c r="T3424" s="16"/>
    </row>
    <row r="3425" spans="15:20" x14ac:dyDescent="0.3">
      <c r="O3425" s="9"/>
      <c r="Q3425" s="11"/>
      <c r="T3425" s="16"/>
    </row>
    <row r="3426" spans="15:20" x14ac:dyDescent="0.3">
      <c r="O3426" s="9"/>
      <c r="Q3426" s="11"/>
      <c r="T3426" s="16"/>
    </row>
    <row r="3427" spans="15:20" x14ac:dyDescent="0.3">
      <c r="O3427" s="9"/>
      <c r="Q3427" s="11"/>
      <c r="T3427" s="16"/>
    </row>
    <row r="3428" spans="15:20" x14ac:dyDescent="0.3">
      <c r="O3428" s="9"/>
      <c r="Q3428" s="11"/>
      <c r="T3428" s="16"/>
    </row>
    <row r="3429" spans="15:20" x14ac:dyDescent="0.3">
      <c r="O3429" s="9"/>
      <c r="Q3429" s="11"/>
      <c r="T3429" s="16"/>
    </row>
    <row r="3430" spans="15:20" x14ac:dyDescent="0.3">
      <c r="O3430" s="9"/>
      <c r="Q3430" s="11"/>
      <c r="T3430" s="16"/>
    </row>
    <row r="3431" spans="15:20" x14ac:dyDescent="0.3">
      <c r="O3431" s="9"/>
      <c r="Q3431" s="11"/>
      <c r="T3431" s="16"/>
    </row>
    <row r="3432" spans="15:20" x14ac:dyDescent="0.3">
      <c r="O3432" s="9"/>
      <c r="Q3432" s="11"/>
      <c r="T3432" s="16"/>
    </row>
    <row r="3433" spans="15:20" x14ac:dyDescent="0.3">
      <c r="O3433" s="9"/>
      <c r="Q3433" s="11"/>
      <c r="T3433" s="16"/>
    </row>
    <row r="3434" spans="15:20" x14ac:dyDescent="0.3">
      <c r="O3434" s="9"/>
      <c r="Q3434" s="11"/>
      <c r="T3434" s="16"/>
    </row>
    <row r="3435" spans="15:20" x14ac:dyDescent="0.3">
      <c r="O3435" s="9"/>
      <c r="Q3435" s="11"/>
      <c r="T3435" s="16"/>
    </row>
    <row r="3436" spans="15:20" x14ac:dyDescent="0.3">
      <c r="O3436" s="9"/>
      <c r="Q3436" s="11"/>
      <c r="T3436" s="16"/>
    </row>
    <row r="3437" spans="15:20" x14ac:dyDescent="0.3">
      <c r="O3437" s="9"/>
      <c r="Q3437" s="11"/>
      <c r="T3437" s="16"/>
    </row>
    <row r="3438" spans="15:20" x14ac:dyDescent="0.3">
      <c r="O3438" s="9"/>
      <c r="Q3438" s="11"/>
      <c r="T3438" s="16"/>
    </row>
    <row r="3439" spans="15:20" x14ac:dyDescent="0.3">
      <c r="O3439" s="9"/>
      <c r="Q3439" s="11"/>
      <c r="T3439" s="16"/>
    </row>
    <row r="3440" spans="15:20" x14ac:dyDescent="0.3">
      <c r="O3440" s="9"/>
      <c r="Q3440" s="11"/>
      <c r="T3440" s="16"/>
    </row>
    <row r="3441" spans="15:20" x14ac:dyDescent="0.3">
      <c r="O3441" s="9"/>
      <c r="Q3441" s="11"/>
      <c r="T3441" s="16"/>
    </row>
    <row r="3442" spans="15:20" x14ac:dyDescent="0.3">
      <c r="O3442" s="9"/>
      <c r="Q3442" s="11"/>
      <c r="T3442" s="16"/>
    </row>
    <row r="3443" spans="15:20" x14ac:dyDescent="0.3">
      <c r="O3443" s="9"/>
      <c r="Q3443" s="11"/>
      <c r="T3443" s="16"/>
    </row>
    <row r="3444" spans="15:20" x14ac:dyDescent="0.3">
      <c r="O3444" s="9"/>
      <c r="Q3444" s="11"/>
      <c r="T3444" s="16"/>
    </row>
    <row r="3445" spans="15:20" x14ac:dyDescent="0.3">
      <c r="O3445" s="9"/>
      <c r="Q3445" s="11"/>
      <c r="T3445" s="16"/>
    </row>
    <row r="3446" spans="15:20" x14ac:dyDescent="0.3">
      <c r="O3446" s="9"/>
      <c r="Q3446" s="11"/>
      <c r="T3446" s="16"/>
    </row>
    <row r="3447" spans="15:20" x14ac:dyDescent="0.3">
      <c r="O3447" s="9"/>
      <c r="Q3447" s="11"/>
      <c r="T3447" s="16"/>
    </row>
    <row r="3448" spans="15:20" x14ac:dyDescent="0.3">
      <c r="O3448" s="9"/>
      <c r="Q3448" s="11"/>
      <c r="T3448" s="16"/>
    </row>
    <row r="3449" spans="15:20" x14ac:dyDescent="0.3">
      <c r="O3449" s="9"/>
      <c r="Q3449" s="11"/>
      <c r="T3449" s="16"/>
    </row>
    <row r="3450" spans="15:20" x14ac:dyDescent="0.3">
      <c r="O3450" s="9"/>
      <c r="Q3450" s="11"/>
      <c r="T3450" s="16"/>
    </row>
    <row r="3451" spans="15:20" x14ac:dyDescent="0.3">
      <c r="O3451" s="9"/>
      <c r="Q3451" s="11"/>
      <c r="T3451" s="16"/>
    </row>
    <row r="3452" spans="15:20" x14ac:dyDescent="0.3">
      <c r="O3452" s="9"/>
      <c r="Q3452" s="11"/>
      <c r="T3452" s="16"/>
    </row>
    <row r="3453" spans="15:20" x14ac:dyDescent="0.3">
      <c r="O3453" s="9"/>
      <c r="Q3453" s="11"/>
      <c r="T3453" s="16"/>
    </row>
    <row r="3454" spans="15:20" x14ac:dyDescent="0.3">
      <c r="O3454" s="9"/>
      <c r="Q3454" s="11"/>
      <c r="T3454" s="16"/>
    </row>
    <row r="3455" spans="15:20" x14ac:dyDescent="0.3">
      <c r="O3455" s="9"/>
      <c r="Q3455" s="11"/>
      <c r="T3455" s="16"/>
    </row>
    <row r="3456" spans="15:20" x14ac:dyDescent="0.3">
      <c r="O3456" s="9"/>
      <c r="Q3456" s="11"/>
      <c r="T3456" s="16"/>
    </row>
    <row r="3457" spans="15:20" x14ac:dyDescent="0.3">
      <c r="O3457" s="9"/>
      <c r="Q3457" s="11"/>
      <c r="T3457" s="16"/>
    </row>
    <row r="3458" spans="15:20" x14ac:dyDescent="0.3">
      <c r="O3458" s="9"/>
      <c r="Q3458" s="11"/>
      <c r="T3458" s="16"/>
    </row>
    <row r="3459" spans="15:20" x14ac:dyDescent="0.3">
      <c r="O3459" s="9"/>
      <c r="Q3459" s="11"/>
      <c r="T3459" s="16"/>
    </row>
    <row r="3460" spans="15:20" x14ac:dyDescent="0.3">
      <c r="O3460" s="9"/>
      <c r="Q3460" s="11"/>
      <c r="T3460" s="16"/>
    </row>
    <row r="3461" spans="15:20" x14ac:dyDescent="0.3">
      <c r="O3461" s="9"/>
      <c r="Q3461" s="11"/>
      <c r="T3461" s="16"/>
    </row>
    <row r="3462" spans="15:20" x14ac:dyDescent="0.3">
      <c r="O3462" s="9"/>
      <c r="Q3462" s="11"/>
      <c r="T3462" s="16"/>
    </row>
    <row r="3463" spans="15:20" x14ac:dyDescent="0.3">
      <c r="O3463" s="9"/>
      <c r="Q3463" s="11"/>
      <c r="T3463" s="16"/>
    </row>
    <row r="3464" spans="15:20" x14ac:dyDescent="0.3">
      <c r="O3464" s="9"/>
      <c r="Q3464" s="11"/>
      <c r="T3464" s="16"/>
    </row>
    <row r="3465" spans="15:20" x14ac:dyDescent="0.3">
      <c r="O3465" s="9"/>
      <c r="Q3465" s="11"/>
      <c r="T3465" s="16"/>
    </row>
    <row r="3466" spans="15:20" x14ac:dyDescent="0.3">
      <c r="O3466" s="9"/>
      <c r="Q3466" s="11"/>
      <c r="T3466" s="16"/>
    </row>
    <row r="3467" spans="15:20" x14ac:dyDescent="0.3">
      <c r="O3467" s="9"/>
      <c r="Q3467" s="11"/>
      <c r="T3467" s="16"/>
    </row>
    <row r="3468" spans="15:20" x14ac:dyDescent="0.3">
      <c r="O3468" s="9"/>
      <c r="Q3468" s="11"/>
      <c r="T3468" s="16"/>
    </row>
    <row r="3469" spans="15:20" x14ac:dyDescent="0.3">
      <c r="O3469" s="9"/>
      <c r="Q3469" s="11"/>
      <c r="T3469" s="16"/>
    </row>
    <row r="3470" spans="15:20" x14ac:dyDescent="0.3">
      <c r="O3470" s="9"/>
      <c r="Q3470" s="11"/>
      <c r="T3470" s="16"/>
    </row>
    <row r="3471" spans="15:20" x14ac:dyDescent="0.3">
      <c r="O3471" s="9"/>
      <c r="Q3471" s="11"/>
      <c r="T3471" s="16"/>
    </row>
    <row r="3472" spans="15:20" x14ac:dyDescent="0.3">
      <c r="O3472" s="9"/>
      <c r="Q3472" s="11"/>
      <c r="T3472" s="16"/>
    </row>
    <row r="3473" spans="15:20" x14ac:dyDescent="0.3">
      <c r="O3473" s="9"/>
      <c r="Q3473" s="11"/>
      <c r="T3473" s="16"/>
    </row>
    <row r="3474" spans="15:20" x14ac:dyDescent="0.3">
      <c r="O3474" s="9"/>
      <c r="Q3474" s="11"/>
      <c r="T3474" s="16"/>
    </row>
    <row r="3475" spans="15:20" x14ac:dyDescent="0.3">
      <c r="O3475" s="9"/>
      <c r="Q3475" s="11"/>
      <c r="T3475" s="16"/>
    </row>
    <row r="3476" spans="15:20" x14ac:dyDescent="0.3">
      <c r="O3476" s="9"/>
      <c r="Q3476" s="11"/>
      <c r="T3476" s="16"/>
    </row>
    <row r="3477" spans="15:20" x14ac:dyDescent="0.3">
      <c r="O3477" s="9"/>
      <c r="Q3477" s="11"/>
      <c r="T3477" s="16"/>
    </row>
    <row r="3478" spans="15:20" x14ac:dyDescent="0.3">
      <c r="O3478" s="9"/>
      <c r="Q3478" s="11"/>
      <c r="T3478" s="16"/>
    </row>
    <row r="3479" spans="15:20" x14ac:dyDescent="0.3">
      <c r="O3479" s="9"/>
      <c r="Q3479" s="11"/>
      <c r="T3479" s="16"/>
    </row>
    <row r="3480" spans="15:20" x14ac:dyDescent="0.3">
      <c r="O3480" s="9"/>
      <c r="Q3480" s="11"/>
      <c r="T3480" s="16"/>
    </row>
    <row r="3481" spans="15:20" x14ac:dyDescent="0.3">
      <c r="O3481" s="9"/>
      <c r="Q3481" s="11"/>
      <c r="T3481" s="16"/>
    </row>
    <row r="3482" spans="15:20" x14ac:dyDescent="0.3">
      <c r="O3482" s="9"/>
      <c r="Q3482" s="11"/>
      <c r="T3482" s="16"/>
    </row>
    <row r="3483" spans="15:20" x14ac:dyDescent="0.3">
      <c r="O3483" s="9"/>
      <c r="Q3483" s="11"/>
      <c r="T3483" s="16"/>
    </row>
    <row r="3484" spans="15:20" x14ac:dyDescent="0.3">
      <c r="O3484" s="9"/>
      <c r="Q3484" s="11"/>
      <c r="T3484" s="16"/>
    </row>
    <row r="3485" spans="15:20" x14ac:dyDescent="0.3">
      <c r="O3485" s="9"/>
      <c r="Q3485" s="11"/>
      <c r="T3485" s="16"/>
    </row>
    <row r="3486" spans="15:20" x14ac:dyDescent="0.3">
      <c r="O3486" s="9"/>
      <c r="Q3486" s="11"/>
      <c r="T3486" s="16"/>
    </row>
    <row r="3487" spans="15:20" x14ac:dyDescent="0.3">
      <c r="O3487" s="9"/>
      <c r="Q3487" s="11"/>
      <c r="T3487" s="16"/>
    </row>
    <row r="3488" spans="15:20" x14ac:dyDescent="0.3">
      <c r="O3488" s="9"/>
      <c r="Q3488" s="11"/>
      <c r="T3488" s="16"/>
    </row>
    <row r="3489" spans="15:20" x14ac:dyDescent="0.3">
      <c r="O3489" s="9"/>
      <c r="Q3489" s="11"/>
      <c r="T3489" s="16"/>
    </row>
    <row r="3490" spans="15:20" x14ac:dyDescent="0.3">
      <c r="O3490" s="9"/>
      <c r="Q3490" s="11"/>
      <c r="T3490" s="16"/>
    </row>
    <row r="3491" spans="15:20" x14ac:dyDescent="0.3">
      <c r="O3491" s="9"/>
      <c r="Q3491" s="11"/>
      <c r="T3491" s="16"/>
    </row>
    <row r="3492" spans="15:20" x14ac:dyDescent="0.3">
      <c r="O3492" s="9"/>
      <c r="Q3492" s="11"/>
      <c r="T3492" s="16"/>
    </row>
    <row r="3493" spans="15:20" x14ac:dyDescent="0.3">
      <c r="O3493" s="9"/>
      <c r="Q3493" s="11"/>
      <c r="T3493" s="16"/>
    </row>
    <row r="3494" spans="15:20" x14ac:dyDescent="0.3">
      <c r="O3494" s="9"/>
      <c r="Q3494" s="11"/>
      <c r="T3494" s="16"/>
    </row>
    <row r="3495" spans="15:20" x14ac:dyDescent="0.3">
      <c r="O3495" s="9"/>
      <c r="Q3495" s="11"/>
      <c r="T3495" s="16"/>
    </row>
    <row r="3496" spans="15:20" x14ac:dyDescent="0.3">
      <c r="O3496" s="9"/>
      <c r="Q3496" s="11"/>
      <c r="T3496" s="16"/>
    </row>
    <row r="3497" spans="15:20" x14ac:dyDescent="0.3">
      <c r="O3497" s="9"/>
      <c r="Q3497" s="11"/>
      <c r="T3497" s="16"/>
    </row>
    <row r="3498" spans="15:20" x14ac:dyDescent="0.3">
      <c r="O3498" s="9"/>
      <c r="Q3498" s="11"/>
      <c r="T3498" s="16"/>
    </row>
    <row r="3499" spans="15:20" x14ac:dyDescent="0.3">
      <c r="O3499" s="9"/>
      <c r="Q3499" s="11"/>
      <c r="T3499" s="16"/>
    </row>
    <row r="3500" spans="15:20" x14ac:dyDescent="0.3">
      <c r="O3500" s="9"/>
      <c r="Q3500" s="11"/>
      <c r="T3500" s="16"/>
    </row>
    <row r="3501" spans="15:20" x14ac:dyDescent="0.3">
      <c r="O3501" s="9"/>
      <c r="Q3501" s="11"/>
      <c r="T3501" s="16"/>
    </row>
    <row r="3502" spans="15:20" x14ac:dyDescent="0.3">
      <c r="O3502" s="9"/>
      <c r="Q3502" s="11"/>
      <c r="T3502" s="16"/>
    </row>
    <row r="3503" spans="15:20" x14ac:dyDescent="0.3">
      <c r="O3503" s="9"/>
      <c r="Q3503" s="11"/>
      <c r="T3503" s="16"/>
    </row>
    <row r="3504" spans="15:20" x14ac:dyDescent="0.3">
      <c r="O3504" s="9"/>
      <c r="Q3504" s="11"/>
      <c r="T3504" s="16"/>
    </row>
    <row r="3505" spans="15:20" x14ac:dyDescent="0.3">
      <c r="O3505" s="9"/>
      <c r="Q3505" s="11"/>
      <c r="T3505" s="16"/>
    </row>
    <row r="3506" spans="15:20" x14ac:dyDescent="0.3">
      <c r="O3506" s="9"/>
      <c r="Q3506" s="11"/>
      <c r="T3506" s="16"/>
    </row>
    <row r="3507" spans="15:20" x14ac:dyDescent="0.3">
      <c r="O3507" s="9"/>
      <c r="Q3507" s="11"/>
      <c r="T3507" s="16"/>
    </row>
    <row r="3508" spans="15:20" x14ac:dyDescent="0.3">
      <c r="O3508" s="9"/>
      <c r="Q3508" s="11"/>
      <c r="T3508" s="16"/>
    </row>
    <row r="3509" spans="15:20" x14ac:dyDescent="0.3">
      <c r="O3509" s="9"/>
      <c r="Q3509" s="11"/>
      <c r="T3509" s="16"/>
    </row>
    <row r="3510" spans="15:20" x14ac:dyDescent="0.3">
      <c r="O3510" s="9"/>
      <c r="Q3510" s="11"/>
      <c r="T3510" s="16"/>
    </row>
    <row r="3511" spans="15:20" x14ac:dyDescent="0.3">
      <c r="O3511" s="9"/>
      <c r="Q3511" s="11"/>
      <c r="T3511" s="16"/>
    </row>
    <row r="3512" spans="15:20" x14ac:dyDescent="0.3">
      <c r="O3512" s="9"/>
      <c r="Q3512" s="11"/>
      <c r="T3512" s="16"/>
    </row>
    <row r="3513" spans="15:20" x14ac:dyDescent="0.3">
      <c r="O3513" s="9"/>
      <c r="Q3513" s="11"/>
      <c r="T3513" s="16"/>
    </row>
    <row r="3514" spans="15:20" x14ac:dyDescent="0.3">
      <c r="O3514" s="9"/>
      <c r="Q3514" s="11"/>
      <c r="T3514" s="16"/>
    </row>
    <row r="3515" spans="15:20" x14ac:dyDescent="0.3">
      <c r="O3515" s="9"/>
      <c r="Q3515" s="11"/>
      <c r="T3515" s="16"/>
    </row>
    <row r="3516" spans="15:20" x14ac:dyDescent="0.3">
      <c r="O3516" s="9"/>
      <c r="Q3516" s="11"/>
      <c r="T3516" s="16"/>
    </row>
    <row r="3517" spans="15:20" x14ac:dyDescent="0.3">
      <c r="O3517" s="9"/>
      <c r="Q3517" s="11"/>
      <c r="T3517" s="16"/>
    </row>
    <row r="3518" spans="15:20" x14ac:dyDescent="0.3">
      <c r="O3518" s="9"/>
      <c r="Q3518" s="11"/>
      <c r="T3518" s="16"/>
    </row>
    <row r="3519" spans="15:20" x14ac:dyDescent="0.3">
      <c r="O3519" s="9"/>
      <c r="Q3519" s="11"/>
      <c r="T3519" s="16"/>
    </row>
    <row r="3520" spans="15:20" x14ac:dyDescent="0.3">
      <c r="O3520" s="9"/>
      <c r="Q3520" s="11"/>
      <c r="T3520" s="16"/>
    </row>
    <row r="3521" spans="15:20" x14ac:dyDescent="0.3">
      <c r="O3521" s="9"/>
      <c r="Q3521" s="11"/>
      <c r="T3521" s="16"/>
    </row>
    <row r="3522" spans="15:20" x14ac:dyDescent="0.3">
      <c r="O3522" s="9"/>
      <c r="Q3522" s="11"/>
      <c r="T3522" s="16"/>
    </row>
    <row r="3523" spans="15:20" x14ac:dyDescent="0.3">
      <c r="O3523" s="9"/>
      <c r="Q3523" s="11"/>
      <c r="T3523" s="16"/>
    </row>
    <row r="3524" spans="15:20" x14ac:dyDescent="0.3">
      <c r="O3524" s="9"/>
      <c r="Q3524" s="11"/>
      <c r="T3524" s="16"/>
    </row>
    <row r="3525" spans="15:20" x14ac:dyDescent="0.3">
      <c r="O3525" s="9"/>
      <c r="Q3525" s="11"/>
      <c r="T3525" s="16"/>
    </row>
    <row r="3526" spans="15:20" x14ac:dyDescent="0.3">
      <c r="O3526" s="9"/>
      <c r="Q3526" s="11"/>
      <c r="T3526" s="16"/>
    </row>
    <row r="3527" spans="15:20" x14ac:dyDescent="0.3">
      <c r="O3527" s="9"/>
      <c r="Q3527" s="11"/>
      <c r="T3527" s="16"/>
    </row>
    <row r="3528" spans="15:20" x14ac:dyDescent="0.3">
      <c r="O3528" s="9"/>
      <c r="Q3528" s="11"/>
      <c r="T3528" s="16"/>
    </row>
    <row r="3529" spans="15:20" x14ac:dyDescent="0.3">
      <c r="O3529" s="9"/>
      <c r="Q3529" s="11"/>
      <c r="T3529" s="16"/>
    </row>
    <row r="3530" spans="15:20" x14ac:dyDescent="0.3">
      <c r="O3530" s="9"/>
      <c r="Q3530" s="11"/>
      <c r="T3530" s="16"/>
    </row>
    <row r="3531" spans="15:20" x14ac:dyDescent="0.3">
      <c r="O3531" s="9"/>
      <c r="Q3531" s="11"/>
      <c r="T3531" s="16"/>
    </row>
    <row r="3532" spans="15:20" x14ac:dyDescent="0.3">
      <c r="O3532" s="9"/>
      <c r="Q3532" s="11"/>
      <c r="T3532" s="16"/>
    </row>
    <row r="3533" spans="15:20" x14ac:dyDescent="0.3">
      <c r="O3533" s="9"/>
      <c r="Q3533" s="11"/>
      <c r="T3533" s="16"/>
    </row>
    <row r="3534" spans="15:20" x14ac:dyDescent="0.3">
      <c r="O3534" s="9"/>
      <c r="Q3534" s="11"/>
      <c r="T3534" s="16"/>
    </row>
    <row r="3535" spans="15:20" x14ac:dyDescent="0.3">
      <c r="O3535" s="9"/>
      <c r="Q3535" s="11"/>
      <c r="T3535" s="16"/>
    </row>
    <row r="3536" spans="15:20" x14ac:dyDescent="0.3">
      <c r="O3536" s="9"/>
      <c r="Q3536" s="11"/>
      <c r="T3536" s="16"/>
    </row>
    <row r="3537" spans="15:20" x14ac:dyDescent="0.3">
      <c r="O3537" s="9"/>
      <c r="Q3537" s="11"/>
      <c r="T3537" s="16"/>
    </row>
    <row r="3538" spans="15:20" x14ac:dyDescent="0.3">
      <c r="O3538" s="9"/>
      <c r="Q3538" s="11"/>
      <c r="T3538" s="16"/>
    </row>
    <row r="3539" spans="15:20" x14ac:dyDescent="0.3">
      <c r="O3539" s="9"/>
      <c r="Q3539" s="11"/>
      <c r="T3539" s="16"/>
    </row>
    <row r="3540" spans="15:20" x14ac:dyDescent="0.3">
      <c r="O3540" s="9"/>
      <c r="Q3540" s="11"/>
      <c r="T3540" s="16"/>
    </row>
    <row r="3541" spans="15:20" x14ac:dyDescent="0.3">
      <c r="O3541" s="9"/>
      <c r="Q3541" s="11"/>
      <c r="T3541" s="16"/>
    </row>
    <row r="3542" spans="15:20" x14ac:dyDescent="0.3">
      <c r="O3542" s="9"/>
      <c r="Q3542" s="11"/>
      <c r="T3542" s="16"/>
    </row>
    <row r="3543" spans="15:20" x14ac:dyDescent="0.3">
      <c r="O3543" s="9"/>
      <c r="Q3543" s="11"/>
      <c r="T3543" s="16"/>
    </row>
    <row r="3544" spans="15:20" x14ac:dyDescent="0.3">
      <c r="O3544" s="9"/>
      <c r="Q3544" s="11"/>
      <c r="T3544" s="16"/>
    </row>
    <row r="3545" spans="15:20" x14ac:dyDescent="0.3">
      <c r="O3545" s="9"/>
      <c r="Q3545" s="11"/>
      <c r="T3545" s="16"/>
    </row>
    <row r="3546" spans="15:20" x14ac:dyDescent="0.3">
      <c r="O3546" s="9"/>
      <c r="Q3546" s="11"/>
      <c r="T3546" s="16"/>
    </row>
    <row r="3547" spans="15:20" x14ac:dyDescent="0.3">
      <c r="O3547" s="9"/>
      <c r="Q3547" s="11"/>
      <c r="T3547" s="16"/>
    </row>
    <row r="3548" spans="15:20" x14ac:dyDescent="0.3">
      <c r="O3548" s="9"/>
      <c r="Q3548" s="11"/>
      <c r="T3548" s="16"/>
    </row>
    <row r="3549" spans="15:20" x14ac:dyDescent="0.3">
      <c r="O3549" s="9"/>
      <c r="Q3549" s="11"/>
      <c r="T3549" s="16"/>
    </row>
    <row r="3550" spans="15:20" x14ac:dyDescent="0.3">
      <c r="O3550" s="9"/>
      <c r="Q3550" s="11"/>
      <c r="T3550" s="16"/>
    </row>
    <row r="3551" spans="15:20" x14ac:dyDescent="0.3">
      <c r="O3551" s="9"/>
      <c r="Q3551" s="11"/>
      <c r="T3551" s="16"/>
    </row>
    <row r="3552" spans="15:20" x14ac:dyDescent="0.3">
      <c r="O3552" s="9"/>
      <c r="Q3552" s="11"/>
      <c r="T3552" s="16"/>
    </row>
    <row r="3553" spans="15:20" x14ac:dyDescent="0.3">
      <c r="O3553" s="9"/>
      <c r="Q3553" s="11"/>
      <c r="T3553" s="16"/>
    </row>
    <row r="3554" spans="15:20" x14ac:dyDescent="0.3">
      <c r="O3554" s="9"/>
      <c r="Q3554" s="11"/>
      <c r="T3554" s="16"/>
    </row>
    <row r="3555" spans="15:20" x14ac:dyDescent="0.3">
      <c r="O3555" s="9"/>
      <c r="Q3555" s="11"/>
      <c r="T3555" s="16"/>
    </row>
    <row r="3556" spans="15:20" x14ac:dyDescent="0.3">
      <c r="O3556" s="9"/>
      <c r="Q3556" s="11"/>
      <c r="T3556" s="16"/>
    </row>
    <row r="3557" spans="15:20" x14ac:dyDescent="0.3">
      <c r="O3557" s="9"/>
      <c r="Q3557" s="11"/>
      <c r="T3557" s="16"/>
    </row>
    <row r="3558" spans="15:20" x14ac:dyDescent="0.3">
      <c r="O3558" s="9"/>
      <c r="Q3558" s="11"/>
      <c r="T3558" s="16"/>
    </row>
    <row r="3559" spans="15:20" x14ac:dyDescent="0.3">
      <c r="O3559" s="9"/>
      <c r="Q3559" s="11"/>
      <c r="T3559" s="16"/>
    </row>
    <row r="3560" spans="15:20" x14ac:dyDescent="0.3">
      <c r="O3560" s="9"/>
      <c r="Q3560" s="11"/>
      <c r="T3560" s="16"/>
    </row>
    <row r="3561" spans="15:20" x14ac:dyDescent="0.3">
      <c r="O3561" s="9"/>
      <c r="Q3561" s="11"/>
      <c r="T3561" s="16"/>
    </row>
    <row r="3562" spans="15:20" x14ac:dyDescent="0.3">
      <c r="O3562" s="9"/>
      <c r="Q3562" s="11"/>
      <c r="T3562" s="16"/>
    </row>
    <row r="3563" spans="15:20" x14ac:dyDescent="0.3">
      <c r="O3563" s="9"/>
      <c r="Q3563" s="11"/>
      <c r="T3563" s="16"/>
    </row>
    <row r="3564" spans="15:20" x14ac:dyDescent="0.3">
      <c r="O3564" s="9"/>
      <c r="Q3564" s="11"/>
      <c r="T3564" s="16"/>
    </row>
    <row r="3565" spans="15:20" x14ac:dyDescent="0.3">
      <c r="O3565" s="9"/>
      <c r="Q3565" s="11"/>
      <c r="T3565" s="16"/>
    </row>
    <row r="3566" spans="15:20" x14ac:dyDescent="0.3">
      <c r="O3566" s="9"/>
      <c r="Q3566" s="11"/>
      <c r="T3566" s="16"/>
    </row>
    <row r="3567" spans="15:20" x14ac:dyDescent="0.3">
      <c r="O3567" s="9"/>
      <c r="Q3567" s="11"/>
      <c r="T3567" s="16"/>
    </row>
    <row r="3568" spans="15:20" x14ac:dyDescent="0.3">
      <c r="O3568" s="9"/>
      <c r="Q3568" s="11"/>
      <c r="T3568" s="16"/>
    </row>
    <row r="3569" spans="15:20" x14ac:dyDescent="0.3">
      <c r="O3569" s="9"/>
      <c r="Q3569" s="11"/>
      <c r="T3569" s="16"/>
    </row>
    <row r="3570" spans="15:20" x14ac:dyDescent="0.3">
      <c r="O3570" s="9"/>
      <c r="Q3570" s="11"/>
      <c r="T3570" s="16"/>
    </row>
    <row r="3571" spans="15:20" x14ac:dyDescent="0.3">
      <c r="O3571" s="9"/>
      <c r="Q3571" s="11"/>
      <c r="T3571" s="16"/>
    </row>
    <row r="3572" spans="15:20" x14ac:dyDescent="0.3">
      <c r="O3572" s="9"/>
      <c r="Q3572" s="11"/>
      <c r="T3572" s="16"/>
    </row>
    <row r="3573" spans="15:20" x14ac:dyDescent="0.3">
      <c r="O3573" s="9"/>
      <c r="Q3573" s="11"/>
      <c r="T3573" s="16"/>
    </row>
    <row r="3574" spans="15:20" x14ac:dyDescent="0.3">
      <c r="O3574" s="9"/>
      <c r="Q3574" s="11"/>
      <c r="T3574" s="16"/>
    </row>
    <row r="3575" spans="15:20" x14ac:dyDescent="0.3">
      <c r="O3575" s="9"/>
      <c r="Q3575" s="11"/>
      <c r="T3575" s="16"/>
    </row>
    <row r="3576" spans="15:20" x14ac:dyDescent="0.3">
      <c r="O3576" s="9"/>
      <c r="Q3576" s="11"/>
      <c r="T3576" s="16"/>
    </row>
    <row r="3577" spans="15:20" x14ac:dyDescent="0.3">
      <c r="O3577" s="9"/>
      <c r="Q3577" s="11"/>
      <c r="T3577" s="16"/>
    </row>
    <row r="3578" spans="15:20" x14ac:dyDescent="0.3">
      <c r="O3578" s="9"/>
      <c r="Q3578" s="11"/>
      <c r="T3578" s="16"/>
    </row>
    <row r="3579" spans="15:20" x14ac:dyDescent="0.3">
      <c r="O3579" s="9"/>
      <c r="Q3579" s="11"/>
      <c r="T3579" s="16"/>
    </row>
    <row r="3580" spans="15:20" x14ac:dyDescent="0.3">
      <c r="O3580" s="9"/>
      <c r="Q3580" s="11"/>
      <c r="T3580" s="16"/>
    </row>
    <row r="3581" spans="15:20" x14ac:dyDescent="0.3">
      <c r="O3581" s="9"/>
      <c r="Q3581" s="11"/>
      <c r="T3581" s="16"/>
    </row>
    <row r="3582" spans="15:20" x14ac:dyDescent="0.3">
      <c r="O3582" s="9"/>
      <c r="Q3582" s="11"/>
      <c r="T3582" s="16"/>
    </row>
    <row r="3583" spans="15:20" x14ac:dyDescent="0.3">
      <c r="O3583" s="9"/>
      <c r="Q3583" s="11"/>
      <c r="T3583" s="16"/>
    </row>
    <row r="3584" spans="15:20" x14ac:dyDescent="0.3">
      <c r="O3584" s="9"/>
      <c r="Q3584" s="11"/>
      <c r="T3584" s="16"/>
    </row>
    <row r="3585" spans="15:20" x14ac:dyDescent="0.3">
      <c r="O3585" s="9"/>
      <c r="Q3585" s="11"/>
      <c r="T3585" s="16"/>
    </row>
    <row r="3586" spans="15:20" x14ac:dyDescent="0.3">
      <c r="O3586" s="9"/>
      <c r="Q3586" s="11"/>
      <c r="T3586" s="16"/>
    </row>
    <row r="3587" spans="15:20" x14ac:dyDescent="0.3">
      <c r="O3587" s="9"/>
      <c r="Q3587" s="11"/>
      <c r="T3587" s="16"/>
    </row>
    <row r="3588" spans="15:20" x14ac:dyDescent="0.3">
      <c r="O3588" s="9"/>
      <c r="Q3588" s="11"/>
      <c r="T3588" s="16"/>
    </row>
    <row r="3589" spans="15:20" x14ac:dyDescent="0.3">
      <c r="O3589" s="9"/>
      <c r="Q3589" s="11"/>
      <c r="T3589" s="16"/>
    </row>
    <row r="3590" spans="15:20" x14ac:dyDescent="0.3">
      <c r="O3590" s="9"/>
      <c r="Q3590" s="11"/>
      <c r="T3590" s="16"/>
    </row>
    <row r="3591" spans="15:20" x14ac:dyDescent="0.3">
      <c r="O3591" s="9"/>
      <c r="Q3591" s="11"/>
      <c r="T3591" s="16"/>
    </row>
    <row r="3592" spans="15:20" x14ac:dyDescent="0.3">
      <c r="O3592" s="9"/>
      <c r="Q3592" s="11"/>
      <c r="T3592" s="16"/>
    </row>
    <row r="3593" spans="15:20" x14ac:dyDescent="0.3">
      <c r="O3593" s="9"/>
      <c r="Q3593" s="11"/>
      <c r="T3593" s="16"/>
    </row>
    <row r="3594" spans="15:20" x14ac:dyDescent="0.3">
      <c r="O3594" s="9"/>
      <c r="Q3594" s="11"/>
      <c r="T3594" s="16"/>
    </row>
    <row r="3595" spans="15:20" x14ac:dyDescent="0.3">
      <c r="O3595" s="9"/>
      <c r="Q3595" s="11"/>
      <c r="T3595" s="16"/>
    </row>
    <row r="3596" spans="15:20" x14ac:dyDescent="0.3">
      <c r="O3596" s="9"/>
      <c r="Q3596" s="11"/>
      <c r="T3596" s="16"/>
    </row>
    <row r="3597" spans="15:20" x14ac:dyDescent="0.3">
      <c r="O3597" s="9"/>
      <c r="Q3597" s="11"/>
      <c r="T3597" s="16"/>
    </row>
    <row r="3598" spans="15:20" x14ac:dyDescent="0.3">
      <c r="O3598" s="9"/>
      <c r="Q3598" s="11"/>
      <c r="T3598" s="16"/>
    </row>
    <row r="3599" spans="15:20" x14ac:dyDescent="0.3">
      <c r="O3599" s="9"/>
      <c r="Q3599" s="11"/>
      <c r="T3599" s="16"/>
    </row>
    <row r="3600" spans="15:20" x14ac:dyDescent="0.3">
      <c r="O3600" s="9"/>
      <c r="Q3600" s="11"/>
      <c r="T3600" s="16"/>
    </row>
    <row r="3601" spans="15:20" x14ac:dyDescent="0.3">
      <c r="O3601" s="9"/>
      <c r="Q3601" s="11"/>
      <c r="T3601" s="16"/>
    </row>
    <row r="3602" spans="15:20" x14ac:dyDescent="0.3">
      <c r="O3602" s="9"/>
      <c r="Q3602" s="11"/>
      <c r="T3602" s="16"/>
    </row>
    <row r="3603" spans="15:20" x14ac:dyDescent="0.3">
      <c r="O3603" s="9"/>
      <c r="Q3603" s="11"/>
      <c r="T3603" s="16"/>
    </row>
    <row r="3604" spans="15:20" x14ac:dyDescent="0.3">
      <c r="O3604" s="9"/>
      <c r="Q3604" s="11"/>
      <c r="T3604" s="16"/>
    </row>
    <row r="3605" spans="15:20" x14ac:dyDescent="0.3">
      <c r="O3605" s="9"/>
      <c r="Q3605" s="11"/>
      <c r="T3605" s="16"/>
    </row>
    <row r="3606" spans="15:20" x14ac:dyDescent="0.3">
      <c r="O3606" s="9"/>
      <c r="Q3606" s="11"/>
      <c r="T3606" s="16"/>
    </row>
    <row r="3607" spans="15:20" x14ac:dyDescent="0.3">
      <c r="O3607" s="9"/>
      <c r="Q3607" s="11"/>
      <c r="T3607" s="16"/>
    </row>
    <row r="3608" spans="15:20" x14ac:dyDescent="0.3">
      <c r="O3608" s="9"/>
      <c r="Q3608" s="11"/>
      <c r="T3608" s="16"/>
    </row>
    <row r="3609" spans="15:20" x14ac:dyDescent="0.3">
      <c r="O3609" s="9"/>
      <c r="Q3609" s="11"/>
      <c r="T3609" s="16"/>
    </row>
    <row r="3610" spans="15:20" x14ac:dyDescent="0.3">
      <c r="O3610" s="9"/>
      <c r="Q3610" s="11"/>
      <c r="T3610" s="16"/>
    </row>
    <row r="3611" spans="15:20" x14ac:dyDescent="0.3">
      <c r="O3611" s="9"/>
      <c r="Q3611" s="11"/>
      <c r="T3611" s="16"/>
    </row>
    <row r="3612" spans="15:20" x14ac:dyDescent="0.3">
      <c r="O3612" s="9"/>
      <c r="Q3612" s="11"/>
      <c r="T3612" s="16"/>
    </row>
    <row r="3613" spans="15:20" x14ac:dyDescent="0.3">
      <c r="O3613" s="9"/>
      <c r="Q3613" s="11"/>
      <c r="T3613" s="16"/>
    </row>
    <row r="3614" spans="15:20" x14ac:dyDescent="0.3">
      <c r="O3614" s="9"/>
      <c r="Q3614" s="11"/>
      <c r="T3614" s="16"/>
    </row>
    <row r="3615" spans="15:20" x14ac:dyDescent="0.3">
      <c r="O3615" s="9"/>
      <c r="Q3615" s="11"/>
      <c r="T3615" s="16"/>
    </row>
    <row r="3616" spans="15:20" x14ac:dyDescent="0.3">
      <c r="O3616" s="9"/>
      <c r="Q3616" s="11"/>
      <c r="T3616" s="16"/>
    </row>
    <row r="3617" spans="15:20" x14ac:dyDescent="0.3">
      <c r="O3617" s="9"/>
      <c r="Q3617" s="11"/>
      <c r="T3617" s="16"/>
    </row>
    <row r="3618" spans="15:20" x14ac:dyDescent="0.3">
      <c r="O3618" s="9"/>
      <c r="Q3618" s="11"/>
      <c r="T3618" s="16"/>
    </row>
    <row r="3619" spans="15:20" x14ac:dyDescent="0.3">
      <c r="O3619" s="9"/>
      <c r="Q3619" s="11"/>
      <c r="T3619" s="16"/>
    </row>
    <row r="3620" spans="15:20" x14ac:dyDescent="0.3">
      <c r="O3620" s="9"/>
      <c r="Q3620" s="11"/>
      <c r="T3620" s="16"/>
    </row>
    <row r="3621" spans="15:20" x14ac:dyDescent="0.3">
      <c r="O3621" s="9"/>
      <c r="Q3621" s="11"/>
      <c r="T3621" s="16"/>
    </row>
    <row r="3622" spans="15:20" x14ac:dyDescent="0.3">
      <c r="O3622" s="9"/>
      <c r="Q3622" s="11"/>
      <c r="T3622" s="16"/>
    </row>
    <row r="3623" spans="15:20" x14ac:dyDescent="0.3">
      <c r="O3623" s="9"/>
      <c r="Q3623" s="11"/>
      <c r="T3623" s="16"/>
    </row>
    <row r="3624" spans="15:20" x14ac:dyDescent="0.3">
      <c r="O3624" s="9"/>
      <c r="Q3624" s="11"/>
      <c r="T3624" s="16"/>
    </row>
    <row r="3625" spans="15:20" x14ac:dyDescent="0.3">
      <c r="O3625" s="9"/>
      <c r="Q3625" s="11"/>
      <c r="T3625" s="16"/>
    </row>
    <row r="3626" spans="15:20" x14ac:dyDescent="0.3">
      <c r="O3626" s="9"/>
      <c r="Q3626" s="11"/>
      <c r="T3626" s="16"/>
    </row>
    <row r="3627" spans="15:20" x14ac:dyDescent="0.3">
      <c r="O3627" s="9"/>
      <c r="Q3627" s="11"/>
      <c r="T3627" s="16"/>
    </row>
    <row r="3628" spans="15:20" x14ac:dyDescent="0.3">
      <c r="O3628" s="9"/>
      <c r="Q3628" s="11"/>
      <c r="T3628" s="16"/>
    </row>
    <row r="3629" spans="15:20" x14ac:dyDescent="0.3">
      <c r="O3629" s="9"/>
      <c r="Q3629" s="11"/>
      <c r="T3629" s="16"/>
    </row>
    <row r="3630" spans="15:20" x14ac:dyDescent="0.3">
      <c r="O3630" s="9"/>
      <c r="Q3630" s="11"/>
      <c r="T3630" s="16"/>
    </row>
    <row r="3631" spans="15:20" x14ac:dyDescent="0.3">
      <c r="O3631" s="9"/>
      <c r="Q3631" s="11"/>
      <c r="T3631" s="16"/>
    </row>
    <row r="3632" spans="15:20" x14ac:dyDescent="0.3">
      <c r="O3632" s="9"/>
      <c r="Q3632" s="11"/>
      <c r="T3632" s="16"/>
    </row>
    <row r="3633" spans="15:20" x14ac:dyDescent="0.3">
      <c r="O3633" s="9"/>
      <c r="Q3633" s="11"/>
      <c r="T3633" s="16"/>
    </row>
    <row r="3634" spans="15:20" x14ac:dyDescent="0.3">
      <c r="O3634" s="9"/>
      <c r="Q3634" s="11"/>
      <c r="T3634" s="16"/>
    </row>
    <row r="3635" spans="15:20" x14ac:dyDescent="0.3">
      <c r="O3635" s="9"/>
      <c r="Q3635" s="11"/>
      <c r="T3635" s="16"/>
    </row>
    <row r="3636" spans="15:20" x14ac:dyDescent="0.3">
      <c r="O3636" s="9"/>
      <c r="Q3636" s="11"/>
      <c r="T3636" s="16"/>
    </row>
    <row r="3637" spans="15:20" x14ac:dyDescent="0.3">
      <c r="O3637" s="9"/>
      <c r="Q3637" s="11"/>
      <c r="T3637" s="16"/>
    </row>
    <row r="3638" spans="15:20" x14ac:dyDescent="0.3">
      <c r="O3638" s="9"/>
      <c r="Q3638" s="11"/>
      <c r="T3638" s="16"/>
    </row>
    <row r="3639" spans="15:20" x14ac:dyDescent="0.3">
      <c r="O3639" s="9"/>
      <c r="Q3639" s="11"/>
      <c r="T3639" s="16"/>
    </row>
    <row r="3640" spans="15:20" x14ac:dyDescent="0.3">
      <c r="O3640" s="9"/>
      <c r="Q3640" s="11"/>
      <c r="T3640" s="16"/>
    </row>
    <row r="3641" spans="15:20" x14ac:dyDescent="0.3">
      <c r="O3641" s="9"/>
      <c r="Q3641" s="11"/>
      <c r="T3641" s="16"/>
    </row>
    <row r="3642" spans="15:20" x14ac:dyDescent="0.3">
      <c r="O3642" s="9"/>
      <c r="Q3642" s="11"/>
      <c r="T3642" s="16"/>
    </row>
    <row r="3643" spans="15:20" x14ac:dyDescent="0.3">
      <c r="O3643" s="9"/>
      <c r="Q3643" s="11"/>
      <c r="T3643" s="16"/>
    </row>
    <row r="3644" spans="15:20" x14ac:dyDescent="0.3">
      <c r="O3644" s="9"/>
      <c r="Q3644" s="11"/>
      <c r="T3644" s="16"/>
    </row>
    <row r="3645" spans="15:20" x14ac:dyDescent="0.3">
      <c r="O3645" s="9"/>
      <c r="Q3645" s="11"/>
      <c r="T3645" s="16"/>
    </row>
    <row r="3646" spans="15:20" x14ac:dyDescent="0.3">
      <c r="O3646" s="9"/>
      <c r="Q3646" s="11"/>
      <c r="T3646" s="16"/>
    </row>
    <row r="3647" spans="15:20" x14ac:dyDescent="0.3">
      <c r="O3647" s="9"/>
      <c r="Q3647" s="11"/>
      <c r="T3647" s="16"/>
    </row>
    <row r="3648" spans="15:20" x14ac:dyDescent="0.3">
      <c r="O3648" s="9"/>
      <c r="Q3648" s="11"/>
      <c r="T3648" s="16"/>
    </row>
    <row r="3649" spans="15:20" x14ac:dyDescent="0.3">
      <c r="O3649" s="9"/>
      <c r="Q3649" s="11"/>
      <c r="T3649" s="16"/>
    </row>
    <row r="3650" spans="15:20" x14ac:dyDescent="0.3">
      <c r="O3650" s="9"/>
      <c r="Q3650" s="11"/>
      <c r="T3650" s="16"/>
    </row>
    <row r="3651" spans="15:20" x14ac:dyDescent="0.3">
      <c r="O3651" s="9"/>
      <c r="Q3651" s="11"/>
      <c r="T3651" s="16"/>
    </row>
    <row r="3652" spans="15:20" x14ac:dyDescent="0.3">
      <c r="O3652" s="9"/>
      <c r="Q3652" s="11"/>
      <c r="T3652" s="16"/>
    </row>
    <row r="3653" spans="15:20" x14ac:dyDescent="0.3">
      <c r="O3653" s="9"/>
      <c r="Q3653" s="11"/>
      <c r="T3653" s="16"/>
    </row>
    <row r="3654" spans="15:20" x14ac:dyDescent="0.3">
      <c r="O3654" s="9"/>
      <c r="Q3654" s="11"/>
      <c r="T3654" s="16"/>
    </row>
    <row r="3655" spans="15:20" x14ac:dyDescent="0.3">
      <c r="O3655" s="9"/>
      <c r="Q3655" s="11"/>
      <c r="T3655" s="16"/>
    </row>
    <row r="3656" spans="15:20" x14ac:dyDescent="0.3">
      <c r="O3656" s="9"/>
      <c r="Q3656" s="11"/>
      <c r="T3656" s="16"/>
    </row>
    <row r="3657" spans="15:20" x14ac:dyDescent="0.3">
      <c r="O3657" s="9"/>
      <c r="Q3657" s="11"/>
      <c r="T3657" s="16"/>
    </row>
    <row r="3658" spans="15:20" x14ac:dyDescent="0.3">
      <c r="O3658" s="9"/>
      <c r="Q3658" s="11"/>
      <c r="T3658" s="16"/>
    </row>
    <row r="3659" spans="15:20" x14ac:dyDescent="0.3">
      <c r="O3659" s="9"/>
      <c r="Q3659" s="11"/>
      <c r="T3659" s="16"/>
    </row>
    <row r="3660" spans="15:20" x14ac:dyDescent="0.3">
      <c r="O3660" s="9"/>
      <c r="Q3660" s="11"/>
      <c r="T3660" s="16"/>
    </row>
    <row r="3661" spans="15:20" x14ac:dyDescent="0.3">
      <c r="O3661" s="9"/>
      <c r="Q3661" s="11"/>
      <c r="T3661" s="16"/>
    </row>
    <row r="3662" spans="15:20" x14ac:dyDescent="0.3">
      <c r="O3662" s="9"/>
      <c r="Q3662" s="11"/>
      <c r="T3662" s="16"/>
    </row>
    <row r="3663" spans="15:20" x14ac:dyDescent="0.3">
      <c r="O3663" s="9"/>
      <c r="Q3663" s="11"/>
      <c r="T3663" s="16"/>
    </row>
    <row r="3664" spans="15:20" x14ac:dyDescent="0.3">
      <c r="O3664" s="9"/>
      <c r="Q3664" s="11"/>
      <c r="T3664" s="16"/>
    </row>
    <row r="3665" spans="15:20" x14ac:dyDescent="0.3">
      <c r="O3665" s="9"/>
      <c r="Q3665" s="11"/>
      <c r="T3665" s="16"/>
    </row>
    <row r="3666" spans="15:20" x14ac:dyDescent="0.3">
      <c r="O3666" s="9"/>
      <c r="Q3666" s="11"/>
      <c r="T3666" s="16"/>
    </row>
    <row r="3667" spans="15:20" x14ac:dyDescent="0.3">
      <c r="O3667" s="9"/>
      <c r="Q3667" s="11"/>
      <c r="T3667" s="16"/>
    </row>
    <row r="3668" spans="15:20" x14ac:dyDescent="0.3">
      <c r="O3668" s="9"/>
      <c r="Q3668" s="11"/>
      <c r="T3668" s="16"/>
    </row>
    <row r="3669" spans="15:20" x14ac:dyDescent="0.3">
      <c r="O3669" s="9"/>
      <c r="Q3669" s="11"/>
      <c r="T3669" s="16"/>
    </row>
    <row r="3670" spans="15:20" x14ac:dyDescent="0.3">
      <c r="O3670" s="9"/>
      <c r="Q3670" s="11"/>
      <c r="T3670" s="16"/>
    </row>
    <row r="3671" spans="15:20" x14ac:dyDescent="0.3">
      <c r="O3671" s="9"/>
      <c r="Q3671" s="11"/>
      <c r="T3671" s="16"/>
    </row>
    <row r="3672" spans="15:20" x14ac:dyDescent="0.3">
      <c r="O3672" s="9"/>
      <c r="Q3672" s="11"/>
      <c r="T3672" s="16"/>
    </row>
    <row r="3673" spans="15:20" x14ac:dyDescent="0.3">
      <c r="O3673" s="9"/>
      <c r="Q3673" s="11"/>
      <c r="T3673" s="16"/>
    </row>
    <row r="3674" spans="15:20" x14ac:dyDescent="0.3">
      <c r="O3674" s="9"/>
      <c r="Q3674" s="11"/>
      <c r="T3674" s="16"/>
    </row>
    <row r="3675" spans="15:20" x14ac:dyDescent="0.3">
      <c r="O3675" s="9"/>
      <c r="Q3675" s="11"/>
      <c r="T3675" s="16"/>
    </row>
    <row r="3676" spans="15:20" x14ac:dyDescent="0.3">
      <c r="O3676" s="9"/>
      <c r="Q3676" s="11"/>
      <c r="T3676" s="16"/>
    </row>
    <row r="3677" spans="15:20" x14ac:dyDescent="0.3">
      <c r="O3677" s="9"/>
      <c r="Q3677" s="11"/>
      <c r="T3677" s="16"/>
    </row>
    <row r="3678" spans="15:20" x14ac:dyDescent="0.3">
      <c r="O3678" s="9"/>
      <c r="Q3678" s="11"/>
      <c r="T3678" s="16"/>
    </row>
    <row r="3679" spans="15:20" x14ac:dyDescent="0.3">
      <c r="O3679" s="9"/>
      <c r="Q3679" s="11"/>
      <c r="T3679" s="16"/>
    </row>
    <row r="3680" spans="15:20" x14ac:dyDescent="0.3">
      <c r="O3680" s="9"/>
      <c r="Q3680" s="11"/>
      <c r="T3680" s="16"/>
    </row>
    <row r="3681" spans="15:20" x14ac:dyDescent="0.3">
      <c r="O3681" s="9"/>
      <c r="Q3681" s="11"/>
      <c r="T3681" s="16"/>
    </row>
    <row r="3682" spans="15:20" x14ac:dyDescent="0.3">
      <c r="O3682" s="9"/>
      <c r="Q3682" s="11"/>
      <c r="T3682" s="16"/>
    </row>
    <row r="3683" spans="15:20" x14ac:dyDescent="0.3">
      <c r="O3683" s="9"/>
      <c r="Q3683" s="11"/>
      <c r="T3683" s="16"/>
    </row>
    <row r="3684" spans="15:20" x14ac:dyDescent="0.3">
      <c r="O3684" s="9"/>
      <c r="Q3684" s="11"/>
      <c r="T3684" s="16"/>
    </row>
    <row r="3685" spans="15:20" x14ac:dyDescent="0.3">
      <c r="O3685" s="9"/>
      <c r="Q3685" s="11"/>
      <c r="T3685" s="16"/>
    </row>
    <row r="3686" spans="15:20" x14ac:dyDescent="0.3">
      <c r="O3686" s="9"/>
      <c r="Q3686" s="11"/>
      <c r="T3686" s="16"/>
    </row>
    <row r="3687" spans="15:20" x14ac:dyDescent="0.3">
      <c r="O3687" s="9"/>
      <c r="Q3687" s="11"/>
      <c r="T3687" s="16"/>
    </row>
    <row r="3688" spans="15:20" x14ac:dyDescent="0.3">
      <c r="O3688" s="9"/>
      <c r="Q3688" s="11"/>
      <c r="T3688" s="16"/>
    </row>
    <row r="3689" spans="15:20" x14ac:dyDescent="0.3">
      <c r="O3689" s="9"/>
      <c r="Q3689" s="11"/>
      <c r="T3689" s="16"/>
    </row>
    <row r="3690" spans="15:20" x14ac:dyDescent="0.3">
      <c r="O3690" s="9"/>
      <c r="Q3690" s="11"/>
      <c r="T3690" s="16"/>
    </row>
    <row r="3691" spans="15:20" x14ac:dyDescent="0.3">
      <c r="O3691" s="9"/>
      <c r="Q3691" s="11"/>
      <c r="T3691" s="16"/>
    </row>
    <row r="3692" spans="15:20" x14ac:dyDescent="0.3">
      <c r="O3692" s="9"/>
      <c r="Q3692" s="11"/>
      <c r="T3692" s="16"/>
    </row>
    <row r="3693" spans="15:20" x14ac:dyDescent="0.3">
      <c r="O3693" s="9"/>
      <c r="Q3693" s="11"/>
      <c r="T3693" s="16"/>
    </row>
    <row r="3694" spans="15:20" x14ac:dyDescent="0.3">
      <c r="O3694" s="9"/>
      <c r="Q3694" s="11"/>
      <c r="T3694" s="16"/>
    </row>
    <row r="3695" spans="15:20" x14ac:dyDescent="0.3">
      <c r="O3695" s="9"/>
      <c r="Q3695" s="11"/>
      <c r="T3695" s="16"/>
    </row>
    <row r="3696" spans="15:20" x14ac:dyDescent="0.3">
      <c r="O3696" s="9"/>
      <c r="Q3696" s="11"/>
      <c r="T3696" s="16"/>
    </row>
    <row r="3697" spans="15:20" x14ac:dyDescent="0.3">
      <c r="O3697" s="9"/>
      <c r="Q3697" s="11"/>
      <c r="T3697" s="16"/>
    </row>
    <row r="3698" spans="15:20" x14ac:dyDescent="0.3">
      <c r="O3698" s="9"/>
      <c r="Q3698" s="11"/>
      <c r="T3698" s="16"/>
    </row>
    <row r="3699" spans="15:20" x14ac:dyDescent="0.3">
      <c r="O3699" s="9"/>
      <c r="Q3699" s="11"/>
      <c r="T3699" s="16"/>
    </row>
    <row r="3700" spans="15:20" x14ac:dyDescent="0.3">
      <c r="O3700" s="9"/>
      <c r="Q3700" s="11"/>
      <c r="T3700" s="16"/>
    </row>
    <row r="3701" spans="15:20" x14ac:dyDescent="0.3">
      <c r="O3701" s="9"/>
      <c r="Q3701" s="11"/>
      <c r="T3701" s="16"/>
    </row>
    <row r="3702" spans="15:20" x14ac:dyDescent="0.3">
      <c r="O3702" s="9"/>
      <c r="Q3702" s="11"/>
      <c r="T3702" s="16"/>
    </row>
    <row r="3703" spans="15:20" x14ac:dyDescent="0.3">
      <c r="O3703" s="9"/>
      <c r="Q3703" s="11"/>
      <c r="T3703" s="16"/>
    </row>
    <row r="3704" spans="15:20" x14ac:dyDescent="0.3">
      <c r="O3704" s="9"/>
      <c r="Q3704" s="11"/>
      <c r="T3704" s="16"/>
    </row>
    <row r="3705" spans="15:20" x14ac:dyDescent="0.3">
      <c r="O3705" s="9"/>
      <c r="Q3705" s="11"/>
      <c r="T3705" s="16"/>
    </row>
    <row r="3706" spans="15:20" x14ac:dyDescent="0.3">
      <c r="O3706" s="9"/>
      <c r="Q3706" s="11"/>
      <c r="T3706" s="16"/>
    </row>
    <row r="3707" spans="15:20" x14ac:dyDescent="0.3">
      <c r="O3707" s="9"/>
      <c r="Q3707" s="11"/>
      <c r="T3707" s="16"/>
    </row>
    <row r="3708" spans="15:20" x14ac:dyDescent="0.3">
      <c r="O3708" s="9"/>
      <c r="Q3708" s="11"/>
      <c r="T3708" s="16"/>
    </row>
    <row r="3709" spans="15:20" x14ac:dyDescent="0.3">
      <c r="O3709" s="9"/>
      <c r="Q3709" s="11"/>
      <c r="T3709" s="16"/>
    </row>
    <row r="3710" spans="15:20" x14ac:dyDescent="0.3">
      <c r="O3710" s="9"/>
      <c r="Q3710" s="11"/>
      <c r="T3710" s="16"/>
    </row>
    <row r="3711" spans="15:20" x14ac:dyDescent="0.3">
      <c r="O3711" s="9"/>
      <c r="Q3711" s="11"/>
      <c r="T3711" s="16"/>
    </row>
    <row r="3712" spans="15:20" x14ac:dyDescent="0.3">
      <c r="O3712" s="9"/>
      <c r="Q3712" s="11"/>
      <c r="T3712" s="16"/>
    </row>
    <row r="3713" spans="15:20" x14ac:dyDescent="0.3">
      <c r="O3713" s="9"/>
      <c r="Q3713" s="11"/>
      <c r="T3713" s="16"/>
    </row>
    <row r="3714" spans="15:20" x14ac:dyDescent="0.3">
      <c r="O3714" s="9"/>
      <c r="Q3714" s="11"/>
      <c r="T3714" s="16"/>
    </row>
    <row r="3715" spans="15:20" x14ac:dyDescent="0.3">
      <c r="O3715" s="9"/>
      <c r="Q3715" s="11"/>
      <c r="T3715" s="16"/>
    </row>
    <row r="3716" spans="15:20" x14ac:dyDescent="0.3">
      <c r="O3716" s="9"/>
      <c r="Q3716" s="11"/>
      <c r="T3716" s="16"/>
    </row>
    <row r="3717" spans="15:20" x14ac:dyDescent="0.3">
      <c r="O3717" s="9"/>
      <c r="Q3717" s="11"/>
      <c r="T3717" s="16"/>
    </row>
    <row r="3718" spans="15:20" x14ac:dyDescent="0.3">
      <c r="O3718" s="9"/>
      <c r="Q3718" s="11"/>
      <c r="T3718" s="16"/>
    </row>
    <row r="3719" spans="15:20" x14ac:dyDescent="0.3">
      <c r="O3719" s="9"/>
      <c r="Q3719" s="11"/>
      <c r="T3719" s="16"/>
    </row>
    <row r="3720" spans="15:20" x14ac:dyDescent="0.3">
      <c r="O3720" s="9"/>
      <c r="Q3720" s="11"/>
      <c r="T3720" s="16"/>
    </row>
    <row r="3721" spans="15:20" x14ac:dyDescent="0.3">
      <c r="O3721" s="9"/>
      <c r="Q3721" s="11"/>
      <c r="T3721" s="16"/>
    </row>
    <row r="3722" spans="15:20" x14ac:dyDescent="0.3">
      <c r="O3722" s="9"/>
      <c r="Q3722" s="11"/>
      <c r="T3722" s="16"/>
    </row>
    <row r="3723" spans="15:20" x14ac:dyDescent="0.3">
      <c r="O3723" s="9"/>
      <c r="Q3723" s="11"/>
      <c r="T3723" s="16"/>
    </row>
    <row r="3724" spans="15:20" x14ac:dyDescent="0.3">
      <c r="O3724" s="9"/>
      <c r="Q3724" s="11"/>
      <c r="T3724" s="16"/>
    </row>
    <row r="3725" spans="15:20" x14ac:dyDescent="0.3">
      <c r="O3725" s="9"/>
      <c r="Q3725" s="11"/>
      <c r="T3725" s="16"/>
    </row>
    <row r="3726" spans="15:20" x14ac:dyDescent="0.3">
      <c r="O3726" s="9"/>
      <c r="Q3726" s="11"/>
      <c r="T3726" s="16"/>
    </row>
    <row r="3727" spans="15:20" x14ac:dyDescent="0.3">
      <c r="O3727" s="9"/>
      <c r="Q3727" s="11"/>
      <c r="T3727" s="16"/>
    </row>
    <row r="3728" spans="15:20" x14ac:dyDescent="0.3">
      <c r="O3728" s="9"/>
      <c r="Q3728" s="11"/>
      <c r="T3728" s="16"/>
    </row>
    <row r="3729" spans="15:20" x14ac:dyDescent="0.3">
      <c r="O3729" s="9"/>
      <c r="Q3729" s="11"/>
      <c r="T3729" s="16"/>
    </row>
    <row r="3730" spans="15:20" x14ac:dyDescent="0.3">
      <c r="O3730" s="9"/>
      <c r="Q3730" s="11"/>
      <c r="T3730" s="16"/>
    </row>
    <row r="3731" spans="15:20" x14ac:dyDescent="0.3">
      <c r="O3731" s="9"/>
      <c r="Q3731" s="11"/>
      <c r="T3731" s="16"/>
    </row>
    <row r="3732" spans="15:20" x14ac:dyDescent="0.3">
      <c r="O3732" s="9"/>
      <c r="Q3732" s="11"/>
      <c r="T3732" s="16"/>
    </row>
    <row r="3733" spans="15:20" x14ac:dyDescent="0.3">
      <c r="O3733" s="9"/>
      <c r="Q3733" s="11"/>
      <c r="T3733" s="16"/>
    </row>
    <row r="3734" spans="15:20" x14ac:dyDescent="0.3">
      <c r="O3734" s="9"/>
      <c r="Q3734" s="11"/>
      <c r="T3734" s="16"/>
    </row>
    <row r="3735" spans="15:20" x14ac:dyDescent="0.3">
      <c r="O3735" s="9"/>
      <c r="Q3735" s="11"/>
      <c r="T3735" s="16"/>
    </row>
    <row r="3736" spans="15:20" x14ac:dyDescent="0.3">
      <c r="O3736" s="9"/>
      <c r="Q3736" s="11"/>
      <c r="T3736" s="16"/>
    </row>
    <row r="3737" spans="15:20" x14ac:dyDescent="0.3">
      <c r="O3737" s="9"/>
      <c r="Q3737" s="11"/>
      <c r="T3737" s="16"/>
    </row>
    <row r="3738" spans="15:20" x14ac:dyDescent="0.3">
      <c r="O3738" s="9"/>
      <c r="Q3738" s="11"/>
      <c r="T3738" s="16"/>
    </row>
    <row r="3739" spans="15:20" x14ac:dyDescent="0.3">
      <c r="O3739" s="9"/>
      <c r="Q3739" s="11"/>
      <c r="T3739" s="16"/>
    </row>
    <row r="3740" spans="15:20" x14ac:dyDescent="0.3">
      <c r="O3740" s="9"/>
      <c r="Q3740" s="11"/>
      <c r="T3740" s="16"/>
    </row>
    <row r="3741" spans="15:20" x14ac:dyDescent="0.3">
      <c r="O3741" s="9"/>
      <c r="Q3741" s="11"/>
      <c r="T3741" s="16"/>
    </row>
    <row r="3742" spans="15:20" x14ac:dyDescent="0.3">
      <c r="O3742" s="9"/>
      <c r="Q3742" s="11"/>
      <c r="T3742" s="16"/>
    </row>
    <row r="3743" spans="15:20" x14ac:dyDescent="0.3">
      <c r="O3743" s="9"/>
      <c r="Q3743" s="11"/>
      <c r="T3743" s="16"/>
    </row>
    <row r="3744" spans="15:20" x14ac:dyDescent="0.3">
      <c r="O3744" s="9"/>
      <c r="Q3744" s="11"/>
      <c r="T3744" s="16"/>
    </row>
    <row r="3745" spans="15:20" x14ac:dyDescent="0.3">
      <c r="O3745" s="9"/>
      <c r="Q3745" s="11"/>
      <c r="T3745" s="16"/>
    </row>
    <row r="3746" spans="15:20" x14ac:dyDescent="0.3">
      <c r="O3746" s="9"/>
      <c r="Q3746" s="11"/>
      <c r="T3746" s="16"/>
    </row>
    <row r="3747" spans="15:20" x14ac:dyDescent="0.3">
      <c r="O3747" s="9"/>
      <c r="Q3747" s="11"/>
      <c r="T3747" s="16"/>
    </row>
    <row r="3748" spans="15:20" x14ac:dyDescent="0.3">
      <c r="O3748" s="9"/>
      <c r="Q3748" s="11"/>
      <c r="T3748" s="16"/>
    </row>
    <row r="3749" spans="15:20" x14ac:dyDescent="0.3">
      <c r="O3749" s="9"/>
      <c r="Q3749" s="11"/>
      <c r="T3749" s="16"/>
    </row>
    <row r="3750" spans="15:20" x14ac:dyDescent="0.3">
      <c r="O3750" s="9"/>
      <c r="Q3750" s="11"/>
      <c r="T3750" s="16"/>
    </row>
    <row r="3751" spans="15:20" x14ac:dyDescent="0.3">
      <c r="O3751" s="9"/>
      <c r="Q3751" s="11"/>
      <c r="T3751" s="16"/>
    </row>
    <row r="3752" spans="15:20" x14ac:dyDescent="0.3">
      <c r="O3752" s="9"/>
      <c r="Q3752" s="11"/>
      <c r="T3752" s="16"/>
    </row>
    <row r="3753" spans="15:20" x14ac:dyDescent="0.3">
      <c r="O3753" s="9"/>
      <c r="Q3753" s="11"/>
      <c r="T3753" s="16"/>
    </row>
    <row r="3754" spans="15:20" x14ac:dyDescent="0.3">
      <c r="O3754" s="9"/>
      <c r="Q3754" s="11"/>
      <c r="T3754" s="16"/>
    </row>
    <row r="3755" spans="15:20" x14ac:dyDescent="0.3">
      <c r="O3755" s="9"/>
      <c r="Q3755" s="11"/>
      <c r="T3755" s="16"/>
    </row>
    <row r="3756" spans="15:20" x14ac:dyDescent="0.3">
      <c r="O3756" s="9"/>
      <c r="Q3756" s="11"/>
      <c r="T3756" s="16"/>
    </row>
    <row r="3757" spans="15:20" x14ac:dyDescent="0.3">
      <c r="O3757" s="9"/>
      <c r="Q3757" s="11"/>
      <c r="T3757" s="16"/>
    </row>
    <row r="3758" spans="15:20" x14ac:dyDescent="0.3">
      <c r="O3758" s="9"/>
      <c r="Q3758" s="11"/>
      <c r="T3758" s="16"/>
    </row>
    <row r="3759" spans="15:20" x14ac:dyDescent="0.3">
      <c r="O3759" s="9"/>
      <c r="Q3759" s="11"/>
      <c r="T3759" s="16"/>
    </row>
    <row r="3760" spans="15:20" x14ac:dyDescent="0.3">
      <c r="O3760" s="9"/>
      <c r="Q3760" s="11"/>
      <c r="T3760" s="16"/>
    </row>
    <row r="3761" spans="15:20" x14ac:dyDescent="0.3">
      <c r="O3761" s="9"/>
      <c r="Q3761" s="11"/>
      <c r="T3761" s="16"/>
    </row>
    <row r="3762" spans="15:20" x14ac:dyDescent="0.3">
      <c r="O3762" s="9"/>
      <c r="Q3762" s="11"/>
      <c r="T3762" s="16"/>
    </row>
    <row r="3763" spans="15:20" x14ac:dyDescent="0.3">
      <c r="O3763" s="9"/>
      <c r="Q3763" s="11"/>
      <c r="T3763" s="16"/>
    </row>
    <row r="3764" spans="15:20" x14ac:dyDescent="0.3">
      <c r="O3764" s="9"/>
      <c r="Q3764" s="11"/>
      <c r="T3764" s="16"/>
    </row>
    <row r="3765" spans="15:20" x14ac:dyDescent="0.3">
      <c r="O3765" s="9"/>
      <c r="Q3765" s="11"/>
      <c r="T3765" s="16"/>
    </row>
    <row r="3766" spans="15:20" x14ac:dyDescent="0.3">
      <c r="O3766" s="9"/>
      <c r="Q3766" s="11"/>
      <c r="T3766" s="16"/>
    </row>
    <row r="3767" spans="15:20" x14ac:dyDescent="0.3">
      <c r="O3767" s="9"/>
      <c r="Q3767" s="11"/>
      <c r="T3767" s="16"/>
    </row>
    <row r="3768" spans="15:20" x14ac:dyDescent="0.3">
      <c r="O3768" s="9"/>
      <c r="Q3768" s="11"/>
      <c r="T3768" s="16"/>
    </row>
    <row r="3769" spans="15:20" x14ac:dyDescent="0.3">
      <c r="O3769" s="9"/>
      <c r="Q3769" s="11"/>
      <c r="T3769" s="16"/>
    </row>
    <row r="3770" spans="15:20" x14ac:dyDescent="0.3">
      <c r="O3770" s="9"/>
      <c r="Q3770" s="11"/>
      <c r="T3770" s="16"/>
    </row>
    <row r="3771" spans="15:20" x14ac:dyDescent="0.3">
      <c r="O3771" s="9"/>
      <c r="Q3771" s="11"/>
      <c r="T3771" s="16"/>
    </row>
    <row r="3772" spans="15:20" x14ac:dyDescent="0.3">
      <c r="O3772" s="9"/>
      <c r="Q3772" s="11"/>
      <c r="T3772" s="16"/>
    </row>
    <row r="3773" spans="15:20" x14ac:dyDescent="0.3">
      <c r="O3773" s="9"/>
      <c r="Q3773" s="11"/>
      <c r="T3773" s="16"/>
    </row>
    <row r="3774" spans="15:20" x14ac:dyDescent="0.3">
      <c r="O3774" s="9"/>
      <c r="Q3774" s="11"/>
      <c r="T3774" s="16"/>
    </row>
    <row r="3775" spans="15:20" x14ac:dyDescent="0.3">
      <c r="O3775" s="9"/>
      <c r="Q3775" s="11"/>
      <c r="T3775" s="16"/>
    </row>
    <row r="3776" spans="15:20" x14ac:dyDescent="0.3">
      <c r="O3776" s="9"/>
      <c r="Q3776" s="11"/>
      <c r="T3776" s="16"/>
    </row>
    <row r="3777" spans="15:20" x14ac:dyDescent="0.3">
      <c r="O3777" s="9"/>
      <c r="Q3777" s="11"/>
      <c r="T3777" s="16"/>
    </row>
    <row r="3778" spans="15:20" x14ac:dyDescent="0.3">
      <c r="O3778" s="9"/>
      <c r="Q3778" s="11"/>
      <c r="T3778" s="16"/>
    </row>
    <row r="3779" spans="15:20" x14ac:dyDescent="0.3">
      <c r="O3779" s="9"/>
      <c r="Q3779" s="11"/>
      <c r="T3779" s="16"/>
    </row>
    <row r="3780" spans="15:20" x14ac:dyDescent="0.3">
      <c r="O3780" s="9"/>
      <c r="Q3780" s="11"/>
      <c r="T3780" s="16"/>
    </row>
    <row r="3781" spans="15:20" x14ac:dyDescent="0.3">
      <c r="O3781" s="9"/>
      <c r="Q3781" s="11"/>
      <c r="T3781" s="16"/>
    </row>
    <row r="3782" spans="15:20" x14ac:dyDescent="0.3">
      <c r="O3782" s="9"/>
      <c r="Q3782" s="11"/>
      <c r="T3782" s="16"/>
    </row>
    <row r="3783" spans="15:20" x14ac:dyDescent="0.3">
      <c r="O3783" s="9"/>
      <c r="Q3783" s="11"/>
      <c r="T3783" s="16"/>
    </row>
    <row r="3784" spans="15:20" x14ac:dyDescent="0.3">
      <c r="O3784" s="9"/>
      <c r="Q3784" s="11"/>
      <c r="T3784" s="16"/>
    </row>
    <row r="3785" spans="15:20" x14ac:dyDescent="0.3">
      <c r="O3785" s="9"/>
      <c r="Q3785" s="11"/>
      <c r="T3785" s="16"/>
    </row>
    <row r="3786" spans="15:20" x14ac:dyDescent="0.3">
      <c r="O3786" s="9"/>
      <c r="Q3786" s="11"/>
      <c r="T3786" s="16"/>
    </row>
    <row r="3787" spans="15:20" x14ac:dyDescent="0.3">
      <c r="O3787" s="9"/>
      <c r="Q3787" s="11"/>
      <c r="T3787" s="16"/>
    </row>
    <row r="3788" spans="15:20" x14ac:dyDescent="0.3">
      <c r="O3788" s="9"/>
      <c r="Q3788" s="11"/>
      <c r="T3788" s="16"/>
    </row>
    <row r="3789" spans="15:20" x14ac:dyDescent="0.3">
      <c r="O3789" s="9"/>
      <c r="Q3789" s="11"/>
      <c r="T3789" s="16"/>
    </row>
    <row r="3790" spans="15:20" x14ac:dyDescent="0.3">
      <c r="O3790" s="9"/>
      <c r="Q3790" s="11"/>
      <c r="T3790" s="16"/>
    </row>
    <row r="3791" spans="15:20" x14ac:dyDescent="0.3">
      <c r="O3791" s="9"/>
      <c r="Q3791" s="11"/>
      <c r="T3791" s="16"/>
    </row>
    <row r="3792" spans="15:20" x14ac:dyDescent="0.3">
      <c r="O3792" s="9"/>
      <c r="Q3792" s="11"/>
      <c r="T3792" s="16"/>
    </row>
    <row r="3793" spans="15:20" x14ac:dyDescent="0.3">
      <c r="O3793" s="9"/>
      <c r="Q3793" s="11"/>
      <c r="T3793" s="16"/>
    </row>
    <row r="3794" spans="15:20" x14ac:dyDescent="0.3">
      <c r="O3794" s="9"/>
      <c r="Q3794" s="11"/>
      <c r="T3794" s="16"/>
    </row>
    <row r="3795" spans="15:20" x14ac:dyDescent="0.3">
      <c r="O3795" s="9"/>
      <c r="Q3795" s="11"/>
      <c r="T3795" s="16"/>
    </row>
    <row r="3796" spans="15:20" x14ac:dyDescent="0.3">
      <c r="O3796" s="9"/>
      <c r="Q3796" s="11"/>
      <c r="T3796" s="16"/>
    </row>
    <row r="3797" spans="15:20" x14ac:dyDescent="0.3">
      <c r="O3797" s="9"/>
      <c r="Q3797" s="11"/>
      <c r="T3797" s="16"/>
    </row>
    <row r="3798" spans="15:20" x14ac:dyDescent="0.3">
      <c r="O3798" s="9"/>
      <c r="Q3798" s="11"/>
      <c r="T3798" s="16"/>
    </row>
    <row r="3799" spans="15:20" x14ac:dyDescent="0.3">
      <c r="O3799" s="9"/>
      <c r="Q3799" s="11"/>
      <c r="T3799" s="16"/>
    </row>
    <row r="3800" spans="15:20" x14ac:dyDescent="0.3">
      <c r="O3800" s="9"/>
      <c r="Q3800" s="11"/>
      <c r="T3800" s="16"/>
    </row>
    <row r="3801" spans="15:20" x14ac:dyDescent="0.3">
      <c r="O3801" s="9"/>
      <c r="Q3801" s="11"/>
      <c r="T3801" s="16"/>
    </row>
    <row r="3802" spans="15:20" x14ac:dyDescent="0.3">
      <c r="O3802" s="9"/>
      <c r="Q3802" s="11"/>
      <c r="T3802" s="16"/>
    </row>
    <row r="3803" spans="15:20" x14ac:dyDescent="0.3">
      <c r="O3803" s="9"/>
      <c r="Q3803" s="11"/>
      <c r="T3803" s="16"/>
    </row>
    <row r="3804" spans="15:20" x14ac:dyDescent="0.3">
      <c r="O3804" s="9"/>
      <c r="Q3804" s="11"/>
      <c r="T3804" s="16"/>
    </row>
    <row r="3805" spans="15:20" x14ac:dyDescent="0.3">
      <c r="O3805" s="9"/>
      <c r="Q3805" s="11"/>
      <c r="T3805" s="16"/>
    </row>
    <row r="3806" spans="15:20" x14ac:dyDescent="0.3">
      <c r="O3806" s="9"/>
      <c r="Q3806" s="11"/>
      <c r="T3806" s="16"/>
    </row>
    <row r="3807" spans="15:20" x14ac:dyDescent="0.3">
      <c r="O3807" s="9"/>
      <c r="Q3807" s="11"/>
      <c r="T3807" s="16"/>
    </row>
    <row r="3808" spans="15:20" x14ac:dyDescent="0.3">
      <c r="O3808" s="9"/>
      <c r="Q3808" s="11"/>
      <c r="T3808" s="16"/>
    </row>
    <row r="3809" spans="15:20" x14ac:dyDescent="0.3">
      <c r="O3809" s="9"/>
      <c r="Q3809" s="11"/>
      <c r="T3809" s="16"/>
    </row>
    <row r="3810" spans="15:20" x14ac:dyDescent="0.3">
      <c r="O3810" s="9"/>
      <c r="Q3810" s="11"/>
      <c r="T3810" s="16"/>
    </row>
    <row r="3811" spans="15:20" x14ac:dyDescent="0.3">
      <c r="O3811" s="9"/>
      <c r="Q3811" s="11"/>
      <c r="T3811" s="16"/>
    </row>
    <row r="3812" spans="15:20" x14ac:dyDescent="0.3">
      <c r="O3812" s="9"/>
      <c r="Q3812" s="11"/>
      <c r="T3812" s="16"/>
    </row>
    <row r="3813" spans="15:20" x14ac:dyDescent="0.3">
      <c r="O3813" s="9"/>
      <c r="Q3813" s="11"/>
      <c r="T3813" s="16"/>
    </row>
    <row r="3814" spans="15:20" x14ac:dyDescent="0.3">
      <c r="O3814" s="9"/>
      <c r="Q3814" s="11"/>
      <c r="T3814" s="16"/>
    </row>
    <row r="3815" spans="15:20" x14ac:dyDescent="0.3">
      <c r="O3815" s="9"/>
      <c r="Q3815" s="11"/>
      <c r="T3815" s="16"/>
    </row>
    <row r="3816" spans="15:20" x14ac:dyDescent="0.3">
      <c r="O3816" s="9"/>
      <c r="Q3816" s="11"/>
      <c r="T3816" s="16"/>
    </row>
    <row r="3817" spans="15:20" x14ac:dyDescent="0.3">
      <c r="O3817" s="9"/>
      <c r="Q3817" s="11"/>
      <c r="T3817" s="16"/>
    </row>
    <row r="3818" spans="15:20" x14ac:dyDescent="0.3">
      <c r="O3818" s="9"/>
      <c r="Q3818" s="11"/>
      <c r="T3818" s="16"/>
    </row>
    <row r="3819" spans="15:20" x14ac:dyDescent="0.3">
      <c r="O3819" s="9"/>
      <c r="Q3819" s="11"/>
      <c r="T3819" s="16"/>
    </row>
    <row r="3820" spans="15:20" x14ac:dyDescent="0.3">
      <c r="O3820" s="9"/>
      <c r="Q3820" s="11"/>
      <c r="T3820" s="16"/>
    </row>
    <row r="3821" spans="15:20" x14ac:dyDescent="0.3">
      <c r="O3821" s="9"/>
      <c r="Q3821" s="11"/>
      <c r="T3821" s="16"/>
    </row>
    <row r="3822" spans="15:20" x14ac:dyDescent="0.3">
      <c r="O3822" s="9"/>
      <c r="Q3822" s="11"/>
      <c r="T3822" s="16"/>
    </row>
    <row r="3823" spans="15:20" x14ac:dyDescent="0.3">
      <c r="O3823" s="9"/>
      <c r="Q3823" s="11"/>
      <c r="T3823" s="16"/>
    </row>
    <row r="3824" spans="15:20" x14ac:dyDescent="0.3">
      <c r="O3824" s="9"/>
      <c r="Q3824" s="11"/>
      <c r="T3824" s="16"/>
    </row>
    <row r="3825" spans="15:20" x14ac:dyDescent="0.3">
      <c r="O3825" s="9"/>
      <c r="Q3825" s="11"/>
      <c r="T3825" s="16"/>
    </row>
    <row r="3826" spans="15:20" x14ac:dyDescent="0.3">
      <c r="O3826" s="9"/>
      <c r="Q3826" s="11"/>
      <c r="T3826" s="16"/>
    </row>
    <row r="3827" spans="15:20" x14ac:dyDescent="0.3">
      <c r="O3827" s="9"/>
      <c r="Q3827" s="11"/>
      <c r="T3827" s="16"/>
    </row>
    <row r="3828" spans="15:20" x14ac:dyDescent="0.3">
      <c r="O3828" s="9"/>
      <c r="Q3828" s="11"/>
      <c r="T3828" s="16"/>
    </row>
    <row r="3829" spans="15:20" x14ac:dyDescent="0.3">
      <c r="O3829" s="9"/>
      <c r="Q3829" s="11"/>
      <c r="T3829" s="16"/>
    </row>
    <row r="3830" spans="15:20" x14ac:dyDescent="0.3">
      <c r="O3830" s="9"/>
      <c r="Q3830" s="11"/>
      <c r="T3830" s="16"/>
    </row>
    <row r="3831" spans="15:20" x14ac:dyDescent="0.3">
      <c r="O3831" s="9"/>
      <c r="Q3831" s="11"/>
      <c r="T3831" s="16"/>
    </row>
    <row r="3832" spans="15:20" x14ac:dyDescent="0.3">
      <c r="O3832" s="9"/>
      <c r="Q3832" s="11"/>
      <c r="T3832" s="16"/>
    </row>
    <row r="3833" spans="15:20" x14ac:dyDescent="0.3">
      <c r="O3833" s="9"/>
      <c r="Q3833" s="11"/>
      <c r="T3833" s="16"/>
    </row>
    <row r="3834" spans="15:20" x14ac:dyDescent="0.3">
      <c r="O3834" s="9"/>
      <c r="Q3834" s="11"/>
      <c r="T3834" s="16"/>
    </row>
    <row r="3835" spans="15:20" x14ac:dyDescent="0.3">
      <c r="O3835" s="9"/>
      <c r="Q3835" s="11"/>
      <c r="T3835" s="16"/>
    </row>
    <row r="3836" spans="15:20" x14ac:dyDescent="0.3">
      <c r="O3836" s="9"/>
      <c r="Q3836" s="11"/>
      <c r="T3836" s="16"/>
    </row>
    <row r="3837" spans="15:20" x14ac:dyDescent="0.3">
      <c r="O3837" s="9"/>
      <c r="Q3837" s="11"/>
      <c r="T3837" s="16"/>
    </row>
    <row r="3838" spans="15:20" x14ac:dyDescent="0.3">
      <c r="O3838" s="9"/>
      <c r="Q3838" s="11"/>
      <c r="T3838" s="16"/>
    </row>
    <row r="3839" spans="15:20" x14ac:dyDescent="0.3">
      <c r="O3839" s="9"/>
      <c r="Q3839" s="11"/>
      <c r="T3839" s="16"/>
    </row>
    <row r="3840" spans="15:20" x14ac:dyDescent="0.3">
      <c r="O3840" s="9"/>
      <c r="Q3840" s="11"/>
      <c r="T3840" s="16"/>
    </row>
    <row r="3841" spans="15:20" x14ac:dyDescent="0.3">
      <c r="O3841" s="9"/>
      <c r="Q3841" s="11"/>
      <c r="T3841" s="16"/>
    </row>
    <row r="3842" spans="15:20" x14ac:dyDescent="0.3">
      <c r="O3842" s="9"/>
      <c r="Q3842" s="11"/>
      <c r="T3842" s="16"/>
    </row>
    <row r="3843" spans="15:20" x14ac:dyDescent="0.3">
      <c r="O3843" s="9"/>
      <c r="Q3843" s="11"/>
      <c r="T3843" s="16"/>
    </row>
    <row r="3844" spans="15:20" x14ac:dyDescent="0.3">
      <c r="O3844" s="9"/>
      <c r="Q3844" s="11"/>
      <c r="T3844" s="16"/>
    </row>
    <row r="3845" spans="15:20" x14ac:dyDescent="0.3">
      <c r="O3845" s="9"/>
      <c r="Q3845" s="11"/>
      <c r="T3845" s="16"/>
    </row>
    <row r="3846" spans="15:20" x14ac:dyDescent="0.3">
      <c r="O3846" s="9"/>
      <c r="Q3846" s="11"/>
      <c r="T3846" s="16"/>
    </row>
    <row r="3847" spans="15:20" x14ac:dyDescent="0.3">
      <c r="O3847" s="9"/>
      <c r="Q3847" s="11"/>
      <c r="T3847" s="16"/>
    </row>
    <row r="3848" spans="15:20" x14ac:dyDescent="0.3">
      <c r="O3848" s="9"/>
      <c r="Q3848" s="11"/>
      <c r="T3848" s="16"/>
    </row>
    <row r="3849" spans="15:20" x14ac:dyDescent="0.3">
      <c r="O3849" s="9"/>
      <c r="Q3849" s="11"/>
      <c r="T3849" s="16"/>
    </row>
    <row r="3850" spans="15:20" x14ac:dyDescent="0.3">
      <c r="O3850" s="9"/>
      <c r="Q3850" s="11"/>
      <c r="T3850" s="16"/>
    </row>
    <row r="3851" spans="15:20" x14ac:dyDescent="0.3">
      <c r="O3851" s="9"/>
      <c r="Q3851" s="11"/>
      <c r="T3851" s="16"/>
    </row>
    <row r="3852" spans="15:20" x14ac:dyDescent="0.3">
      <c r="O3852" s="9"/>
      <c r="Q3852" s="11"/>
      <c r="T3852" s="16"/>
    </row>
    <row r="3853" spans="15:20" x14ac:dyDescent="0.3">
      <c r="O3853" s="9"/>
      <c r="Q3853" s="11"/>
      <c r="T3853" s="16"/>
    </row>
    <row r="3854" spans="15:20" x14ac:dyDescent="0.3">
      <c r="O3854" s="9"/>
      <c r="Q3854" s="11"/>
      <c r="T3854" s="16"/>
    </row>
    <row r="3855" spans="15:20" x14ac:dyDescent="0.3">
      <c r="O3855" s="9"/>
      <c r="Q3855" s="11"/>
      <c r="T3855" s="16"/>
    </row>
    <row r="3856" spans="15:20" x14ac:dyDescent="0.3">
      <c r="O3856" s="9"/>
      <c r="Q3856" s="11"/>
      <c r="T3856" s="16"/>
    </row>
    <row r="3857" spans="15:20" x14ac:dyDescent="0.3">
      <c r="O3857" s="9"/>
      <c r="Q3857" s="11"/>
      <c r="T3857" s="16"/>
    </row>
    <row r="3858" spans="15:20" x14ac:dyDescent="0.3">
      <c r="O3858" s="9"/>
      <c r="Q3858" s="11"/>
      <c r="T3858" s="16"/>
    </row>
    <row r="3859" spans="15:20" x14ac:dyDescent="0.3">
      <c r="O3859" s="9"/>
      <c r="Q3859" s="11"/>
      <c r="T3859" s="16"/>
    </row>
    <row r="3860" spans="15:20" x14ac:dyDescent="0.3">
      <c r="O3860" s="9"/>
      <c r="Q3860" s="11"/>
      <c r="T3860" s="16"/>
    </row>
    <row r="3861" spans="15:20" x14ac:dyDescent="0.3">
      <c r="O3861" s="9"/>
      <c r="Q3861" s="11"/>
      <c r="T3861" s="16"/>
    </row>
    <row r="3862" spans="15:20" x14ac:dyDescent="0.3">
      <c r="O3862" s="9"/>
      <c r="Q3862" s="11"/>
      <c r="T3862" s="16"/>
    </row>
    <row r="3863" spans="15:20" x14ac:dyDescent="0.3">
      <c r="O3863" s="9"/>
      <c r="Q3863" s="11"/>
      <c r="T3863" s="16"/>
    </row>
    <row r="3864" spans="15:20" x14ac:dyDescent="0.3">
      <c r="O3864" s="9"/>
      <c r="Q3864" s="11"/>
      <c r="T3864" s="16"/>
    </row>
    <row r="3865" spans="15:20" x14ac:dyDescent="0.3">
      <c r="O3865" s="9"/>
      <c r="Q3865" s="11"/>
      <c r="T3865" s="16"/>
    </row>
    <row r="3866" spans="15:20" x14ac:dyDescent="0.3">
      <c r="O3866" s="9"/>
      <c r="Q3866" s="11"/>
      <c r="T3866" s="16"/>
    </row>
    <row r="3867" spans="15:20" x14ac:dyDescent="0.3">
      <c r="O3867" s="9"/>
      <c r="Q3867" s="11"/>
      <c r="T3867" s="16"/>
    </row>
    <row r="3868" spans="15:20" x14ac:dyDescent="0.3">
      <c r="O3868" s="9"/>
      <c r="Q3868" s="11"/>
      <c r="T3868" s="16"/>
    </row>
    <row r="3869" spans="15:20" x14ac:dyDescent="0.3">
      <c r="O3869" s="9"/>
      <c r="Q3869" s="11"/>
      <c r="T3869" s="16"/>
    </row>
    <row r="3870" spans="15:20" x14ac:dyDescent="0.3">
      <c r="O3870" s="9"/>
      <c r="Q3870" s="11"/>
      <c r="T3870" s="16"/>
    </row>
    <row r="3871" spans="15:20" x14ac:dyDescent="0.3">
      <c r="O3871" s="9"/>
      <c r="Q3871" s="11"/>
      <c r="T3871" s="16"/>
    </row>
    <row r="3872" spans="15:20" x14ac:dyDescent="0.3">
      <c r="O3872" s="9"/>
      <c r="Q3872" s="11"/>
      <c r="T3872" s="16"/>
    </row>
    <row r="3873" spans="15:20" x14ac:dyDescent="0.3">
      <c r="O3873" s="9"/>
      <c r="Q3873" s="11"/>
      <c r="T3873" s="16"/>
    </row>
    <row r="3874" spans="15:20" x14ac:dyDescent="0.3">
      <c r="O3874" s="9"/>
      <c r="Q3874" s="11"/>
      <c r="T3874" s="16"/>
    </row>
    <row r="3875" spans="15:20" x14ac:dyDescent="0.3">
      <c r="O3875" s="9"/>
      <c r="Q3875" s="11"/>
      <c r="T3875" s="16"/>
    </row>
    <row r="3876" spans="15:20" x14ac:dyDescent="0.3">
      <c r="O3876" s="9"/>
      <c r="Q3876" s="11"/>
      <c r="T3876" s="16"/>
    </row>
    <row r="3877" spans="15:20" x14ac:dyDescent="0.3">
      <c r="O3877" s="9"/>
      <c r="Q3877" s="11"/>
      <c r="T3877" s="16"/>
    </row>
    <row r="3878" spans="15:20" x14ac:dyDescent="0.3">
      <c r="O3878" s="9"/>
      <c r="Q3878" s="11"/>
      <c r="T3878" s="16"/>
    </row>
    <row r="3879" spans="15:20" x14ac:dyDescent="0.3">
      <c r="O3879" s="9"/>
      <c r="Q3879" s="11"/>
      <c r="T3879" s="16"/>
    </row>
    <row r="3880" spans="15:20" x14ac:dyDescent="0.3">
      <c r="O3880" s="9"/>
      <c r="Q3880" s="11"/>
      <c r="T3880" s="16"/>
    </row>
    <row r="3881" spans="15:20" x14ac:dyDescent="0.3">
      <c r="O3881" s="9"/>
      <c r="Q3881" s="11"/>
      <c r="T3881" s="16"/>
    </row>
    <row r="3882" spans="15:20" x14ac:dyDescent="0.3">
      <c r="O3882" s="9"/>
      <c r="Q3882" s="11"/>
      <c r="T3882" s="16"/>
    </row>
    <row r="3883" spans="15:20" x14ac:dyDescent="0.3">
      <c r="O3883" s="9"/>
      <c r="Q3883" s="11"/>
      <c r="T3883" s="16"/>
    </row>
    <row r="3884" spans="15:20" x14ac:dyDescent="0.3">
      <c r="O3884" s="9"/>
      <c r="Q3884" s="11"/>
      <c r="T3884" s="16"/>
    </row>
    <row r="3885" spans="15:20" x14ac:dyDescent="0.3">
      <c r="O3885" s="9"/>
      <c r="Q3885" s="11"/>
      <c r="T3885" s="16"/>
    </row>
    <row r="3886" spans="15:20" x14ac:dyDescent="0.3">
      <c r="O3886" s="9"/>
      <c r="Q3886" s="11"/>
      <c r="T3886" s="16"/>
    </row>
    <row r="3887" spans="15:20" x14ac:dyDescent="0.3">
      <c r="O3887" s="9"/>
      <c r="Q3887" s="11"/>
      <c r="T3887" s="16"/>
    </row>
    <row r="3888" spans="15:20" x14ac:dyDescent="0.3">
      <c r="O3888" s="9"/>
      <c r="Q3888" s="11"/>
      <c r="T3888" s="16"/>
    </row>
    <row r="3889" spans="15:20" x14ac:dyDescent="0.3">
      <c r="O3889" s="9"/>
      <c r="Q3889" s="11"/>
      <c r="T3889" s="16"/>
    </row>
    <row r="3890" spans="15:20" x14ac:dyDescent="0.3">
      <c r="O3890" s="9"/>
      <c r="Q3890" s="11"/>
      <c r="T3890" s="16"/>
    </row>
    <row r="3891" spans="15:20" x14ac:dyDescent="0.3">
      <c r="O3891" s="9"/>
      <c r="Q3891" s="11"/>
      <c r="T3891" s="16"/>
    </row>
    <row r="3892" spans="15:20" x14ac:dyDescent="0.3">
      <c r="O3892" s="9"/>
      <c r="Q3892" s="11"/>
      <c r="T3892" s="16"/>
    </row>
    <row r="3893" spans="15:20" x14ac:dyDescent="0.3">
      <c r="O3893" s="9"/>
      <c r="Q3893" s="11"/>
      <c r="T3893" s="16"/>
    </row>
    <row r="3894" spans="15:20" x14ac:dyDescent="0.3">
      <c r="O3894" s="9"/>
      <c r="Q3894" s="11"/>
      <c r="T3894" s="16"/>
    </row>
    <row r="3895" spans="15:20" x14ac:dyDescent="0.3">
      <c r="O3895" s="9"/>
      <c r="Q3895" s="11"/>
      <c r="T3895" s="16"/>
    </row>
    <row r="3896" spans="15:20" x14ac:dyDescent="0.3">
      <c r="O3896" s="9"/>
      <c r="Q3896" s="11"/>
      <c r="T3896" s="16"/>
    </row>
    <row r="3897" spans="15:20" x14ac:dyDescent="0.3">
      <c r="O3897" s="9"/>
      <c r="Q3897" s="11"/>
      <c r="T3897" s="16"/>
    </row>
    <row r="3898" spans="15:20" x14ac:dyDescent="0.3">
      <c r="O3898" s="9"/>
      <c r="Q3898" s="11"/>
      <c r="T3898" s="16"/>
    </row>
    <row r="3899" spans="15:20" x14ac:dyDescent="0.3">
      <c r="O3899" s="9"/>
      <c r="Q3899" s="11"/>
      <c r="T3899" s="16"/>
    </row>
    <row r="3900" spans="15:20" x14ac:dyDescent="0.3">
      <c r="O3900" s="9"/>
      <c r="Q3900" s="11"/>
      <c r="T3900" s="16"/>
    </row>
    <row r="3901" spans="15:20" x14ac:dyDescent="0.3">
      <c r="O3901" s="9"/>
      <c r="Q3901" s="11"/>
      <c r="T3901" s="16"/>
    </row>
    <row r="3902" spans="15:20" x14ac:dyDescent="0.3">
      <c r="O3902" s="9"/>
      <c r="Q3902" s="11"/>
      <c r="T3902" s="16"/>
    </row>
    <row r="3903" spans="15:20" x14ac:dyDescent="0.3">
      <c r="O3903" s="9"/>
      <c r="Q3903" s="11"/>
      <c r="T3903" s="16"/>
    </row>
    <row r="3904" spans="15:20" x14ac:dyDescent="0.3">
      <c r="O3904" s="9"/>
      <c r="Q3904" s="11"/>
      <c r="T3904" s="16"/>
    </row>
    <row r="3905" spans="15:20" x14ac:dyDescent="0.3">
      <c r="O3905" s="9"/>
      <c r="Q3905" s="11"/>
      <c r="T3905" s="16"/>
    </row>
    <row r="3906" spans="15:20" x14ac:dyDescent="0.3">
      <c r="O3906" s="9"/>
      <c r="Q3906" s="11"/>
      <c r="T3906" s="16"/>
    </row>
    <row r="3907" spans="15:20" x14ac:dyDescent="0.3">
      <c r="O3907" s="9"/>
      <c r="Q3907" s="11"/>
      <c r="T3907" s="16"/>
    </row>
    <row r="3908" spans="15:20" x14ac:dyDescent="0.3">
      <c r="O3908" s="9"/>
      <c r="Q3908" s="11"/>
      <c r="T3908" s="16"/>
    </row>
    <row r="3909" spans="15:20" x14ac:dyDescent="0.3">
      <c r="O3909" s="9"/>
      <c r="Q3909" s="11"/>
      <c r="T3909" s="16"/>
    </row>
    <row r="3910" spans="15:20" x14ac:dyDescent="0.3">
      <c r="O3910" s="9"/>
      <c r="Q3910" s="11"/>
      <c r="T3910" s="16"/>
    </row>
    <row r="3911" spans="15:20" x14ac:dyDescent="0.3">
      <c r="O3911" s="9"/>
      <c r="Q3911" s="11"/>
      <c r="T3911" s="16"/>
    </row>
    <row r="3912" spans="15:20" x14ac:dyDescent="0.3">
      <c r="O3912" s="9"/>
      <c r="Q3912" s="11"/>
      <c r="T3912" s="16"/>
    </row>
    <row r="3913" spans="15:20" x14ac:dyDescent="0.3">
      <c r="O3913" s="9"/>
      <c r="Q3913" s="11"/>
      <c r="T3913" s="16"/>
    </row>
    <row r="3914" spans="15:20" x14ac:dyDescent="0.3">
      <c r="O3914" s="9"/>
      <c r="Q3914" s="11"/>
      <c r="T3914" s="16"/>
    </row>
    <row r="3915" spans="15:20" x14ac:dyDescent="0.3">
      <c r="O3915" s="9"/>
      <c r="Q3915" s="11"/>
      <c r="T3915" s="16"/>
    </row>
    <row r="3916" spans="15:20" x14ac:dyDescent="0.3">
      <c r="O3916" s="9"/>
      <c r="Q3916" s="11"/>
      <c r="T3916" s="16"/>
    </row>
    <row r="3917" spans="15:20" x14ac:dyDescent="0.3">
      <c r="O3917" s="9"/>
      <c r="Q3917" s="11"/>
      <c r="T3917" s="16"/>
    </row>
    <row r="3918" spans="15:20" x14ac:dyDescent="0.3">
      <c r="O3918" s="9"/>
      <c r="Q3918" s="11"/>
      <c r="T3918" s="16"/>
    </row>
    <row r="3919" spans="15:20" x14ac:dyDescent="0.3">
      <c r="O3919" s="9"/>
      <c r="Q3919" s="11"/>
      <c r="T3919" s="16"/>
    </row>
    <row r="3920" spans="15:20" x14ac:dyDescent="0.3">
      <c r="O3920" s="9"/>
      <c r="Q3920" s="11"/>
      <c r="T3920" s="16"/>
    </row>
    <row r="3921" spans="15:20" x14ac:dyDescent="0.3">
      <c r="O3921" s="9"/>
      <c r="Q3921" s="11"/>
      <c r="T3921" s="16"/>
    </row>
    <row r="3922" spans="15:20" x14ac:dyDescent="0.3">
      <c r="O3922" s="9"/>
      <c r="Q3922" s="11"/>
      <c r="T3922" s="16"/>
    </row>
    <row r="3923" spans="15:20" x14ac:dyDescent="0.3">
      <c r="O3923" s="9"/>
      <c r="Q3923" s="11"/>
      <c r="T3923" s="16"/>
    </row>
    <row r="3924" spans="15:20" x14ac:dyDescent="0.3">
      <c r="O3924" s="9"/>
      <c r="Q3924" s="11"/>
      <c r="T3924" s="16"/>
    </row>
    <row r="3925" spans="15:20" x14ac:dyDescent="0.3">
      <c r="O3925" s="9"/>
      <c r="Q3925" s="11"/>
      <c r="T3925" s="16"/>
    </row>
    <row r="3926" spans="15:20" x14ac:dyDescent="0.3">
      <c r="O3926" s="9"/>
      <c r="Q3926" s="11"/>
      <c r="T3926" s="16"/>
    </row>
    <row r="3927" spans="15:20" x14ac:dyDescent="0.3">
      <c r="O3927" s="9"/>
      <c r="Q3927" s="11"/>
      <c r="T3927" s="16"/>
    </row>
    <row r="3928" spans="15:20" x14ac:dyDescent="0.3">
      <c r="O3928" s="9"/>
      <c r="Q3928" s="11"/>
      <c r="T3928" s="16"/>
    </row>
    <row r="3929" spans="15:20" x14ac:dyDescent="0.3">
      <c r="O3929" s="9"/>
      <c r="Q3929" s="11"/>
      <c r="T3929" s="16"/>
    </row>
    <row r="3930" spans="15:20" x14ac:dyDescent="0.3">
      <c r="O3930" s="9"/>
      <c r="Q3930" s="11"/>
      <c r="T3930" s="16"/>
    </row>
    <row r="3931" spans="15:20" x14ac:dyDescent="0.3">
      <c r="O3931" s="9"/>
      <c r="Q3931" s="11"/>
      <c r="T3931" s="16"/>
    </row>
    <row r="3932" spans="15:20" x14ac:dyDescent="0.3">
      <c r="O3932" s="9"/>
      <c r="Q3932" s="11"/>
      <c r="T3932" s="16"/>
    </row>
    <row r="3933" spans="15:20" x14ac:dyDescent="0.3">
      <c r="O3933" s="9"/>
      <c r="Q3933" s="11"/>
      <c r="T3933" s="16"/>
    </row>
    <row r="3934" spans="15:20" x14ac:dyDescent="0.3">
      <c r="O3934" s="9"/>
      <c r="Q3934" s="11"/>
      <c r="T3934" s="16"/>
    </row>
    <row r="3935" spans="15:20" x14ac:dyDescent="0.3">
      <c r="O3935" s="9"/>
      <c r="Q3935" s="11"/>
      <c r="T3935" s="16"/>
    </row>
    <row r="3936" spans="15:20" x14ac:dyDescent="0.3">
      <c r="O3936" s="9"/>
      <c r="Q3936" s="11"/>
      <c r="T3936" s="16"/>
    </row>
    <row r="3937" spans="15:20" x14ac:dyDescent="0.3">
      <c r="O3937" s="9"/>
      <c r="Q3937" s="11"/>
      <c r="T3937" s="16"/>
    </row>
    <row r="3938" spans="15:20" x14ac:dyDescent="0.3">
      <c r="O3938" s="9"/>
      <c r="Q3938" s="11"/>
      <c r="T3938" s="16"/>
    </row>
    <row r="3939" spans="15:20" x14ac:dyDescent="0.3">
      <c r="O3939" s="9"/>
      <c r="Q3939" s="11"/>
      <c r="T3939" s="16"/>
    </row>
    <row r="3940" spans="15:20" x14ac:dyDescent="0.3">
      <c r="O3940" s="9"/>
      <c r="Q3940" s="11"/>
      <c r="T3940" s="16"/>
    </row>
    <row r="3941" spans="15:20" x14ac:dyDescent="0.3">
      <c r="O3941" s="9"/>
      <c r="Q3941" s="11"/>
      <c r="T3941" s="16"/>
    </row>
    <row r="3942" spans="15:20" x14ac:dyDescent="0.3">
      <c r="O3942" s="9"/>
      <c r="Q3942" s="11"/>
      <c r="T3942" s="16"/>
    </row>
    <row r="3943" spans="15:20" x14ac:dyDescent="0.3">
      <c r="O3943" s="9"/>
      <c r="Q3943" s="11"/>
      <c r="T3943" s="16"/>
    </row>
    <row r="3944" spans="15:20" x14ac:dyDescent="0.3">
      <c r="O3944" s="9"/>
      <c r="Q3944" s="11"/>
      <c r="T3944" s="16"/>
    </row>
    <row r="3945" spans="15:20" x14ac:dyDescent="0.3">
      <c r="O3945" s="9"/>
      <c r="Q3945" s="11"/>
      <c r="T3945" s="16"/>
    </row>
    <row r="3946" spans="15:20" x14ac:dyDescent="0.3">
      <c r="O3946" s="9"/>
      <c r="Q3946" s="11"/>
      <c r="T3946" s="16"/>
    </row>
    <row r="3947" spans="15:20" x14ac:dyDescent="0.3">
      <c r="O3947" s="9"/>
      <c r="Q3947" s="11"/>
      <c r="T3947" s="16"/>
    </row>
    <row r="3948" spans="15:20" x14ac:dyDescent="0.3">
      <c r="O3948" s="9"/>
      <c r="Q3948" s="11"/>
      <c r="T3948" s="16"/>
    </row>
    <row r="3949" spans="15:20" x14ac:dyDescent="0.3">
      <c r="O3949" s="9"/>
      <c r="Q3949" s="11"/>
      <c r="T3949" s="16"/>
    </row>
    <row r="3950" spans="15:20" x14ac:dyDescent="0.3">
      <c r="O3950" s="9"/>
      <c r="Q3950" s="11"/>
      <c r="T3950" s="16"/>
    </row>
    <row r="3951" spans="15:20" x14ac:dyDescent="0.3">
      <c r="O3951" s="9"/>
      <c r="Q3951" s="11"/>
      <c r="T3951" s="16"/>
    </row>
    <row r="3952" spans="15:20" x14ac:dyDescent="0.3">
      <c r="O3952" s="9"/>
      <c r="Q3952" s="11"/>
      <c r="T3952" s="16"/>
    </row>
    <row r="3953" spans="15:20" x14ac:dyDescent="0.3">
      <c r="O3953" s="9"/>
      <c r="Q3953" s="11"/>
      <c r="T3953" s="16"/>
    </row>
    <row r="3954" spans="15:20" x14ac:dyDescent="0.3">
      <c r="O3954" s="9"/>
      <c r="Q3954" s="11"/>
      <c r="T3954" s="16"/>
    </row>
    <row r="3955" spans="15:20" x14ac:dyDescent="0.3">
      <c r="O3955" s="9"/>
      <c r="Q3955" s="11"/>
      <c r="T3955" s="16"/>
    </row>
    <row r="3956" spans="15:20" x14ac:dyDescent="0.3">
      <c r="O3956" s="9"/>
      <c r="Q3956" s="11"/>
      <c r="T3956" s="16"/>
    </row>
    <row r="3957" spans="15:20" x14ac:dyDescent="0.3">
      <c r="O3957" s="9"/>
      <c r="Q3957" s="11"/>
      <c r="T3957" s="16"/>
    </row>
    <row r="3958" spans="15:20" x14ac:dyDescent="0.3">
      <c r="O3958" s="9"/>
      <c r="Q3958" s="11"/>
      <c r="T3958" s="16"/>
    </row>
    <row r="3959" spans="15:20" x14ac:dyDescent="0.3">
      <c r="O3959" s="9"/>
      <c r="Q3959" s="11"/>
      <c r="T3959" s="16"/>
    </row>
    <row r="3960" spans="15:20" x14ac:dyDescent="0.3">
      <c r="O3960" s="9"/>
      <c r="Q3960" s="11"/>
      <c r="T3960" s="16"/>
    </row>
    <row r="3961" spans="15:20" x14ac:dyDescent="0.3">
      <c r="O3961" s="9"/>
      <c r="Q3961" s="11"/>
      <c r="T3961" s="16"/>
    </row>
    <row r="3962" spans="15:20" x14ac:dyDescent="0.3">
      <c r="O3962" s="9"/>
      <c r="Q3962" s="11"/>
      <c r="T3962" s="16"/>
    </row>
    <row r="3963" spans="15:20" x14ac:dyDescent="0.3">
      <c r="O3963" s="9"/>
      <c r="Q3963" s="11"/>
      <c r="T3963" s="16"/>
    </row>
    <row r="3964" spans="15:20" x14ac:dyDescent="0.3">
      <c r="O3964" s="9"/>
      <c r="Q3964" s="11"/>
      <c r="T3964" s="16"/>
    </row>
    <row r="3965" spans="15:20" x14ac:dyDescent="0.3">
      <c r="O3965" s="9"/>
      <c r="Q3965" s="11"/>
      <c r="T3965" s="16"/>
    </row>
    <row r="3966" spans="15:20" x14ac:dyDescent="0.3">
      <c r="O3966" s="9"/>
      <c r="Q3966" s="11"/>
      <c r="T3966" s="16"/>
    </row>
    <row r="3967" spans="15:20" x14ac:dyDescent="0.3">
      <c r="O3967" s="9"/>
      <c r="Q3967" s="11"/>
      <c r="T3967" s="16"/>
    </row>
    <row r="3968" spans="15:20" x14ac:dyDescent="0.3">
      <c r="O3968" s="9"/>
      <c r="Q3968" s="11"/>
      <c r="T3968" s="16"/>
    </row>
    <row r="3969" spans="15:20" x14ac:dyDescent="0.3">
      <c r="O3969" s="9"/>
      <c r="Q3969" s="11"/>
      <c r="T3969" s="16"/>
    </row>
    <row r="3970" spans="15:20" x14ac:dyDescent="0.3">
      <c r="O3970" s="9"/>
      <c r="Q3970" s="11"/>
      <c r="T3970" s="16"/>
    </row>
    <row r="3971" spans="15:20" x14ac:dyDescent="0.3">
      <c r="O3971" s="9"/>
      <c r="Q3971" s="11"/>
      <c r="T3971" s="16"/>
    </row>
    <row r="3972" spans="15:20" x14ac:dyDescent="0.3">
      <c r="O3972" s="9"/>
      <c r="Q3972" s="11"/>
      <c r="T3972" s="16"/>
    </row>
    <row r="3973" spans="15:20" x14ac:dyDescent="0.3">
      <c r="O3973" s="9"/>
      <c r="Q3973" s="11"/>
      <c r="T3973" s="16"/>
    </row>
    <row r="3974" spans="15:20" x14ac:dyDescent="0.3">
      <c r="O3974" s="9"/>
      <c r="Q3974" s="11"/>
      <c r="T3974" s="16"/>
    </row>
    <row r="3975" spans="15:20" x14ac:dyDescent="0.3">
      <c r="O3975" s="9"/>
      <c r="Q3975" s="11"/>
      <c r="T3975" s="16"/>
    </row>
    <row r="3976" spans="15:20" x14ac:dyDescent="0.3">
      <c r="O3976" s="9"/>
      <c r="Q3976" s="11"/>
      <c r="T3976" s="16"/>
    </row>
    <row r="3977" spans="15:20" x14ac:dyDescent="0.3">
      <c r="O3977" s="9"/>
      <c r="Q3977" s="11"/>
      <c r="T3977" s="16"/>
    </row>
    <row r="3978" spans="15:20" x14ac:dyDescent="0.3">
      <c r="O3978" s="9"/>
      <c r="Q3978" s="11"/>
      <c r="T3978" s="16"/>
    </row>
    <row r="3979" spans="15:20" x14ac:dyDescent="0.3">
      <c r="O3979" s="9"/>
      <c r="Q3979" s="11"/>
      <c r="T3979" s="16"/>
    </row>
    <row r="3980" spans="15:20" x14ac:dyDescent="0.3">
      <c r="O3980" s="9"/>
      <c r="Q3980" s="11"/>
      <c r="T3980" s="16"/>
    </row>
    <row r="3981" spans="15:20" x14ac:dyDescent="0.3">
      <c r="O3981" s="9"/>
      <c r="Q3981" s="11"/>
      <c r="T3981" s="16"/>
    </row>
    <row r="3982" spans="15:20" x14ac:dyDescent="0.3">
      <c r="O3982" s="9"/>
      <c r="Q3982" s="11"/>
      <c r="T3982" s="16"/>
    </row>
    <row r="3983" spans="15:20" x14ac:dyDescent="0.3">
      <c r="O3983" s="9"/>
      <c r="Q3983" s="11"/>
      <c r="T3983" s="16"/>
    </row>
    <row r="3984" spans="15:20" x14ac:dyDescent="0.3">
      <c r="O3984" s="9"/>
      <c r="Q3984" s="11"/>
      <c r="T3984" s="16"/>
    </row>
    <row r="3985" spans="15:20" x14ac:dyDescent="0.3">
      <c r="O3985" s="9"/>
      <c r="Q3985" s="11"/>
      <c r="T3985" s="16"/>
    </row>
    <row r="3986" spans="15:20" x14ac:dyDescent="0.3">
      <c r="O3986" s="9"/>
      <c r="Q3986" s="11"/>
      <c r="T3986" s="16"/>
    </row>
    <row r="3987" spans="15:20" x14ac:dyDescent="0.3">
      <c r="O3987" s="9"/>
      <c r="Q3987" s="11"/>
      <c r="T3987" s="16"/>
    </row>
    <row r="3988" spans="15:20" x14ac:dyDescent="0.3">
      <c r="O3988" s="9"/>
      <c r="Q3988" s="11"/>
      <c r="T3988" s="16"/>
    </row>
    <row r="3989" spans="15:20" x14ac:dyDescent="0.3">
      <c r="O3989" s="9"/>
      <c r="Q3989" s="11"/>
      <c r="T3989" s="16"/>
    </row>
    <row r="3990" spans="15:20" x14ac:dyDescent="0.3">
      <c r="O3990" s="9"/>
      <c r="Q3990" s="11"/>
      <c r="T3990" s="16"/>
    </row>
    <row r="3991" spans="15:20" x14ac:dyDescent="0.3">
      <c r="O3991" s="9"/>
      <c r="Q3991" s="11"/>
      <c r="T3991" s="16"/>
    </row>
    <row r="3992" spans="15:20" x14ac:dyDescent="0.3">
      <c r="O3992" s="9"/>
      <c r="Q3992" s="11"/>
      <c r="T3992" s="16"/>
    </row>
    <row r="3993" spans="15:20" x14ac:dyDescent="0.3">
      <c r="O3993" s="9"/>
      <c r="Q3993" s="11"/>
      <c r="T3993" s="16"/>
    </row>
    <row r="3994" spans="15:20" x14ac:dyDescent="0.3">
      <c r="O3994" s="9"/>
      <c r="Q3994" s="11"/>
      <c r="T3994" s="16"/>
    </row>
    <row r="3995" spans="15:20" x14ac:dyDescent="0.3">
      <c r="O3995" s="9"/>
      <c r="Q3995" s="11"/>
      <c r="T3995" s="16"/>
    </row>
    <row r="3996" spans="15:20" x14ac:dyDescent="0.3">
      <c r="O3996" s="9"/>
      <c r="Q3996" s="11"/>
      <c r="T3996" s="16"/>
    </row>
    <row r="3997" spans="15:20" x14ac:dyDescent="0.3">
      <c r="O3997" s="9"/>
      <c r="Q3997" s="11"/>
      <c r="T3997" s="16"/>
    </row>
    <row r="3998" spans="15:20" x14ac:dyDescent="0.3">
      <c r="O3998" s="9"/>
      <c r="Q3998" s="11"/>
      <c r="T3998" s="16"/>
    </row>
    <row r="3999" spans="15:20" x14ac:dyDescent="0.3">
      <c r="O3999" s="9"/>
      <c r="Q3999" s="11"/>
      <c r="T3999" s="16"/>
    </row>
    <row r="4000" spans="15:20" x14ac:dyDescent="0.3">
      <c r="O4000" s="9"/>
      <c r="Q4000" s="11"/>
      <c r="T4000" s="16"/>
    </row>
    <row r="4001" spans="15:20" x14ac:dyDescent="0.3">
      <c r="O4001" s="9"/>
      <c r="Q4001" s="11"/>
      <c r="T4001" s="16"/>
    </row>
    <row r="4002" spans="15:20" x14ac:dyDescent="0.3">
      <c r="O4002" s="9"/>
      <c r="Q4002" s="11"/>
      <c r="T4002" s="16"/>
    </row>
    <row r="4003" spans="15:20" x14ac:dyDescent="0.3">
      <c r="O4003" s="9"/>
      <c r="Q4003" s="11"/>
      <c r="T4003" s="16"/>
    </row>
    <row r="4004" spans="15:20" x14ac:dyDescent="0.3">
      <c r="O4004" s="9"/>
      <c r="Q4004" s="11"/>
      <c r="T4004" s="16"/>
    </row>
    <row r="4005" spans="15:20" x14ac:dyDescent="0.3">
      <c r="O4005" s="9"/>
      <c r="Q4005" s="11"/>
      <c r="T4005" s="16"/>
    </row>
    <row r="4006" spans="15:20" x14ac:dyDescent="0.3">
      <c r="O4006" s="9"/>
      <c r="Q4006" s="11"/>
      <c r="T4006" s="16"/>
    </row>
    <row r="4007" spans="15:20" x14ac:dyDescent="0.3">
      <c r="O4007" s="9"/>
      <c r="Q4007" s="11"/>
      <c r="T4007" s="16"/>
    </row>
    <row r="4008" spans="15:20" x14ac:dyDescent="0.3">
      <c r="O4008" s="9"/>
      <c r="Q4008" s="11"/>
      <c r="T4008" s="16"/>
    </row>
    <row r="4009" spans="15:20" x14ac:dyDescent="0.3">
      <c r="O4009" s="9"/>
      <c r="Q4009" s="11"/>
      <c r="T4009" s="16"/>
    </row>
    <row r="4010" spans="15:20" x14ac:dyDescent="0.3">
      <c r="O4010" s="9"/>
      <c r="Q4010" s="11"/>
      <c r="T4010" s="16"/>
    </row>
    <row r="4011" spans="15:20" x14ac:dyDescent="0.3">
      <c r="O4011" s="9"/>
      <c r="Q4011" s="11"/>
      <c r="T4011" s="16"/>
    </row>
    <row r="4012" spans="15:20" x14ac:dyDescent="0.3">
      <c r="O4012" s="9"/>
      <c r="Q4012" s="11"/>
      <c r="T4012" s="16"/>
    </row>
    <row r="4013" spans="15:20" x14ac:dyDescent="0.3">
      <c r="O4013" s="9"/>
      <c r="Q4013" s="11"/>
      <c r="T4013" s="16"/>
    </row>
    <row r="4014" spans="15:20" x14ac:dyDescent="0.3">
      <c r="O4014" s="9"/>
      <c r="Q4014" s="11"/>
      <c r="T4014" s="16"/>
    </row>
    <row r="4015" spans="15:20" x14ac:dyDescent="0.3">
      <c r="O4015" s="9"/>
      <c r="Q4015" s="11"/>
      <c r="T4015" s="16"/>
    </row>
    <row r="4016" spans="15:20" x14ac:dyDescent="0.3">
      <c r="O4016" s="9"/>
      <c r="Q4016" s="11"/>
      <c r="T4016" s="16"/>
    </row>
    <row r="4017" spans="15:20" x14ac:dyDescent="0.3">
      <c r="O4017" s="9"/>
      <c r="Q4017" s="11"/>
      <c r="T4017" s="16"/>
    </row>
    <row r="4018" spans="15:20" x14ac:dyDescent="0.3">
      <c r="O4018" s="9"/>
      <c r="Q4018" s="11"/>
      <c r="T4018" s="16"/>
    </row>
    <row r="4019" spans="15:20" x14ac:dyDescent="0.3">
      <c r="O4019" s="9"/>
      <c r="Q4019" s="11"/>
      <c r="T4019" s="16"/>
    </row>
    <row r="4020" spans="15:20" x14ac:dyDescent="0.3">
      <c r="O4020" s="9"/>
      <c r="Q4020" s="11"/>
      <c r="T4020" s="16"/>
    </row>
    <row r="4021" spans="15:20" x14ac:dyDescent="0.3">
      <c r="O4021" s="9"/>
      <c r="Q4021" s="11"/>
      <c r="T4021" s="16"/>
    </row>
    <row r="4022" spans="15:20" x14ac:dyDescent="0.3">
      <c r="O4022" s="9"/>
      <c r="Q4022" s="11"/>
      <c r="T4022" s="16"/>
    </row>
    <row r="4023" spans="15:20" x14ac:dyDescent="0.3">
      <c r="O4023" s="9"/>
      <c r="Q4023" s="11"/>
      <c r="T4023" s="16"/>
    </row>
    <row r="4024" spans="15:20" x14ac:dyDescent="0.3">
      <c r="O4024" s="9"/>
      <c r="Q4024" s="11"/>
      <c r="T4024" s="16"/>
    </row>
    <row r="4025" spans="15:20" x14ac:dyDescent="0.3">
      <c r="O4025" s="9"/>
      <c r="Q4025" s="11"/>
      <c r="T4025" s="16"/>
    </row>
    <row r="4026" spans="15:20" x14ac:dyDescent="0.3">
      <c r="O4026" s="9"/>
      <c r="Q4026" s="11"/>
      <c r="T4026" s="16"/>
    </row>
    <row r="4027" spans="15:20" x14ac:dyDescent="0.3">
      <c r="O4027" s="9"/>
      <c r="Q4027" s="11"/>
      <c r="T4027" s="16"/>
    </row>
    <row r="4028" spans="15:20" x14ac:dyDescent="0.3">
      <c r="O4028" s="9"/>
      <c r="Q4028" s="11"/>
      <c r="T4028" s="16"/>
    </row>
    <row r="4029" spans="15:20" x14ac:dyDescent="0.3">
      <c r="O4029" s="9"/>
      <c r="Q4029" s="11"/>
      <c r="T4029" s="16"/>
    </row>
    <row r="4030" spans="15:20" x14ac:dyDescent="0.3">
      <c r="O4030" s="9"/>
      <c r="Q4030" s="11"/>
      <c r="T4030" s="16"/>
    </row>
    <row r="4031" spans="15:20" x14ac:dyDescent="0.3">
      <c r="O4031" s="9"/>
      <c r="Q4031" s="11"/>
      <c r="T4031" s="16"/>
    </row>
    <row r="4032" spans="15:20" x14ac:dyDescent="0.3">
      <c r="O4032" s="9"/>
      <c r="Q4032" s="11"/>
      <c r="T4032" s="16"/>
    </row>
    <row r="4033" spans="15:20" x14ac:dyDescent="0.3">
      <c r="O4033" s="9"/>
      <c r="Q4033" s="11"/>
      <c r="T4033" s="16"/>
    </row>
    <row r="4034" spans="15:20" x14ac:dyDescent="0.3">
      <c r="O4034" s="9"/>
      <c r="Q4034" s="11"/>
      <c r="T4034" s="16"/>
    </row>
    <row r="4035" spans="15:20" x14ac:dyDescent="0.3">
      <c r="O4035" s="9"/>
      <c r="Q4035" s="11"/>
      <c r="T4035" s="16"/>
    </row>
    <row r="4036" spans="15:20" x14ac:dyDescent="0.3">
      <c r="O4036" s="9"/>
      <c r="Q4036" s="11"/>
      <c r="T4036" s="16"/>
    </row>
    <row r="4037" spans="15:20" x14ac:dyDescent="0.3">
      <c r="O4037" s="9"/>
      <c r="Q4037" s="11"/>
      <c r="T4037" s="16"/>
    </row>
    <row r="4038" spans="15:20" x14ac:dyDescent="0.3">
      <c r="O4038" s="9"/>
      <c r="Q4038" s="11"/>
      <c r="T4038" s="16"/>
    </row>
    <row r="4039" spans="15:20" x14ac:dyDescent="0.3">
      <c r="O4039" s="9"/>
      <c r="Q4039" s="11"/>
      <c r="T4039" s="16"/>
    </row>
    <row r="4040" spans="15:20" x14ac:dyDescent="0.3">
      <c r="O4040" s="9"/>
      <c r="Q4040" s="11"/>
      <c r="T4040" s="16"/>
    </row>
    <row r="4041" spans="15:20" x14ac:dyDescent="0.3">
      <c r="O4041" s="9"/>
      <c r="Q4041" s="11"/>
      <c r="T4041" s="16"/>
    </row>
    <row r="4042" spans="15:20" x14ac:dyDescent="0.3">
      <c r="O4042" s="9"/>
      <c r="Q4042" s="11"/>
      <c r="T4042" s="16"/>
    </row>
    <row r="4043" spans="15:20" x14ac:dyDescent="0.3">
      <c r="O4043" s="9"/>
      <c r="Q4043" s="11"/>
      <c r="T4043" s="16"/>
    </row>
    <row r="4044" spans="15:20" x14ac:dyDescent="0.3">
      <c r="O4044" s="9"/>
      <c r="Q4044" s="11"/>
      <c r="T4044" s="16"/>
    </row>
    <row r="4045" spans="15:20" x14ac:dyDescent="0.3">
      <c r="O4045" s="9"/>
      <c r="Q4045" s="11"/>
      <c r="T4045" s="16"/>
    </row>
    <row r="4046" spans="15:20" x14ac:dyDescent="0.3">
      <c r="O4046" s="9"/>
      <c r="Q4046" s="11"/>
      <c r="T4046" s="16"/>
    </row>
    <row r="4047" spans="15:20" x14ac:dyDescent="0.3">
      <c r="O4047" s="9"/>
      <c r="Q4047" s="11"/>
      <c r="T4047" s="16"/>
    </row>
    <row r="4048" spans="15:20" x14ac:dyDescent="0.3">
      <c r="O4048" s="9"/>
      <c r="Q4048" s="11"/>
      <c r="T4048" s="16"/>
    </row>
    <row r="4049" spans="15:20" x14ac:dyDescent="0.3">
      <c r="O4049" s="9"/>
      <c r="Q4049" s="11"/>
      <c r="T4049" s="16"/>
    </row>
    <row r="4050" spans="15:20" x14ac:dyDescent="0.3">
      <c r="O4050" s="9"/>
      <c r="Q4050" s="11"/>
      <c r="T4050" s="16"/>
    </row>
    <row r="4051" spans="15:20" x14ac:dyDescent="0.3">
      <c r="O4051" s="9"/>
      <c r="Q4051" s="11"/>
      <c r="T4051" s="16"/>
    </row>
    <row r="4052" spans="15:20" x14ac:dyDescent="0.3">
      <c r="O4052" s="9"/>
      <c r="Q4052" s="11"/>
      <c r="T4052" s="16"/>
    </row>
    <row r="4053" spans="15:20" x14ac:dyDescent="0.3">
      <c r="O4053" s="9"/>
      <c r="Q4053" s="11"/>
      <c r="T4053" s="16"/>
    </row>
    <row r="4054" spans="15:20" x14ac:dyDescent="0.3">
      <c r="O4054" s="9"/>
      <c r="Q4054" s="11"/>
      <c r="T4054" s="16"/>
    </row>
    <row r="4055" spans="15:20" x14ac:dyDescent="0.3">
      <c r="O4055" s="9"/>
      <c r="Q4055" s="11"/>
      <c r="T4055" s="16"/>
    </row>
    <row r="4056" spans="15:20" x14ac:dyDescent="0.3">
      <c r="O4056" s="9"/>
      <c r="Q4056" s="11"/>
      <c r="T4056" s="16"/>
    </row>
    <row r="4057" spans="15:20" x14ac:dyDescent="0.3">
      <c r="O4057" s="9"/>
      <c r="Q4057" s="11"/>
      <c r="T4057" s="16"/>
    </row>
    <row r="4058" spans="15:20" x14ac:dyDescent="0.3">
      <c r="O4058" s="9"/>
      <c r="Q4058" s="11"/>
      <c r="T4058" s="16"/>
    </row>
    <row r="4059" spans="15:20" x14ac:dyDescent="0.3">
      <c r="O4059" s="9"/>
      <c r="Q4059" s="11"/>
      <c r="T4059" s="16"/>
    </row>
    <row r="4060" spans="15:20" x14ac:dyDescent="0.3">
      <c r="O4060" s="9"/>
      <c r="Q4060" s="11"/>
      <c r="T4060" s="16"/>
    </row>
    <row r="4061" spans="15:20" x14ac:dyDescent="0.3">
      <c r="O4061" s="9"/>
      <c r="Q4061" s="11"/>
      <c r="T4061" s="16"/>
    </row>
    <row r="4062" spans="15:20" x14ac:dyDescent="0.3">
      <c r="O4062" s="9"/>
      <c r="Q4062" s="11"/>
      <c r="T4062" s="16"/>
    </row>
    <row r="4063" spans="15:20" x14ac:dyDescent="0.3">
      <c r="O4063" s="9"/>
      <c r="Q4063" s="11"/>
      <c r="T4063" s="16"/>
    </row>
    <row r="4064" spans="15:20" x14ac:dyDescent="0.3">
      <c r="O4064" s="9"/>
      <c r="Q4064" s="11"/>
      <c r="T4064" s="16"/>
    </row>
    <row r="4065" spans="15:20" x14ac:dyDescent="0.3">
      <c r="O4065" s="9"/>
      <c r="Q4065" s="11"/>
      <c r="T4065" s="16"/>
    </row>
    <row r="4066" spans="15:20" x14ac:dyDescent="0.3">
      <c r="O4066" s="9"/>
      <c r="Q4066" s="11"/>
      <c r="T4066" s="16"/>
    </row>
    <row r="4067" spans="15:20" x14ac:dyDescent="0.3">
      <c r="O4067" s="9"/>
      <c r="Q4067" s="11"/>
      <c r="T4067" s="16"/>
    </row>
    <row r="4068" spans="15:20" x14ac:dyDescent="0.3">
      <c r="O4068" s="9"/>
      <c r="Q4068" s="11"/>
      <c r="T4068" s="16"/>
    </row>
    <row r="4069" spans="15:20" x14ac:dyDescent="0.3">
      <c r="O4069" s="9"/>
      <c r="Q4069" s="11"/>
      <c r="T4069" s="16"/>
    </row>
    <row r="4070" spans="15:20" x14ac:dyDescent="0.3">
      <c r="O4070" s="9"/>
      <c r="Q4070" s="11"/>
      <c r="T4070" s="16"/>
    </row>
    <row r="4071" spans="15:20" x14ac:dyDescent="0.3">
      <c r="O4071" s="9"/>
      <c r="Q4071" s="11"/>
      <c r="T4071" s="16"/>
    </row>
    <row r="4072" spans="15:20" x14ac:dyDescent="0.3">
      <c r="O4072" s="9"/>
      <c r="Q4072" s="11"/>
      <c r="T4072" s="16"/>
    </row>
    <row r="4073" spans="15:20" x14ac:dyDescent="0.3">
      <c r="O4073" s="9"/>
      <c r="Q4073" s="11"/>
      <c r="T4073" s="16"/>
    </row>
    <row r="4074" spans="15:20" x14ac:dyDescent="0.3">
      <c r="O4074" s="9"/>
      <c r="Q4074" s="11"/>
      <c r="T4074" s="16"/>
    </row>
    <row r="4075" spans="15:20" x14ac:dyDescent="0.3">
      <c r="O4075" s="9"/>
      <c r="Q4075" s="11"/>
      <c r="T4075" s="16"/>
    </row>
    <row r="4076" spans="15:20" x14ac:dyDescent="0.3">
      <c r="O4076" s="9"/>
      <c r="Q4076" s="11"/>
      <c r="T4076" s="16"/>
    </row>
    <row r="4077" spans="15:20" x14ac:dyDescent="0.3">
      <c r="O4077" s="9"/>
      <c r="Q4077" s="11"/>
      <c r="T4077" s="16"/>
    </row>
    <row r="4078" spans="15:20" x14ac:dyDescent="0.3">
      <c r="O4078" s="9"/>
      <c r="Q4078" s="11"/>
      <c r="T4078" s="16"/>
    </row>
    <row r="4079" spans="15:20" x14ac:dyDescent="0.3">
      <c r="O4079" s="9"/>
      <c r="Q4079" s="11"/>
      <c r="T4079" s="16"/>
    </row>
    <row r="4080" spans="15:20" x14ac:dyDescent="0.3">
      <c r="O4080" s="9"/>
      <c r="Q4080" s="11"/>
      <c r="T4080" s="16"/>
    </row>
    <row r="4081" spans="15:20" x14ac:dyDescent="0.3">
      <c r="O4081" s="9"/>
      <c r="Q4081" s="11"/>
      <c r="T4081" s="16"/>
    </row>
    <row r="4082" spans="15:20" x14ac:dyDescent="0.3">
      <c r="O4082" s="9"/>
      <c r="Q4082" s="11"/>
      <c r="T4082" s="16"/>
    </row>
    <row r="4083" spans="15:20" x14ac:dyDescent="0.3">
      <c r="O4083" s="9"/>
      <c r="Q4083" s="11"/>
      <c r="T4083" s="16"/>
    </row>
    <row r="4084" spans="15:20" x14ac:dyDescent="0.3">
      <c r="O4084" s="9"/>
      <c r="Q4084" s="11"/>
      <c r="T4084" s="16"/>
    </row>
    <row r="4085" spans="15:20" x14ac:dyDescent="0.3">
      <c r="O4085" s="9"/>
      <c r="Q4085" s="11"/>
      <c r="T4085" s="16"/>
    </row>
    <row r="4086" spans="15:20" x14ac:dyDescent="0.3">
      <c r="O4086" s="9"/>
      <c r="Q4086" s="11"/>
      <c r="T4086" s="16"/>
    </row>
    <row r="4087" spans="15:20" x14ac:dyDescent="0.3">
      <c r="O4087" s="9"/>
      <c r="Q4087" s="11"/>
      <c r="T4087" s="16"/>
    </row>
    <row r="4088" spans="15:20" x14ac:dyDescent="0.3">
      <c r="O4088" s="9"/>
      <c r="Q4088" s="11"/>
      <c r="T4088" s="16"/>
    </row>
    <row r="4089" spans="15:20" x14ac:dyDescent="0.3">
      <c r="O4089" s="9"/>
      <c r="Q4089" s="11"/>
      <c r="T4089" s="16"/>
    </row>
    <row r="4090" spans="15:20" x14ac:dyDescent="0.3">
      <c r="O4090" s="9"/>
      <c r="Q4090" s="11"/>
      <c r="T4090" s="16"/>
    </row>
    <row r="4091" spans="15:20" x14ac:dyDescent="0.3">
      <c r="O4091" s="9"/>
      <c r="Q4091" s="11"/>
      <c r="T4091" s="16"/>
    </row>
    <row r="4092" spans="15:20" x14ac:dyDescent="0.3">
      <c r="O4092" s="9"/>
      <c r="Q4092" s="11"/>
      <c r="T4092" s="16"/>
    </row>
    <row r="4093" spans="15:20" x14ac:dyDescent="0.3">
      <c r="O4093" s="9"/>
      <c r="Q4093" s="11"/>
      <c r="T4093" s="16"/>
    </row>
    <row r="4094" spans="15:20" x14ac:dyDescent="0.3">
      <c r="O4094" s="9"/>
      <c r="Q4094" s="11"/>
      <c r="T4094" s="16"/>
    </row>
    <row r="4095" spans="15:20" x14ac:dyDescent="0.3">
      <c r="O4095" s="9"/>
      <c r="Q4095" s="11"/>
      <c r="T4095" s="16"/>
    </row>
    <row r="4096" spans="15:20" x14ac:dyDescent="0.3">
      <c r="O4096" s="9"/>
      <c r="Q4096" s="11"/>
      <c r="T4096" s="16"/>
    </row>
    <row r="4097" spans="15:20" x14ac:dyDescent="0.3">
      <c r="O4097" s="9"/>
      <c r="Q4097" s="11"/>
      <c r="T4097" s="16"/>
    </row>
    <row r="4098" spans="15:20" x14ac:dyDescent="0.3">
      <c r="O4098" s="9"/>
      <c r="Q4098" s="11"/>
      <c r="T4098" s="16"/>
    </row>
    <row r="4099" spans="15:20" x14ac:dyDescent="0.3">
      <c r="O4099" s="9"/>
      <c r="Q4099" s="11"/>
      <c r="T4099" s="16"/>
    </row>
    <row r="4100" spans="15:20" x14ac:dyDescent="0.3">
      <c r="O4100" s="9"/>
      <c r="Q4100" s="11"/>
      <c r="T4100" s="16"/>
    </row>
    <row r="4101" spans="15:20" x14ac:dyDescent="0.3">
      <c r="O4101" s="9"/>
      <c r="Q4101" s="11"/>
      <c r="T4101" s="16"/>
    </row>
    <row r="4102" spans="15:20" x14ac:dyDescent="0.3">
      <c r="O4102" s="9"/>
      <c r="Q4102" s="11"/>
      <c r="T4102" s="16"/>
    </row>
    <row r="4103" spans="15:20" x14ac:dyDescent="0.3">
      <c r="O4103" s="9"/>
      <c r="Q4103" s="11"/>
      <c r="T4103" s="16"/>
    </row>
    <row r="4104" spans="15:20" x14ac:dyDescent="0.3">
      <c r="O4104" s="9"/>
      <c r="Q4104" s="11"/>
      <c r="T4104" s="16"/>
    </row>
    <row r="4105" spans="15:20" x14ac:dyDescent="0.3">
      <c r="O4105" s="9"/>
      <c r="Q4105" s="11"/>
      <c r="T4105" s="16"/>
    </row>
    <row r="4106" spans="15:20" x14ac:dyDescent="0.3">
      <c r="O4106" s="9"/>
      <c r="Q4106" s="11"/>
      <c r="T4106" s="16"/>
    </row>
    <row r="4107" spans="15:20" x14ac:dyDescent="0.3">
      <c r="O4107" s="9"/>
      <c r="Q4107" s="11"/>
      <c r="T4107" s="16"/>
    </row>
    <row r="4108" spans="15:20" x14ac:dyDescent="0.3">
      <c r="O4108" s="9"/>
      <c r="Q4108" s="11"/>
      <c r="T4108" s="16"/>
    </row>
    <row r="4109" spans="15:20" x14ac:dyDescent="0.3">
      <c r="O4109" s="9"/>
      <c r="Q4109" s="11"/>
      <c r="T4109" s="16"/>
    </row>
    <row r="4110" spans="15:20" x14ac:dyDescent="0.3">
      <c r="O4110" s="9"/>
      <c r="Q4110" s="11"/>
      <c r="T4110" s="16"/>
    </row>
    <row r="4111" spans="15:20" x14ac:dyDescent="0.3">
      <c r="O4111" s="9"/>
      <c r="Q4111" s="11"/>
      <c r="T4111" s="16"/>
    </row>
    <row r="4112" spans="15:20" x14ac:dyDescent="0.3">
      <c r="O4112" s="9"/>
      <c r="Q4112" s="11"/>
      <c r="T4112" s="16"/>
    </row>
    <row r="4113" spans="15:20" x14ac:dyDescent="0.3">
      <c r="O4113" s="9"/>
      <c r="Q4113" s="11"/>
      <c r="T4113" s="16"/>
    </row>
    <row r="4114" spans="15:20" x14ac:dyDescent="0.3">
      <c r="O4114" s="9"/>
      <c r="Q4114" s="11"/>
      <c r="T4114" s="16"/>
    </row>
    <row r="4115" spans="15:20" x14ac:dyDescent="0.3">
      <c r="O4115" s="9"/>
      <c r="Q4115" s="11"/>
      <c r="T4115" s="16"/>
    </row>
  </sheetData>
  <conditionalFormatting sqref="F1:F1048576 G2:H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R1" zoomScale="95" zoomScaleNormal="95" workbookViewId="0">
      <pane ySplit="1" topLeftCell="A2" activePane="bottomLeft" state="frozen"/>
      <selection activeCell="B1" sqref="B1"/>
      <selection pane="bottomLeft" activeCell="W2" sqref="W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4.332031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style="16" bestFit="1" customWidth="1"/>
    <col min="20" max="20" width="20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  <c r="U1" s="1" t="s">
        <v>8383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>IFERROR(ROUND(E2/L2,2), 0)</f>
        <v>63.92</v>
      </c>
      <c r="Q2" s="11" t="s">
        <v>8308</v>
      </c>
      <c r="R2" t="s">
        <v>8309</v>
      </c>
      <c r="S2" s="16">
        <f>(((J2/60)/60)/24) + DATE(1970,1,1)</f>
        <v>42177.007071759261</v>
      </c>
      <c r="T2" s="16">
        <f>(((I2/60)/60)/24) + 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ref="P3:P66" si="1">IFERROR(ROUND(E3/L3,2), 0)</f>
        <v>185.48</v>
      </c>
      <c r="Q3" s="11" t="s">
        <v>8308</v>
      </c>
      <c r="R3" t="s">
        <v>8309</v>
      </c>
      <c r="S3" s="16">
        <f t="shared" ref="S3:S66" si="2">(((J3/60)/60)/24) + DATE(1970,1,1)</f>
        <v>42766.600497685184</v>
      </c>
      <c r="T3" s="16">
        <f t="shared" ref="T3:T66" si="3">(((I3/60)/60)/24) + DATE(1970,1,1)</f>
        <v>42796.600497685184</v>
      </c>
      <c r="U3">
        <f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ref="U4:U67" si="4">YEAR(S4)</f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>
        <f t="shared" ref="P67:P130" si="6">IFERROR(ROUND(E67/L67,2), 0)</f>
        <v>132.05000000000001</v>
      </c>
      <c r="Q67" s="11" t="s">
        <v>8308</v>
      </c>
      <c r="R67" t="s">
        <v>8310</v>
      </c>
      <c r="S67" s="16">
        <f t="shared" ref="S67:S130" si="7">(((J67/60)/60)/24) + DATE(1970,1,1)</f>
        <v>41835.821226851855</v>
      </c>
      <c r="T67" s="16">
        <f t="shared" ref="T67:T130" si="8">(((I67/60)/60)/24) + DATE(1970,1,1)</f>
        <v>41862.249305555553</v>
      </c>
      <c r="U67">
        <f t="shared" si="4"/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ref="U68:U131" si="9">YEAR(S68)</f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>IFERROR(ROUND(E124/L124,2), 0)</f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>
        <f t="shared" ref="P131:P194" si="11">IFERROR(ROUND(E131/L131,2), 0)</f>
        <v>0</v>
      </c>
      <c r="Q131" s="11" t="s">
        <v>8308</v>
      </c>
      <c r="R131" t="s">
        <v>8311</v>
      </c>
      <c r="S131" s="16">
        <f t="shared" ref="S131:S194" si="12">(((J131/60)/60)/24) + DATE(1970,1,1)</f>
        <v>41882.937303240738</v>
      </c>
      <c r="T131" s="16">
        <f t="shared" ref="T131:T194" si="13">(((I131/60)/60)/24) + DATE(1970,1,1)</f>
        <v>41942.937303240738</v>
      </c>
      <c r="U131">
        <f t="shared" si="9"/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ref="U132:U195" si="14">YEAR(S132)</f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>
        <f t="shared" ref="P195:P258" si="16">IFERROR(ROUND(E195/L195,2), 0)</f>
        <v>0</v>
      </c>
      <c r="Q195" s="11" t="s">
        <v>8308</v>
      </c>
      <c r="R195" t="s">
        <v>8312</v>
      </c>
      <c r="S195" s="16">
        <f t="shared" ref="S195:S258" si="17">(((J195/60)/60)/24) + DATE(1970,1,1)</f>
        <v>41911.934791666667</v>
      </c>
      <c r="T195" s="16">
        <f t="shared" ref="T195:T258" si="18">(((I195/60)/60)/24) + DATE(1970,1,1)</f>
        <v>41971.976458333331</v>
      </c>
      <c r="U195">
        <f t="shared" si="14"/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ref="U196:U259" si="19">YEAR(S196)</f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>
        <f t="shared" ref="P259:P322" si="21">IFERROR(ROUND(E259/L259,2), 0)</f>
        <v>66.7</v>
      </c>
      <c r="Q259" s="11" t="s">
        <v>8308</v>
      </c>
      <c r="R259" t="s">
        <v>8313</v>
      </c>
      <c r="S259" s="16">
        <f t="shared" ref="S259:S322" si="22">(((J259/60)/60)/24) + DATE(1970,1,1)</f>
        <v>42479.626875000002</v>
      </c>
      <c r="T259" s="16">
        <f t="shared" ref="T259:T322" si="23">(((I259/60)/60)/24) + DATE(1970,1,1)</f>
        <v>42509.626875000002</v>
      </c>
      <c r="U259">
        <f t="shared" si="19"/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ref="U260:U323" si="24">YEAR(S260)</f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>
        <f t="shared" ref="P323:P386" si="26">IFERROR(ROUND(E323/L323,2), 0)</f>
        <v>106.62</v>
      </c>
      <c r="Q323" s="11" t="s">
        <v>8308</v>
      </c>
      <c r="R323" t="s">
        <v>8313</v>
      </c>
      <c r="S323" s="16">
        <f t="shared" ref="S323:S386" si="27">(((J323/60)/60)/24) + DATE(1970,1,1)</f>
        <v>42647.446597222224</v>
      </c>
      <c r="T323" s="16">
        <f t="shared" ref="T323:T386" si="28">(((I323/60)/60)/24) + DATE(1970,1,1)</f>
        <v>42682.488263888896</v>
      </c>
      <c r="U323">
        <f t="shared" si="24"/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ref="U324:U387" si="29">YEAR(S324)</f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>
        <f t="shared" ref="P387:P450" si="31">IFERROR(ROUND(E387/L387,2), 0)</f>
        <v>111.8</v>
      </c>
      <c r="Q387" s="11" t="s">
        <v>8308</v>
      </c>
      <c r="R387" t="s">
        <v>8313</v>
      </c>
      <c r="S387" s="16">
        <f t="shared" ref="S387:S450" si="32">(((J387/60)/60)/24) + DATE(1970,1,1)</f>
        <v>41934.584502314814</v>
      </c>
      <c r="T387" s="16">
        <f t="shared" ref="T387:T450" si="33">(((I387/60)/60)/24) + DATE(1970,1,1)</f>
        <v>41964.626168981486</v>
      </c>
      <c r="U387">
        <f t="shared" si="29"/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ref="U388:U451" si="34">YEAR(S388)</f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>
        <f t="shared" ref="P451:P514" si="36">IFERROR(ROUND(E451/L451,2), 0)</f>
        <v>9</v>
      </c>
      <c r="Q451" s="11" t="s">
        <v>8308</v>
      </c>
      <c r="R451" t="s">
        <v>8314</v>
      </c>
      <c r="S451" s="16">
        <f t="shared" ref="S451:S514" si="37">(((J451/60)/60)/24) + DATE(1970,1,1)</f>
        <v>41534.568113425928</v>
      </c>
      <c r="T451" s="16">
        <f t="shared" ref="T451:T514" si="38">(((I451/60)/60)/24) + DATE(1970,1,1)</f>
        <v>41564.568113425928</v>
      </c>
      <c r="U451">
        <f t="shared" si="34"/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ref="U452:U515" si="39">YEAR(S452)</f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>
        <f t="shared" ref="P515:P578" si="41">IFERROR(ROUND(E515/L515,2), 0)</f>
        <v>102.38</v>
      </c>
      <c r="Q515" s="11" t="s">
        <v>8308</v>
      </c>
      <c r="R515" t="s">
        <v>8314</v>
      </c>
      <c r="S515" s="16">
        <f t="shared" ref="S515:S578" si="42">(((J515/60)/60)/24) + DATE(1970,1,1)</f>
        <v>42552.653993055559</v>
      </c>
      <c r="T515" s="16">
        <f t="shared" ref="T515:T578" si="43">(((I515/60)/60)/24) + DATE(1970,1,1)</f>
        <v>42597.291666666672</v>
      </c>
      <c r="U515">
        <f t="shared" si="39"/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ref="U516:U579" si="44">YEAR(S516)</f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>
        <f t="shared" ref="P579:P642" si="46">IFERROR(ROUND(E579/L579,2), 0)</f>
        <v>10</v>
      </c>
      <c r="Q579" s="11" t="s">
        <v>8317</v>
      </c>
      <c r="R579" t="s">
        <v>8318</v>
      </c>
      <c r="S579" s="16">
        <f t="shared" ref="S579:S642" si="47">(((J579/60)/60)/24) + DATE(1970,1,1)</f>
        <v>42450.589143518519</v>
      </c>
      <c r="T579" s="16">
        <f t="shared" ref="T579:T642" si="48">(((I579/60)/60)/24) + DATE(1970,1,1)</f>
        <v>42510.589143518519</v>
      </c>
      <c r="U579">
        <f t="shared" si="44"/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ref="U580:U643" si="49">YEAR(S580)</f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>
        <f t="shared" ref="P643:P706" si="51">IFERROR(ROUND(E643/L643,2), 0)</f>
        <v>151.32</v>
      </c>
      <c r="Q643" s="11" t="s">
        <v>8317</v>
      </c>
      <c r="R643" t="s">
        <v>8319</v>
      </c>
      <c r="S643" s="16">
        <f t="shared" ref="S643:S706" si="52">(((J643/60)/60)/24) + DATE(1970,1,1)</f>
        <v>42199.57</v>
      </c>
      <c r="T643" s="16">
        <f t="shared" ref="T643:T706" si="53">(((I643/60)/60)/24) + DATE(1970,1,1)</f>
        <v>42229.57</v>
      </c>
      <c r="U643">
        <f t="shared" si="49"/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ref="U644:U707" si="54">YEAR(S644)</f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>
        <f t="shared" ref="P707:P770" si="56">IFERROR(ROUND(E707/L707,2), 0)</f>
        <v>195.4</v>
      </c>
      <c r="Q707" s="11" t="s">
        <v>8317</v>
      </c>
      <c r="R707" t="s">
        <v>8319</v>
      </c>
      <c r="S707" s="16">
        <f t="shared" ref="S707:S770" si="57">(((J707/60)/60)/24) + DATE(1970,1,1)</f>
        <v>42726.491643518515</v>
      </c>
      <c r="T707" s="16">
        <f t="shared" ref="T707:T770" si="58">(((I707/60)/60)/24) + DATE(1970,1,1)</f>
        <v>42756.491643518515</v>
      </c>
      <c r="U707">
        <f t="shared" si="54"/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ref="U708:U771" si="59">YEAR(S708)</f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>
        <f t="shared" ref="P771:P834" si="61">IFERROR(ROUND(E771/L771,2), 0)</f>
        <v>31.85</v>
      </c>
      <c r="Q771" s="11" t="s">
        <v>8320</v>
      </c>
      <c r="R771" t="s">
        <v>8322</v>
      </c>
      <c r="S771" s="16">
        <f t="shared" ref="S771:S834" si="62">(((J771/60)/60)/24) + DATE(1970,1,1)</f>
        <v>41604.996458333335</v>
      </c>
      <c r="T771" s="16">
        <f t="shared" ref="T771:T834" si="63">(((I771/60)/60)/24) + DATE(1970,1,1)</f>
        <v>41634.996458333335</v>
      </c>
      <c r="U771">
        <f t="shared" si="59"/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ref="U772:U835" si="64">YEAR(S772)</f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>
        <f t="shared" ref="P835:P898" si="66">IFERROR(ROUND(E835/L835,2), 0)</f>
        <v>148.78</v>
      </c>
      <c r="Q835" s="11" t="s">
        <v>8323</v>
      </c>
      <c r="R835" t="s">
        <v>8324</v>
      </c>
      <c r="S835" s="16">
        <f t="shared" ref="S835:S898" si="67">(((J835/60)/60)/24) + DATE(1970,1,1)</f>
        <v>41718.878182870372</v>
      </c>
      <c r="T835" s="16">
        <f t="shared" ref="T835:T898" si="68">(((I835/60)/60)/24) + DATE(1970,1,1)</f>
        <v>41748.878182870372</v>
      </c>
      <c r="U835">
        <f t="shared" si="64"/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ref="U836:U899" si="69">YEAR(S836)</f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>
        <f t="shared" ref="P899:P962" si="71">IFERROR(ROUND(E899/L899,2), 0)</f>
        <v>0</v>
      </c>
      <c r="Q899" s="11" t="s">
        <v>8323</v>
      </c>
      <c r="R899" t="s">
        <v>8327</v>
      </c>
      <c r="S899" s="16">
        <f t="shared" ref="S899:S962" si="72">(((J899/60)/60)/24) + DATE(1970,1,1)</f>
        <v>41211.688750000001</v>
      </c>
      <c r="T899" s="16">
        <f t="shared" ref="T899:T962" si="73">(((I899/60)/60)/24) + DATE(1970,1,1)</f>
        <v>41241.730416666665</v>
      </c>
      <c r="U899">
        <f t="shared" si="69"/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ref="U900:U963" si="74">YEAR(S900)</f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>
        <f t="shared" ref="P963:P1026" si="76">IFERROR(ROUND(E963/L963,2), 0)</f>
        <v>364.35</v>
      </c>
      <c r="Q963" s="11" t="s">
        <v>8317</v>
      </c>
      <c r="R963" t="s">
        <v>8319</v>
      </c>
      <c r="S963" s="16">
        <f t="shared" ref="S963:S1026" si="77">(((J963/60)/60)/24) + DATE(1970,1,1)</f>
        <v>42740.693692129629</v>
      </c>
      <c r="T963" s="16">
        <f t="shared" ref="T963:T1026" si="78">(((I963/60)/60)/24) + DATE(1970,1,1)</f>
        <v>42786.791666666672</v>
      </c>
      <c r="U963">
        <f t="shared" si="74"/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ref="U964:U1027" si="79">YEAR(S964)</f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>
        <f t="shared" ref="P1027:P1090" si="81">IFERROR(ROUND(E1027/L1027,2), 0)</f>
        <v>71.849999999999994</v>
      </c>
      <c r="Q1027" s="11" t="s">
        <v>8323</v>
      </c>
      <c r="R1027" t="s">
        <v>8328</v>
      </c>
      <c r="S1027" s="16">
        <f t="shared" ref="S1027:S1090" si="82">(((J1027/60)/60)/24) + DATE(1970,1,1)</f>
        <v>42049.833761574075</v>
      </c>
      <c r="T1027" s="16">
        <f t="shared" ref="T1027:T1090" si="83">(((I1027/60)/60)/24) + DATE(1970,1,1)</f>
        <v>42079.792094907403</v>
      </c>
      <c r="U1027">
        <f t="shared" si="79"/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ref="U1028:U1091" si="84">YEAR(S1028)</f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>
        <f t="shared" ref="P1091:P1154" si="86">IFERROR(ROUND(E1091/L1091,2), 0)</f>
        <v>23.96</v>
      </c>
      <c r="Q1091" s="11" t="s">
        <v>8331</v>
      </c>
      <c r="R1091" t="s">
        <v>8332</v>
      </c>
      <c r="S1091" s="16">
        <f t="shared" ref="S1091:S1154" si="87">(((J1091/60)/60)/24) + DATE(1970,1,1)</f>
        <v>42151.189525462964</v>
      </c>
      <c r="T1091" s="16">
        <f t="shared" ref="T1091:T1154" si="88">(((I1091/60)/60)/24) + DATE(1970,1,1)</f>
        <v>42181.189525462964</v>
      </c>
      <c r="U1091">
        <f t="shared" si="84"/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ref="U1092:U1155" si="89">YEAR(S1092)</f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>
        <f t="shared" ref="P1155:P1218" si="91">IFERROR(ROUND(E1155/L1155,2), 0)</f>
        <v>50</v>
      </c>
      <c r="Q1155" s="11" t="s">
        <v>8334</v>
      </c>
      <c r="R1155" t="s">
        <v>8335</v>
      </c>
      <c r="S1155" s="16">
        <f t="shared" ref="S1155:S1218" si="92">(((J1155/60)/60)/24) + DATE(1970,1,1)</f>
        <v>42143.714178240742</v>
      </c>
      <c r="T1155" s="16">
        <f t="shared" ref="T1155:T1218" si="93">(((I1155/60)/60)/24) + DATE(1970,1,1)</f>
        <v>42173.714178240742</v>
      </c>
      <c r="U1155">
        <f t="shared" si="89"/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ref="U1156:U1219" si="94">YEAR(S1156)</f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>
        <f t="shared" ref="P1219:P1282" si="96">IFERROR(ROUND(E1219/L1219,2), 0)</f>
        <v>148.57</v>
      </c>
      <c r="Q1219" s="11" t="s">
        <v>8336</v>
      </c>
      <c r="R1219" t="s">
        <v>8337</v>
      </c>
      <c r="S1219" s="16">
        <f t="shared" ref="S1219:S1282" si="97">(((J1219/60)/60)/24) + DATE(1970,1,1)</f>
        <v>42535.809490740736</v>
      </c>
      <c r="T1219" s="16">
        <f t="shared" ref="T1219:T1282" si="98">(((I1219/60)/60)/24) + DATE(1970,1,1)</f>
        <v>42565.809490740736</v>
      </c>
      <c r="U1219">
        <f t="shared" si="94"/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ref="U1220:U1283" si="99">YEAR(S1220)</f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>
        <f t="shared" ref="P1283:P1346" si="101">IFERROR(ROUND(E1283/L1283,2), 0)</f>
        <v>104.73</v>
      </c>
      <c r="Q1283" s="11" t="s">
        <v>8323</v>
      </c>
      <c r="R1283" t="s">
        <v>8324</v>
      </c>
      <c r="S1283" s="16">
        <f t="shared" ref="S1283:S1346" si="102">(((J1283/60)/60)/24) + DATE(1970,1,1)</f>
        <v>41463.743472222224</v>
      </c>
      <c r="T1283" s="16">
        <f t="shared" ref="T1283:T1346" si="103">(((I1283/60)/60)/24) + DATE(1970,1,1)</f>
        <v>41483.743472222224</v>
      </c>
      <c r="U1283">
        <f t="shared" si="99"/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ref="U1284:U1347" si="104">YEAR(S1284)</f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>
        <f t="shared" ref="P1347:P1410" si="106">IFERROR(ROUND(E1347/L1347,2), 0)</f>
        <v>53.57</v>
      </c>
      <c r="Q1347" s="11" t="s">
        <v>8320</v>
      </c>
      <c r="R1347" t="s">
        <v>8321</v>
      </c>
      <c r="S1347" s="16">
        <f t="shared" ref="S1347:S1410" si="107">(((J1347/60)/60)/24) + DATE(1970,1,1)</f>
        <v>41799.814340277779</v>
      </c>
      <c r="T1347" s="16">
        <f t="shared" ref="T1347:T1410" si="108">(((I1347/60)/60)/24) + DATE(1970,1,1)</f>
        <v>41834.814340277779</v>
      </c>
      <c r="U1347">
        <f t="shared" si="104"/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ref="U1348:U1411" si="109">YEAR(S1348)</f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>
        <f t="shared" ref="P1411:P1474" si="111">IFERROR(ROUND(E1411/L1411,2), 0)</f>
        <v>0</v>
      </c>
      <c r="Q1411" s="11" t="s">
        <v>8320</v>
      </c>
      <c r="R1411" t="s">
        <v>8339</v>
      </c>
      <c r="S1411" s="16">
        <f t="shared" ref="S1411:S1474" si="112">(((J1411/60)/60)/24) + DATE(1970,1,1)</f>
        <v>41945.133506944447</v>
      </c>
      <c r="T1411" s="16">
        <f t="shared" ref="T1411:T1474" si="113">(((I1411/60)/60)/24) + DATE(1970,1,1)</f>
        <v>42005.175173611111</v>
      </c>
      <c r="U1411">
        <f t="shared" si="109"/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ref="U1412:U1475" si="114">YEAR(S1412)</f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>
        <f t="shared" ref="P1475:P1538" si="116">IFERROR(ROUND(E1475/L1475,2), 0)</f>
        <v>38.46</v>
      </c>
      <c r="Q1475" s="11" t="s">
        <v>8320</v>
      </c>
      <c r="R1475" t="s">
        <v>8340</v>
      </c>
      <c r="S1475" s="16">
        <f t="shared" ref="S1475:S1538" si="117">(((J1475/60)/60)/24) + DATE(1970,1,1)</f>
        <v>40939.979618055557</v>
      </c>
      <c r="T1475" s="16">
        <f t="shared" ref="T1475:T1538" si="118">(((I1475/60)/60)/24) + DATE(1970,1,1)</f>
        <v>40969.979618055557</v>
      </c>
      <c r="U1475">
        <f t="shared" si="114"/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ref="U1476:U1539" si="119">YEAR(S1476)</f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>
        <f t="shared" ref="P1539:P1602" si="121">IFERROR(ROUND(E1539/L1539,2), 0)</f>
        <v>96.38</v>
      </c>
      <c r="Q1539" s="11" t="s">
        <v>8336</v>
      </c>
      <c r="R1539" t="s">
        <v>8337</v>
      </c>
      <c r="S1539" s="16">
        <f t="shared" ref="S1539:S1602" si="122">(((J1539/60)/60)/24) + DATE(1970,1,1)</f>
        <v>42552.315127314811</v>
      </c>
      <c r="T1539" s="16">
        <f t="shared" ref="T1539:T1602" si="123">(((I1539/60)/60)/24) + DATE(1970,1,1)</f>
        <v>42588.75</v>
      </c>
      <c r="U1539">
        <f t="shared" si="119"/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ref="U1540:U1603" si="124">YEAR(S1540)</f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>
        <f t="shared" ref="P1603:P1666" si="126">IFERROR(ROUND(E1603/L1603,2), 0)</f>
        <v>48.33</v>
      </c>
      <c r="Q1603" s="11" t="s">
        <v>8323</v>
      </c>
      <c r="R1603" t="s">
        <v>8324</v>
      </c>
      <c r="S1603" s="16">
        <f t="shared" ref="S1603:S1666" si="127">(((J1603/60)/60)/24) + DATE(1970,1,1)</f>
        <v>40638.092974537038</v>
      </c>
      <c r="T1603" s="16">
        <f t="shared" ref="T1603:T1666" si="128">(((I1603/60)/60)/24) + DATE(1970,1,1)</f>
        <v>40668.092974537038</v>
      </c>
      <c r="U1603">
        <f t="shared" si="124"/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ref="U1604:U1667" si="129">YEAR(S1604)</f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>
        <f t="shared" ref="P1667:P1730" si="131">IFERROR(ROUND(E1667/L1667,2), 0)</f>
        <v>44.96</v>
      </c>
      <c r="Q1667" s="11" t="s">
        <v>8323</v>
      </c>
      <c r="R1667" t="s">
        <v>8344</v>
      </c>
      <c r="S1667" s="16">
        <f t="shared" ref="S1667:S1730" si="132">(((J1667/60)/60)/24) + DATE(1970,1,1)</f>
        <v>40564.649456018517</v>
      </c>
      <c r="T1667" s="16">
        <f t="shared" ref="T1667:T1730" si="133">(((I1667/60)/60)/24) + DATE(1970,1,1)</f>
        <v>40596.125</v>
      </c>
      <c r="U1667">
        <f t="shared" si="129"/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ref="U1668:U1731" si="134">YEAR(S1668)</f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>
        <f t="shared" ref="P1731:P1794" si="136">IFERROR(ROUND(E1731/L1731,2), 0)</f>
        <v>0</v>
      </c>
      <c r="Q1731" s="11" t="s">
        <v>8323</v>
      </c>
      <c r="R1731" t="s">
        <v>8345</v>
      </c>
      <c r="S1731" s="16">
        <f t="shared" ref="S1731:S1794" si="137">(((J1731/60)/60)/24) + DATE(1970,1,1)</f>
        <v>42471.052152777775</v>
      </c>
      <c r="T1731" s="16">
        <f t="shared" ref="T1731:T1794" si="138">(((I1731/60)/60)/24) + DATE(1970,1,1)</f>
        <v>42531.052152777775</v>
      </c>
      <c r="U1731">
        <f t="shared" si="134"/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ref="U1732:U1795" si="139">YEAR(S1732)</f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>
        <f t="shared" ref="P1795:P1858" si="141">IFERROR(ROUND(E1795/L1795,2), 0)</f>
        <v>20</v>
      </c>
      <c r="Q1795" s="11" t="s">
        <v>8336</v>
      </c>
      <c r="R1795" t="s">
        <v>8337</v>
      </c>
      <c r="S1795" s="16">
        <f t="shared" ref="S1795:S1858" si="142">(((J1795/60)/60)/24) + DATE(1970,1,1)</f>
        <v>41940.89166666667</v>
      </c>
      <c r="T1795" s="16">
        <f t="shared" ref="T1795:T1858" si="143">(((I1795/60)/60)/24) + DATE(1970,1,1)</f>
        <v>41970.933333333334</v>
      </c>
      <c r="U1795">
        <f t="shared" si="139"/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ref="U1796:U1859" si="144">YEAR(S1796)</f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>
        <f t="shared" ref="P1859:P1922" si="146">IFERROR(ROUND(E1859/L1859,2), 0)</f>
        <v>136.36000000000001</v>
      </c>
      <c r="Q1859" s="11" t="s">
        <v>8323</v>
      </c>
      <c r="R1859" t="s">
        <v>8324</v>
      </c>
      <c r="S1859" s="16">
        <f t="shared" ref="S1859:S1922" si="147">(((J1859/60)/60)/24) + DATE(1970,1,1)</f>
        <v>41864.76866898148</v>
      </c>
      <c r="T1859" s="16">
        <f t="shared" ref="T1859:T1922" si="148">(((I1859/60)/60)/24) + DATE(1970,1,1)</f>
        <v>41894.76866898148</v>
      </c>
      <c r="U1859">
        <f t="shared" si="144"/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ref="U1860:U1923" si="149">YEAR(S1860)</f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>
        <f t="shared" ref="P1923:P1986" si="151">IFERROR(ROUND(E1923/L1923,2), 0)</f>
        <v>54</v>
      </c>
      <c r="Q1923" s="11" t="s">
        <v>8323</v>
      </c>
      <c r="R1923" t="s">
        <v>8327</v>
      </c>
      <c r="S1923" s="16">
        <f t="shared" ref="S1923:S1986" si="152">(((J1923/60)/60)/24) + DATE(1970,1,1)</f>
        <v>41074.221562500003</v>
      </c>
      <c r="T1923" s="16">
        <f t="shared" ref="T1923:T1986" si="153">(((I1923/60)/60)/24) + DATE(1970,1,1)</f>
        <v>41104.221562500003</v>
      </c>
      <c r="U1923">
        <f t="shared" si="149"/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ref="U1924:U1987" si="154">YEAR(S1924)</f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>
        <f t="shared" ref="P1987:P2050" si="156">IFERROR(ROUND(E1987/L1987,2), 0)</f>
        <v>12.75</v>
      </c>
      <c r="Q1987" s="11" t="s">
        <v>8336</v>
      </c>
      <c r="R1987" t="s">
        <v>8348</v>
      </c>
      <c r="S1987" s="16">
        <f t="shared" ref="S1987:S2050" si="157">(((J1987/60)/60)/24) + DATE(1970,1,1)</f>
        <v>42555.698738425926</v>
      </c>
      <c r="T1987" s="16">
        <f t="shared" ref="T1987:T2050" si="158">(((I1987/60)/60)/24) + DATE(1970,1,1)</f>
        <v>42584.958333333328</v>
      </c>
      <c r="U1987">
        <f t="shared" si="154"/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ref="U1988:U2051" si="159">YEAR(S1988)</f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>
        <f t="shared" ref="P2051:P2114" si="161">IFERROR(ROUND(E2051/L2051,2), 0)</f>
        <v>80.989999999999995</v>
      </c>
      <c r="Q2051" s="11" t="s">
        <v>8317</v>
      </c>
      <c r="R2051" t="s">
        <v>8347</v>
      </c>
      <c r="S2051" s="16">
        <f t="shared" ref="S2051:S2114" si="162">(((J2051/60)/60)/24) + DATE(1970,1,1)</f>
        <v>41575.527349537035</v>
      </c>
      <c r="T2051" s="16">
        <f t="shared" ref="T2051:T2114" si="163">(((I2051/60)/60)/24) + DATE(1970,1,1)</f>
        <v>41610.957638888889</v>
      </c>
      <c r="U2051">
        <f t="shared" si="159"/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ref="U2052:U2115" si="164">YEAR(S2052)</f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>
        <f t="shared" ref="P2115:P2178" si="166">IFERROR(ROUND(E2115/L2115,2), 0)</f>
        <v>68.599999999999994</v>
      </c>
      <c r="Q2115" s="11" t="s">
        <v>8323</v>
      </c>
      <c r="R2115" t="s">
        <v>8327</v>
      </c>
      <c r="S2115" s="16">
        <f t="shared" ref="S2115:S2178" si="167">(((J2115/60)/60)/24) + DATE(1970,1,1)</f>
        <v>41870.86546296296</v>
      </c>
      <c r="T2115" s="16">
        <f t="shared" ref="T2115:T2178" si="168">(((I2115/60)/60)/24) + DATE(1970,1,1)</f>
        <v>41905.86546296296</v>
      </c>
      <c r="U2115">
        <f t="shared" si="164"/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ref="U2116:U2179" si="169">YEAR(S2116)</f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>
        <f t="shared" ref="P2179:P2242" si="171">IFERROR(ROUND(E2179/L2179,2), 0)</f>
        <v>65.87</v>
      </c>
      <c r="Q2179" s="11" t="s">
        <v>8323</v>
      </c>
      <c r="R2179" t="s">
        <v>8324</v>
      </c>
      <c r="S2179" s="16">
        <f t="shared" ref="S2179:S2242" si="172">(((J2179/60)/60)/24) + DATE(1970,1,1)</f>
        <v>42502.250775462962</v>
      </c>
      <c r="T2179" s="16">
        <f t="shared" ref="T2179:T2242" si="173">(((I2179/60)/60)/24) + DATE(1970,1,1)</f>
        <v>42527.250775462962</v>
      </c>
      <c r="U2179">
        <f t="shared" si="169"/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ref="U2180:U2243" si="174">YEAR(S2180)</f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>
        <f t="shared" ref="P2243:P2306" si="176">IFERROR(ROUND(E2243/L2243,2), 0)</f>
        <v>49.47</v>
      </c>
      <c r="Q2243" s="11" t="s">
        <v>8331</v>
      </c>
      <c r="R2243" t="s">
        <v>8349</v>
      </c>
      <c r="S2243" s="16">
        <f t="shared" ref="S2243:S2306" si="177">(((J2243/60)/60)/24) + DATE(1970,1,1)</f>
        <v>42766.827546296292</v>
      </c>
      <c r="T2243" s="16">
        <f t="shared" ref="T2243:T2306" si="178">(((I2243/60)/60)/24) + DATE(1970,1,1)</f>
        <v>42796.827546296292</v>
      </c>
      <c r="U2243">
        <f t="shared" si="174"/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ref="U2244:U2307" si="179">YEAR(S2244)</f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>
        <f t="shared" ref="P2307:P2370" si="181">IFERROR(ROUND(E2307/L2307,2), 0)</f>
        <v>109.11</v>
      </c>
      <c r="Q2307" s="11" t="s">
        <v>8323</v>
      </c>
      <c r="R2307" t="s">
        <v>8327</v>
      </c>
      <c r="S2307" s="16">
        <f t="shared" ref="S2307:S2370" si="182">(((J2307/60)/60)/24) + DATE(1970,1,1)</f>
        <v>41834.695277777777</v>
      </c>
      <c r="T2307" s="16">
        <f t="shared" ref="T2307:T2370" si="183">(((I2307/60)/60)/24) + DATE(1970,1,1)</f>
        <v>41859.75</v>
      </c>
      <c r="U2307">
        <f t="shared" si="179"/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ref="U2308:U2371" si="184">YEAR(S2308)</f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>
        <f t="shared" ref="P2371:P2434" si="186">IFERROR(ROUND(E2371/L2371,2), 0)</f>
        <v>0</v>
      </c>
      <c r="Q2371" s="11" t="s">
        <v>8317</v>
      </c>
      <c r="R2371" t="s">
        <v>8318</v>
      </c>
      <c r="S2371" s="16">
        <f t="shared" ref="S2371:S2434" si="187">(((J2371/60)/60)/24) + DATE(1970,1,1)</f>
        <v>42380.812627314815</v>
      </c>
      <c r="T2371" s="16">
        <f t="shared" ref="T2371:T2434" si="188">(((I2371/60)/60)/24) + DATE(1970,1,1)</f>
        <v>42410.812627314815</v>
      </c>
      <c r="U2371">
        <f t="shared" si="184"/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ref="U2372:U2435" si="189">YEAR(S2372)</f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>
        <f t="shared" ref="P2435:P2498" si="191">IFERROR(ROUND(E2435/L2435,2), 0)</f>
        <v>0</v>
      </c>
      <c r="Q2435" s="11" t="s">
        <v>8334</v>
      </c>
      <c r="R2435" t="s">
        <v>8335</v>
      </c>
      <c r="S2435" s="16">
        <f t="shared" ref="S2435:S2498" si="192">(((J2435/60)/60)/24) + DATE(1970,1,1)</f>
        <v>42397.89980324074</v>
      </c>
      <c r="T2435" s="16">
        <f t="shared" ref="T2435:T2498" si="193">(((I2435/60)/60)/24) + DATE(1970,1,1)</f>
        <v>42427.89980324074</v>
      </c>
      <c r="U2435">
        <f t="shared" si="189"/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ref="U2436:U2499" si="194">YEAR(S2436)</f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>
        <f t="shared" ref="P2499:P2562" si="196">IFERROR(ROUND(E2499/L2499,2), 0)</f>
        <v>80.55</v>
      </c>
      <c r="Q2499" s="11" t="s">
        <v>8323</v>
      </c>
      <c r="R2499" t="s">
        <v>8327</v>
      </c>
      <c r="S2499" s="16">
        <f t="shared" ref="S2499:S2562" si="197">(((J2499/60)/60)/24) + DATE(1970,1,1)</f>
        <v>40730.878912037035</v>
      </c>
      <c r="T2499" s="16">
        <f t="shared" ref="T2499:T2562" si="198">(((I2499/60)/60)/24) + DATE(1970,1,1)</f>
        <v>40760.878912037035</v>
      </c>
      <c r="U2499">
        <f t="shared" si="194"/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ref="U2500:U2563" si="199">YEAR(S2500)</f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>
        <f t="shared" ref="P2563:P2626" si="201">IFERROR(ROUND(E2563/L2563,2), 0)</f>
        <v>0</v>
      </c>
      <c r="Q2563" s="11" t="s">
        <v>8334</v>
      </c>
      <c r="R2563" t="s">
        <v>8335</v>
      </c>
      <c r="S2563" s="16">
        <f t="shared" ref="S2563:S2626" si="202">(((J2563/60)/60)/24) + DATE(1970,1,1)</f>
        <v>42260.528807870374</v>
      </c>
      <c r="T2563" s="16">
        <f t="shared" ref="T2563:T2626" si="203">(((I2563/60)/60)/24) + DATE(1970,1,1)</f>
        <v>42290.528807870374</v>
      </c>
      <c r="U2563">
        <f t="shared" si="199"/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ref="U2564:U2627" si="204">YEAR(S2564)</f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>
        <f t="shared" ref="P2627:P2690" si="206">IFERROR(ROUND(E2627/L2627,2), 0)</f>
        <v>27.58</v>
      </c>
      <c r="Q2627" s="11" t="s">
        <v>8317</v>
      </c>
      <c r="R2627" t="s">
        <v>8353</v>
      </c>
      <c r="S2627" s="16">
        <f t="shared" ref="S2627:S2690" si="207">(((J2627/60)/60)/24) + DATE(1970,1,1)</f>
        <v>42658.810277777782</v>
      </c>
      <c r="T2627" s="16">
        <f t="shared" ref="T2627:T2690" si="208">(((I2627/60)/60)/24) + DATE(1970,1,1)</f>
        <v>42683.851944444439</v>
      </c>
      <c r="U2627">
        <f t="shared" si="204"/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ref="U2628:U2691" si="209">YEAR(S2628)</f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>
        <f t="shared" ref="P2691:P2754" si="211">IFERROR(ROUND(E2691/L2691,2), 0)</f>
        <v>1</v>
      </c>
      <c r="Q2691" s="11" t="s">
        <v>8334</v>
      </c>
      <c r="R2691" t="s">
        <v>8335</v>
      </c>
      <c r="S2691" s="16">
        <f t="shared" ref="S2691:S2754" si="212">(((J2691/60)/60)/24) + DATE(1970,1,1)</f>
        <v>42551.961689814809</v>
      </c>
      <c r="T2691" s="16">
        <f t="shared" ref="T2691:T2754" si="213">(((I2691/60)/60)/24) + DATE(1970,1,1)</f>
        <v>42581.961689814809</v>
      </c>
      <c r="U2691">
        <f t="shared" si="209"/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ref="U2692:U2755" si="214">YEAR(S2692)</f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>
        <f t="shared" ref="P2755:P2818" si="216">IFERROR(ROUND(E2755/L2755,2), 0)</f>
        <v>47.5</v>
      </c>
      <c r="Q2755" s="11" t="s">
        <v>8320</v>
      </c>
      <c r="R2755" t="s">
        <v>8356</v>
      </c>
      <c r="S2755" s="16">
        <f t="shared" ref="S2755:S2818" si="217">(((J2755/60)/60)/24) + DATE(1970,1,1)</f>
        <v>41117.900729166664</v>
      </c>
      <c r="T2755" s="16">
        <f t="shared" ref="T2755:T2818" si="218">(((I2755/60)/60)/24) + DATE(1970,1,1)</f>
        <v>41147.900729166664</v>
      </c>
      <c r="U2755">
        <f t="shared" si="214"/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ref="U2756:U2819" si="219">YEAR(S2756)</f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130</v>
      </c>
      <c r="P2819">
        <f t="shared" ref="P2819:P2882" si="221">IFERROR(ROUND(E2819/L2819,2), 0)</f>
        <v>23.64</v>
      </c>
      <c r="Q2819" s="11" t="s">
        <v>8315</v>
      </c>
      <c r="R2819" t="s">
        <v>8316</v>
      </c>
      <c r="S2819" s="16">
        <f t="shared" ref="S2819:S2882" si="222">(((J2819/60)/60)/24) + DATE(1970,1,1)</f>
        <v>42023.634976851856</v>
      </c>
      <c r="T2819" s="16">
        <f t="shared" ref="T2819:T2882" si="223">(((I2819/60)/60)/24) + DATE(1970,1,1)</f>
        <v>42063.634976851856</v>
      </c>
      <c r="U2819">
        <f t="shared" si="219"/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ref="U2820:U2883" si="224">YEAR(S2820)</f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0</v>
      </c>
      <c r="P2883">
        <f t="shared" ref="P2883:P2946" si="226">IFERROR(ROUND(E2883/L2883,2), 0)</f>
        <v>0</v>
      </c>
      <c r="Q2883" s="11" t="s">
        <v>8315</v>
      </c>
      <c r="R2883" t="s">
        <v>8316</v>
      </c>
      <c r="S2883" s="16">
        <f t="shared" ref="S2883:S2946" si="227">(((J2883/60)/60)/24) + DATE(1970,1,1)</f>
        <v>41916.597638888888</v>
      </c>
      <c r="T2883" s="16">
        <f t="shared" ref="T2883:T2946" si="228">(((I2883/60)/60)/24) + DATE(1970,1,1)</f>
        <v>41976.639305555553</v>
      </c>
      <c r="U2883">
        <f t="shared" si="224"/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ref="U2884:U2947" si="229">YEAR(S2884)</f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>
        <f t="shared" ref="P2947:P3010" si="231">IFERROR(ROUND(E2947/L2947,2), 0)</f>
        <v>0</v>
      </c>
      <c r="Q2947" s="11" t="s">
        <v>8315</v>
      </c>
      <c r="R2947" t="s">
        <v>8355</v>
      </c>
      <c r="S2947" s="16">
        <f t="shared" ref="S2947:S3010" si="232">(((J2947/60)/60)/24) + DATE(1970,1,1)</f>
        <v>42118.139583333337</v>
      </c>
      <c r="T2947" s="16">
        <f t="shared" ref="T2947:T3010" si="233">(((I2947/60)/60)/24) + DATE(1970,1,1)</f>
        <v>42148.139583333337</v>
      </c>
      <c r="U2947">
        <f t="shared" si="229"/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ref="U2948:U3011" si="234">YEAR(S2948)</f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5"/>
        <v>120</v>
      </c>
      <c r="P3011">
        <f t="shared" ref="P3011:P3074" si="236">IFERROR(ROUND(E3011/L3011,2), 0)</f>
        <v>233.9</v>
      </c>
      <c r="Q3011" s="11" t="s">
        <v>8315</v>
      </c>
      <c r="R3011" t="s">
        <v>8355</v>
      </c>
      <c r="S3011" s="16">
        <f t="shared" ref="S3011:S3074" si="237">(((J3011/60)/60)/24) + DATE(1970,1,1)</f>
        <v>41939.569907407407</v>
      </c>
      <c r="T3011" s="16">
        <f t="shared" ref="T3011:T3074" si="238">(((I3011/60)/60)/24) + DATE(1970,1,1)</f>
        <v>41969.611574074079</v>
      </c>
      <c r="U3011">
        <f t="shared" si="234"/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ref="U3012:U3075" si="239">YEAR(S3012)</f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0"/>
        <v>0</v>
      </c>
      <c r="P3075">
        <f t="shared" ref="P3075:P3138" si="241">IFERROR(ROUND(E3075/L3075,2), 0)</f>
        <v>92.14</v>
      </c>
      <c r="Q3075" s="11" t="s">
        <v>8315</v>
      </c>
      <c r="R3075" t="s">
        <v>8355</v>
      </c>
      <c r="S3075" s="16">
        <f t="shared" ref="S3075:S3138" si="242">(((J3075/60)/60)/24) + DATE(1970,1,1)</f>
        <v>42111.684027777781</v>
      </c>
      <c r="T3075" s="16">
        <f t="shared" ref="T3075:T3138" si="243">(((I3075/60)/60)/24) + DATE(1970,1,1)</f>
        <v>42169.804861111115</v>
      </c>
      <c r="U3075">
        <f t="shared" si="239"/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ref="U3076:U3139" si="244">YEAR(S3076)</f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5"/>
        <v>3</v>
      </c>
      <c r="P3139">
        <f t="shared" ref="P3139:P3202" si="246">IFERROR(ROUND(E3139/L3139,2), 0)</f>
        <v>50</v>
      </c>
      <c r="Q3139" s="11" t="s">
        <v>8315</v>
      </c>
      <c r="R3139" t="s">
        <v>8316</v>
      </c>
      <c r="S3139" s="16">
        <f t="shared" ref="S3139:S3202" si="247">(((J3139/60)/60)/24) + DATE(1970,1,1)</f>
        <v>42807.885057870371</v>
      </c>
      <c r="T3139" s="16">
        <f t="shared" ref="T3139:T3202" si="248">(((I3139/60)/60)/24) + DATE(1970,1,1)</f>
        <v>42858.8</v>
      </c>
      <c r="U3139">
        <f t="shared" si="244"/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ref="U3140:U3203" si="249">YEAR(S3140)</f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0"/>
        <v>1</v>
      </c>
      <c r="P3203">
        <f t="shared" ref="P3203:P3266" si="251">IFERROR(ROUND(E3203/L3203,2), 0)</f>
        <v>12.5</v>
      </c>
      <c r="Q3203" s="11" t="s">
        <v>8315</v>
      </c>
      <c r="R3203" t="s">
        <v>8357</v>
      </c>
      <c r="S3203" s="16">
        <f t="shared" ref="S3203:S3266" si="252">(((J3203/60)/60)/24) + DATE(1970,1,1)</f>
        <v>41861.767094907409</v>
      </c>
      <c r="T3203" s="16">
        <f t="shared" ref="T3203:T3266" si="253">(((I3203/60)/60)/24) + DATE(1970,1,1)</f>
        <v>41882.767094907409</v>
      </c>
      <c r="U3203">
        <f t="shared" si="249"/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ref="U3204:U3267" si="254">YEAR(S3204)</f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5"/>
        <v>164</v>
      </c>
      <c r="P3267">
        <f t="shared" ref="P3267:P3330" si="256">IFERROR(ROUND(E3267/L3267,2), 0)</f>
        <v>70.290000000000006</v>
      </c>
      <c r="Q3267" s="11" t="s">
        <v>8315</v>
      </c>
      <c r="R3267" t="s">
        <v>8316</v>
      </c>
      <c r="S3267" s="16">
        <f t="shared" ref="S3267:S3330" si="257">(((J3267/60)/60)/24) + DATE(1970,1,1)</f>
        <v>42311.711979166663</v>
      </c>
      <c r="T3267" s="16">
        <f t="shared" ref="T3267:T3330" si="258">(((I3267/60)/60)/24) + DATE(1970,1,1)</f>
        <v>42341.708333333328</v>
      </c>
      <c r="U3267">
        <f t="shared" si="254"/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ref="U3268:U3331" si="259">YEAR(S3268)</f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0"/>
        <v>117</v>
      </c>
      <c r="P3331">
        <f t="shared" ref="P3331:P3394" si="261">IFERROR(ROUND(E3331/L3331,2), 0)</f>
        <v>44.92</v>
      </c>
      <c r="Q3331" s="11" t="s">
        <v>8315</v>
      </c>
      <c r="R3331" t="s">
        <v>8316</v>
      </c>
      <c r="S3331" s="16">
        <f t="shared" ref="S3331:S3394" si="262">(((J3331/60)/60)/24) + DATE(1970,1,1)</f>
        <v>41837.323009259257</v>
      </c>
      <c r="T3331" s="16">
        <f t="shared" ref="T3331:T3394" si="263">(((I3331/60)/60)/24) + DATE(1970,1,1)</f>
        <v>41847.958333333336</v>
      </c>
      <c r="U3331">
        <f t="shared" si="259"/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ref="U3332:U3395" si="264">YEAR(S3332)</f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5"/>
        <v>106</v>
      </c>
      <c r="P3395">
        <f t="shared" ref="P3395:P3458" si="266">IFERROR(ROUND(E3395/L3395,2), 0)</f>
        <v>36.07</v>
      </c>
      <c r="Q3395" s="11" t="s">
        <v>8315</v>
      </c>
      <c r="R3395" t="s">
        <v>8316</v>
      </c>
      <c r="S3395" s="16">
        <f t="shared" ref="S3395:S3458" si="267">(((J3395/60)/60)/24) + DATE(1970,1,1)</f>
        <v>41923.921643518523</v>
      </c>
      <c r="T3395" s="16">
        <f t="shared" ref="T3395:T3458" si="268">(((I3395/60)/60)/24) + DATE(1970,1,1)</f>
        <v>41949.031944444447</v>
      </c>
      <c r="U3395">
        <f t="shared" si="264"/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ref="U3396:U3459" si="269">YEAR(S3396)</f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0"/>
        <v>140</v>
      </c>
      <c r="P3459">
        <f t="shared" ref="P3459:P3522" si="271">IFERROR(ROUND(E3459/L3459,2), 0)</f>
        <v>50.98</v>
      </c>
      <c r="Q3459" s="11" t="s">
        <v>8315</v>
      </c>
      <c r="R3459" t="s">
        <v>8316</v>
      </c>
      <c r="S3459" s="16">
        <f t="shared" ref="S3459:S3522" si="272">(((J3459/60)/60)/24) + DATE(1970,1,1)</f>
        <v>42016.706678240742</v>
      </c>
      <c r="T3459" s="16">
        <f t="shared" ref="T3459:T3522" si="273">(((I3459/60)/60)/24) + DATE(1970,1,1)</f>
        <v>42047.249305555553</v>
      </c>
      <c r="U3459">
        <f t="shared" si="269"/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ref="U3460:U3523" si="274">YEAR(S3460)</f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169</v>
      </c>
      <c r="P3523">
        <f t="shared" ref="P3523:P3586" si="276">IFERROR(ROUND(E3523/L3523,2), 0)</f>
        <v>45.62</v>
      </c>
      <c r="Q3523" s="11" t="s">
        <v>8315</v>
      </c>
      <c r="R3523" t="s">
        <v>8316</v>
      </c>
      <c r="S3523" s="16">
        <f t="shared" ref="S3523:S3586" si="277">(((J3523/60)/60)/24) + DATE(1970,1,1)</f>
        <v>41881.361342592594</v>
      </c>
      <c r="T3523" s="16">
        <f t="shared" ref="T3523:T3586" si="278">(((I3523/60)/60)/24) + DATE(1970,1,1)</f>
        <v>41911.361342592594</v>
      </c>
      <c r="U3523">
        <f t="shared" si="274"/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ref="U3524:U3587" si="279">YEAR(S3524)</f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0"/>
        <v>119</v>
      </c>
      <c r="P3587">
        <f t="shared" ref="P3587:P3650" si="281">IFERROR(ROUND(E3587/L3587,2), 0)</f>
        <v>176.09</v>
      </c>
      <c r="Q3587" s="11" t="s">
        <v>8315</v>
      </c>
      <c r="R3587" t="s">
        <v>8316</v>
      </c>
      <c r="S3587" s="16">
        <f t="shared" ref="S3587:S3650" si="282">(((J3587/60)/60)/24) + DATE(1970,1,1)</f>
        <v>41964.716319444444</v>
      </c>
      <c r="T3587" s="16">
        <f t="shared" ref="T3587:T3650" si="283">(((I3587/60)/60)/24) + DATE(1970,1,1)</f>
        <v>41994.716319444444</v>
      </c>
      <c r="U3587">
        <f t="shared" si="279"/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ref="U3588:U3651" si="284">YEAR(S3588)</f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5"/>
        <v>104</v>
      </c>
      <c r="P3651">
        <f t="shared" ref="P3651:P3714" si="286">IFERROR(ROUND(E3651/L3651,2), 0)</f>
        <v>97.5</v>
      </c>
      <c r="Q3651" s="11" t="s">
        <v>8315</v>
      </c>
      <c r="R3651" t="s">
        <v>8316</v>
      </c>
      <c r="S3651" s="16">
        <f t="shared" ref="S3651:S3714" si="287">(((J3651/60)/60)/24) + DATE(1970,1,1)</f>
        <v>41780.712893518517</v>
      </c>
      <c r="T3651" s="16">
        <f t="shared" ref="T3651:T3714" si="288">(((I3651/60)/60)/24) + DATE(1970,1,1)</f>
        <v>41806.712893518517</v>
      </c>
      <c r="U3651">
        <f t="shared" si="284"/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ref="U3652:U3715" si="289">YEAR(S3652)</f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0"/>
        <v>102</v>
      </c>
      <c r="P3715">
        <f t="shared" ref="P3715:P3778" si="291">IFERROR(ROUND(E3715/L3715,2), 0)</f>
        <v>106.84</v>
      </c>
      <c r="Q3715" s="11" t="s">
        <v>8315</v>
      </c>
      <c r="R3715" t="s">
        <v>8316</v>
      </c>
      <c r="S3715" s="16">
        <f t="shared" ref="S3715:S3778" si="292">(((J3715/60)/60)/24) + DATE(1970,1,1)</f>
        <v>42505.738032407404</v>
      </c>
      <c r="T3715" s="16">
        <f t="shared" ref="T3715:T3778" si="293">(((I3715/60)/60)/24) + DATE(1970,1,1)</f>
        <v>42525.738032407404</v>
      </c>
      <c r="U3715">
        <f t="shared" si="289"/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ref="U3716:U3779" si="294">YEAR(S3716)</f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5"/>
        <v>143</v>
      </c>
      <c r="P3779">
        <f t="shared" ref="P3779:P3842" si="296">IFERROR(ROUND(E3779/L3779,2), 0)</f>
        <v>48.54</v>
      </c>
      <c r="Q3779" s="11" t="s">
        <v>8315</v>
      </c>
      <c r="R3779" t="s">
        <v>8357</v>
      </c>
      <c r="S3779" s="16">
        <f t="shared" ref="S3779:S3842" si="297">(((J3779/60)/60)/24) + DATE(1970,1,1)</f>
        <v>41887.111354166671</v>
      </c>
      <c r="T3779" s="16">
        <f t="shared" ref="T3779:T3842" si="298">(((I3779/60)/60)/24) + DATE(1970,1,1)</f>
        <v>41909.166666666664</v>
      </c>
      <c r="U3779">
        <f t="shared" si="294"/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ref="U3780:U3843" si="299">YEAR(S3780)</f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0"/>
        <v>9</v>
      </c>
      <c r="P3843">
        <f t="shared" ref="P3843:P3906" si="301">IFERROR(ROUND(E3843/L3843,2), 0)</f>
        <v>25.65</v>
      </c>
      <c r="Q3843" s="11" t="s">
        <v>8315</v>
      </c>
      <c r="R3843" t="s">
        <v>8316</v>
      </c>
      <c r="S3843" s="16">
        <f t="shared" ref="S3843:S3906" si="302">(((J3843/60)/60)/24) + DATE(1970,1,1)</f>
        <v>41780.785729166666</v>
      </c>
      <c r="T3843" s="16">
        <f t="shared" ref="T3843:T3906" si="303">(((I3843/60)/60)/24) + DATE(1970,1,1)</f>
        <v>41840.785729166666</v>
      </c>
      <c r="U3843">
        <f t="shared" si="299"/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ref="U3844:U3907" si="304">YEAR(S3844)</f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5"/>
        <v>12</v>
      </c>
      <c r="P3907">
        <f t="shared" ref="P3907:P3970" si="306">IFERROR(ROUND(E3907/L3907,2), 0)</f>
        <v>24.71</v>
      </c>
      <c r="Q3907" s="11" t="s">
        <v>8315</v>
      </c>
      <c r="R3907" t="s">
        <v>8316</v>
      </c>
      <c r="S3907" s="16">
        <f t="shared" ref="S3907:S3970" si="307">(((J3907/60)/60)/24) + DATE(1970,1,1)</f>
        <v>42124.623877314814</v>
      </c>
      <c r="T3907" s="16">
        <f t="shared" ref="T3907:T3970" si="308">(((I3907/60)/60)/24) + DATE(1970,1,1)</f>
        <v>42166.958333333328</v>
      </c>
      <c r="U3907">
        <f t="shared" si="304"/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ref="U3908:U3971" si="309">YEAR(S3908)</f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0"/>
        <v>7</v>
      </c>
      <c r="P3971">
        <f t="shared" ref="P3971:P4034" si="311">IFERROR(ROUND(E3971/L3971,2), 0)</f>
        <v>35.17</v>
      </c>
      <c r="Q3971" s="11" t="s">
        <v>8315</v>
      </c>
      <c r="R3971" t="s">
        <v>8316</v>
      </c>
      <c r="S3971" s="16">
        <f t="shared" ref="S3971:S4034" si="312">(((J3971/60)/60)/24) + DATE(1970,1,1)</f>
        <v>42601.854699074072</v>
      </c>
      <c r="T3971" s="16">
        <f t="shared" ref="T3971:T4034" si="313">(((I3971/60)/60)/24) + DATE(1970,1,1)</f>
        <v>42611.163194444445</v>
      </c>
      <c r="U3971">
        <f t="shared" si="309"/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ref="U3972:U4035" si="314">YEAR(S3972)</f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5"/>
        <v>26</v>
      </c>
      <c r="P4035">
        <f t="shared" ref="P4035:P4098" si="316">IFERROR(ROUND(E4035/L4035,2), 0)</f>
        <v>65.34</v>
      </c>
      <c r="Q4035" s="11" t="s">
        <v>8315</v>
      </c>
      <c r="R4035" t="s">
        <v>8316</v>
      </c>
      <c r="S4035" s="16">
        <f t="shared" ref="S4035:S4098" si="317">(((J4035/60)/60)/24) + DATE(1970,1,1)</f>
        <v>42614.268796296295</v>
      </c>
      <c r="T4035" s="16">
        <f t="shared" ref="T4035:T4098" si="318">(((I4035/60)/60)/24) + DATE(1970,1,1)</f>
        <v>42645.375</v>
      </c>
      <c r="U4035">
        <f t="shared" si="314"/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ref="U4036:U4099" si="319">YEAR(S4036)</f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0"/>
        <v>0</v>
      </c>
      <c r="P4099">
        <f t="shared" ref="P4099:P4115" si="321">IFERROR(ROUND(E4099/L4099,2), 0)</f>
        <v>0</v>
      </c>
      <c r="Q4099" s="11" t="s">
        <v>8315</v>
      </c>
      <c r="R4099" t="s">
        <v>8316</v>
      </c>
      <c r="S4099" s="16">
        <f t="shared" ref="S4099:S4115" si="322">(((J4099/60)/60)/24) + DATE(1970,1,1)</f>
        <v>42344.824502314819</v>
      </c>
      <c r="T4099" s="16">
        <f t="shared" ref="T4099:T4115" si="323">(((I4099/60)/60)/24) + DATE(1970,1,1)</f>
        <v>42400.996527777781</v>
      </c>
      <c r="U4099">
        <f t="shared" si="319"/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ref="U4100:U4115" si="324">YEAR(S4100)</f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1" xr:uid="{004D92FE-795C-451C-9D2C-B195CA28BF50}"/>
  <sortState xmlns:xlrd2="http://schemas.microsoft.com/office/spreadsheetml/2017/richdata2" ref="A2:O4115">
    <sortCondition ref="A1"/>
  </sortState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96C06-2C79-4CB6-AB95-6B7FE4E48F13}">
  <sheetPr codeName="Sheet2"/>
  <dimension ref="A1:F14"/>
  <sheetViews>
    <sheetView workbookViewId="0">
      <selection activeCell="Q4" sqref="Q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8364</v>
      </c>
      <c r="B3" s="12" t="s">
        <v>8362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3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3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3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9AF3B-1639-455B-8ED4-D54D0730406C}">
  <sheetPr codeName="Sheet4"/>
  <dimension ref="A1:F43"/>
  <sheetViews>
    <sheetView workbookViewId="0">
      <selection activeCell="J35" sqref="J3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8224</v>
      </c>
    </row>
    <row r="2" spans="1:6" x14ac:dyDescent="0.3">
      <c r="A2" s="12" t="s">
        <v>8358</v>
      </c>
      <c r="B2" t="s">
        <v>8363</v>
      </c>
    </row>
    <row r="4" spans="1:6" x14ac:dyDescent="0.3">
      <c r="A4" s="12" t="s">
        <v>8364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8314</v>
      </c>
      <c r="B6" s="14"/>
      <c r="C6" s="14">
        <v>14</v>
      </c>
      <c r="D6" s="14"/>
      <c r="E6" s="14"/>
      <c r="F6" s="14">
        <v>14</v>
      </c>
    </row>
    <row r="7" spans="1:6" x14ac:dyDescent="0.3">
      <c r="A7" s="13" t="s">
        <v>8342</v>
      </c>
      <c r="B7" s="14">
        <v>3</v>
      </c>
      <c r="C7" s="14"/>
      <c r="D7" s="14"/>
      <c r="E7" s="14"/>
      <c r="F7" s="14">
        <v>3</v>
      </c>
    </row>
    <row r="8" spans="1:6" x14ac:dyDescent="0.3">
      <c r="A8" s="13" t="s">
        <v>8356</v>
      </c>
      <c r="B8" s="14"/>
      <c r="C8" s="14">
        <v>2</v>
      </c>
      <c r="D8" s="14"/>
      <c r="E8" s="14"/>
      <c r="F8" s="14">
        <v>2</v>
      </c>
    </row>
    <row r="9" spans="1:6" x14ac:dyDescent="0.3">
      <c r="A9" s="13" t="s">
        <v>8352</v>
      </c>
      <c r="B9" s="14"/>
      <c r="C9" s="14"/>
      <c r="D9" s="14"/>
      <c r="E9" s="14">
        <v>5</v>
      </c>
      <c r="F9" s="14">
        <v>5</v>
      </c>
    </row>
    <row r="10" spans="1:6" x14ac:dyDescent="0.3">
      <c r="A10" s="13" t="s">
        <v>8313</v>
      </c>
      <c r="B10" s="14"/>
      <c r="C10" s="14"/>
      <c r="D10" s="14"/>
      <c r="E10" s="14">
        <v>8</v>
      </c>
      <c r="F10" s="14">
        <v>8</v>
      </c>
    </row>
    <row r="11" spans="1:6" x14ac:dyDescent="0.3">
      <c r="A11" s="13" t="s">
        <v>8312</v>
      </c>
      <c r="B11" s="14"/>
      <c r="C11" s="14">
        <v>16</v>
      </c>
      <c r="D11" s="14"/>
      <c r="E11" s="14"/>
      <c r="F11" s="14">
        <v>16</v>
      </c>
    </row>
    <row r="12" spans="1:6" x14ac:dyDescent="0.3">
      <c r="A12" s="13" t="s">
        <v>8328</v>
      </c>
      <c r="B12" s="14"/>
      <c r="C12" s="14"/>
      <c r="D12" s="14"/>
      <c r="E12" s="14">
        <v>6</v>
      </c>
      <c r="F12" s="14">
        <v>6</v>
      </c>
    </row>
    <row r="13" spans="1:6" x14ac:dyDescent="0.3">
      <c r="A13" s="13" t="s">
        <v>8345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3">
      <c r="A14" s="13" t="s">
        <v>8322</v>
      </c>
      <c r="B14" s="14"/>
      <c r="C14" s="14">
        <v>2</v>
      </c>
      <c r="D14" s="14"/>
      <c r="E14" s="14"/>
      <c r="F14" s="14">
        <v>2</v>
      </c>
    </row>
    <row r="15" spans="1:6" x14ac:dyDescent="0.3">
      <c r="A15" s="13" t="s">
        <v>8335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3">
      <c r="A16" s="13" t="s">
        <v>8346</v>
      </c>
      <c r="B16" s="14"/>
      <c r="C16" s="14">
        <v>3</v>
      </c>
      <c r="D16" s="14"/>
      <c r="E16" s="14"/>
      <c r="F16" s="14">
        <v>3</v>
      </c>
    </row>
    <row r="17" spans="1:6" x14ac:dyDescent="0.3">
      <c r="A17" s="13" t="s">
        <v>8347</v>
      </c>
      <c r="B17" s="14"/>
      <c r="C17" s="14"/>
      <c r="D17" s="14"/>
      <c r="E17" s="14">
        <v>19</v>
      </c>
      <c r="F17" s="14">
        <v>19</v>
      </c>
    </row>
    <row r="18" spans="1:6" x14ac:dyDescent="0.3">
      <c r="A18" s="13" t="s">
        <v>8326</v>
      </c>
      <c r="B18" s="14"/>
      <c r="C18" s="14">
        <v>6</v>
      </c>
      <c r="D18" s="14"/>
      <c r="E18" s="14"/>
      <c r="F18" s="14">
        <v>6</v>
      </c>
    </row>
    <row r="19" spans="1:6" x14ac:dyDescent="0.3">
      <c r="A19" s="13" t="s">
        <v>8325</v>
      </c>
      <c r="B19" s="14"/>
      <c r="C19" s="14"/>
      <c r="D19" s="14"/>
      <c r="E19" s="14">
        <v>2</v>
      </c>
      <c r="F19" s="14">
        <v>2</v>
      </c>
    </row>
    <row r="20" spans="1:6" x14ac:dyDescent="0.3">
      <c r="A20" s="13" t="s">
        <v>8333</v>
      </c>
      <c r="B20" s="14"/>
      <c r="C20" s="14">
        <v>7</v>
      </c>
      <c r="D20" s="14"/>
      <c r="E20" s="14"/>
      <c r="F20" s="14">
        <v>7</v>
      </c>
    </row>
    <row r="21" spans="1:6" x14ac:dyDescent="0.3">
      <c r="A21" s="13" t="s">
        <v>8357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3">
      <c r="A22" s="13" t="s">
        <v>8341</v>
      </c>
      <c r="B22" s="14"/>
      <c r="C22" s="14">
        <v>3</v>
      </c>
      <c r="D22" s="14"/>
      <c r="E22" s="14"/>
      <c r="F22" s="14">
        <v>3</v>
      </c>
    </row>
    <row r="23" spans="1:6" x14ac:dyDescent="0.3">
      <c r="A23" s="13" t="s">
        <v>8321</v>
      </c>
      <c r="B23" s="14"/>
      <c r="C23" s="14"/>
      <c r="D23" s="14"/>
      <c r="E23" s="14">
        <v>6</v>
      </c>
      <c r="F23" s="14">
        <v>6</v>
      </c>
    </row>
    <row r="24" spans="1:6" x14ac:dyDescent="0.3">
      <c r="A24" s="13" t="s">
        <v>8348</v>
      </c>
      <c r="B24" s="14"/>
      <c r="C24" s="14">
        <v>5</v>
      </c>
      <c r="D24" s="14"/>
      <c r="E24" s="14"/>
      <c r="F24" s="14">
        <v>5</v>
      </c>
    </row>
    <row r="25" spans="1:6" x14ac:dyDescent="0.3">
      <c r="A25" s="13" t="s">
        <v>8337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3">
      <c r="A26" s="13" t="s">
        <v>8343</v>
      </c>
      <c r="B26" s="14"/>
      <c r="C26" s="14">
        <v>5</v>
      </c>
      <c r="D26" s="14"/>
      <c r="E26" s="14"/>
      <c r="F26" s="14">
        <v>5</v>
      </c>
    </row>
    <row r="27" spans="1:6" x14ac:dyDescent="0.3">
      <c r="A27" s="13" t="s">
        <v>8316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3">
      <c r="A28" s="13" t="s">
        <v>8344</v>
      </c>
      <c r="B28" s="14"/>
      <c r="C28" s="14"/>
      <c r="D28" s="14"/>
      <c r="E28" s="14">
        <v>2</v>
      </c>
      <c r="F28" s="14">
        <v>2</v>
      </c>
    </row>
    <row r="29" spans="1:6" x14ac:dyDescent="0.3">
      <c r="A29" s="13" t="s">
        <v>8351</v>
      </c>
      <c r="B29" s="14"/>
      <c r="C29" s="14">
        <v>3</v>
      </c>
      <c r="D29" s="14"/>
      <c r="E29" s="14"/>
      <c r="F29" s="14">
        <v>3</v>
      </c>
    </row>
    <row r="30" spans="1:6" x14ac:dyDescent="0.3">
      <c r="A30" s="13" t="s">
        <v>8324</v>
      </c>
      <c r="B30" s="14"/>
      <c r="C30" s="14"/>
      <c r="D30" s="14"/>
      <c r="E30" s="14">
        <v>10</v>
      </c>
      <c r="F30" s="14">
        <v>10</v>
      </c>
    </row>
    <row r="31" spans="1:6" x14ac:dyDescent="0.3">
      <c r="A31" s="13" t="s">
        <v>8311</v>
      </c>
      <c r="B31" s="14">
        <v>2</v>
      </c>
      <c r="C31" s="14"/>
      <c r="D31" s="14"/>
      <c r="E31" s="14"/>
      <c r="F31" s="14">
        <v>2</v>
      </c>
    </row>
    <row r="32" spans="1:6" x14ac:dyDescent="0.3">
      <c r="A32" s="13" t="s">
        <v>8310</v>
      </c>
      <c r="B32" s="14"/>
      <c r="C32" s="14"/>
      <c r="D32" s="14"/>
      <c r="E32" s="14">
        <v>6</v>
      </c>
      <c r="F32" s="14">
        <v>6</v>
      </c>
    </row>
    <row r="33" spans="1:6" x14ac:dyDescent="0.3">
      <c r="A33" s="13" t="s">
        <v>8350</v>
      </c>
      <c r="B33" s="14"/>
      <c r="C33" s="14"/>
      <c r="D33" s="14">
        <v>1</v>
      </c>
      <c r="E33" s="14"/>
      <c r="F33" s="14">
        <v>1</v>
      </c>
    </row>
    <row r="34" spans="1:6" x14ac:dyDescent="0.3">
      <c r="A34" s="13" t="s">
        <v>8353</v>
      </c>
      <c r="B34" s="14"/>
      <c r="C34" s="14"/>
      <c r="D34" s="14"/>
      <c r="E34" s="14">
        <v>3</v>
      </c>
      <c r="F34" s="14">
        <v>3</v>
      </c>
    </row>
    <row r="35" spans="1:6" x14ac:dyDescent="0.3">
      <c r="A35" s="13" t="s">
        <v>8355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3">
      <c r="A36" s="13" t="s">
        <v>8349</v>
      </c>
      <c r="B36" s="14"/>
      <c r="C36" s="14"/>
      <c r="D36" s="14"/>
      <c r="E36" s="14">
        <v>16</v>
      </c>
      <c r="F36" s="14">
        <v>16</v>
      </c>
    </row>
    <row r="37" spans="1:6" x14ac:dyDescent="0.3">
      <c r="A37" s="13" t="s">
        <v>8309</v>
      </c>
      <c r="B37" s="14"/>
      <c r="C37" s="14"/>
      <c r="D37" s="14"/>
      <c r="E37" s="14">
        <v>7</v>
      </c>
      <c r="F37" s="14">
        <v>7</v>
      </c>
    </row>
    <row r="38" spans="1:6" x14ac:dyDescent="0.3">
      <c r="A38" s="13" t="s">
        <v>8339</v>
      </c>
      <c r="B38" s="14"/>
      <c r="C38" s="14">
        <v>4</v>
      </c>
      <c r="D38" s="14"/>
      <c r="E38" s="14"/>
      <c r="F38" s="14">
        <v>4</v>
      </c>
    </row>
    <row r="39" spans="1:6" x14ac:dyDescent="0.3">
      <c r="A39" s="13" t="s">
        <v>8332</v>
      </c>
      <c r="B39" s="14"/>
      <c r="C39" s="14">
        <v>10</v>
      </c>
      <c r="D39" s="14"/>
      <c r="E39" s="14"/>
      <c r="F39" s="14">
        <v>10</v>
      </c>
    </row>
    <row r="40" spans="1:6" x14ac:dyDescent="0.3">
      <c r="A40" s="13" t="s">
        <v>8319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3">
      <c r="A41" s="13" t="s">
        <v>8318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3">
      <c r="A42" s="13" t="s">
        <v>8338</v>
      </c>
      <c r="B42" s="14">
        <v>1</v>
      </c>
      <c r="C42" s="14"/>
      <c r="D42" s="14"/>
      <c r="E42" s="14"/>
      <c r="F42" s="14">
        <v>1</v>
      </c>
    </row>
    <row r="43" spans="1:6" x14ac:dyDescent="0.3">
      <c r="A43" s="13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07A2B-822D-4365-8431-5BEB1F096CF2}">
  <sheetPr codeName="Sheet6"/>
  <dimension ref="A1:F10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8363</v>
      </c>
    </row>
    <row r="2" spans="1:6" x14ac:dyDescent="0.3">
      <c r="A2" s="12" t="s">
        <v>8383</v>
      </c>
      <c r="B2" t="s">
        <v>8363</v>
      </c>
    </row>
    <row r="4" spans="1:6" x14ac:dyDescent="0.3">
      <c r="A4" s="12" t="s">
        <v>8364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8376</v>
      </c>
      <c r="B6" s="14">
        <v>89</v>
      </c>
      <c r="C6" s="14">
        <v>363</v>
      </c>
      <c r="D6" s="14">
        <v>50</v>
      </c>
      <c r="E6" s="14">
        <v>564</v>
      </c>
      <c r="F6" s="14">
        <v>1066</v>
      </c>
    </row>
    <row r="7" spans="1:6" x14ac:dyDescent="0.3">
      <c r="A7" s="13" t="s">
        <v>8367</v>
      </c>
      <c r="B7" s="14">
        <v>80</v>
      </c>
      <c r="C7" s="14">
        <v>375</v>
      </c>
      <c r="D7" s="14"/>
      <c r="E7" s="14">
        <v>637</v>
      </c>
      <c r="F7" s="14">
        <v>1092</v>
      </c>
    </row>
    <row r="8" spans="1:6" x14ac:dyDescent="0.3">
      <c r="A8" s="13" t="s">
        <v>8369</v>
      </c>
      <c r="B8" s="14">
        <v>100</v>
      </c>
      <c r="C8" s="14">
        <v>411</v>
      </c>
      <c r="D8" s="14"/>
      <c r="E8" s="14">
        <v>507</v>
      </c>
      <c r="F8" s="14">
        <v>1018</v>
      </c>
    </row>
    <row r="9" spans="1:6" x14ac:dyDescent="0.3">
      <c r="A9" s="13" t="s">
        <v>8373</v>
      </c>
      <c r="B9" s="14">
        <v>80</v>
      </c>
      <c r="C9" s="14">
        <v>381</v>
      </c>
      <c r="D9" s="14"/>
      <c r="E9" s="14">
        <v>477</v>
      </c>
      <c r="F9" s="14">
        <v>938</v>
      </c>
    </row>
    <row r="10" spans="1:6" x14ac:dyDescent="0.3">
      <c r="A10" s="13" t="s">
        <v>8361</v>
      </c>
      <c r="B10" s="14">
        <v>349</v>
      </c>
      <c r="C10" s="14">
        <v>1530</v>
      </c>
      <c r="D10" s="14">
        <v>50</v>
      </c>
      <c r="E10" s="14">
        <v>2185</v>
      </c>
      <c r="F10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D47E5-A1B9-4BFF-8A8A-1729DA6E179A}">
  <sheetPr codeName="Sheet7"/>
  <dimension ref="A1:F22"/>
  <sheetViews>
    <sheetView topLeftCell="G1" workbookViewId="0">
      <selection activeCell="K25" sqref="K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8383</v>
      </c>
      <c r="B1" t="s">
        <v>8363</v>
      </c>
    </row>
    <row r="2" spans="1:6" x14ac:dyDescent="0.3">
      <c r="A2" s="12" t="s">
        <v>8358</v>
      </c>
      <c r="B2" t="s">
        <v>8363</v>
      </c>
    </row>
    <row r="4" spans="1:6" x14ac:dyDescent="0.3">
      <c r="A4" s="12" t="s">
        <v>8364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8376</v>
      </c>
      <c r="B6" s="14"/>
      <c r="C6" s="14"/>
      <c r="D6" s="14"/>
      <c r="E6" s="14"/>
      <c r="F6" s="14"/>
    </row>
    <row r="7" spans="1:6" x14ac:dyDescent="0.3">
      <c r="A7" s="17" t="s">
        <v>8377</v>
      </c>
      <c r="B7" s="14">
        <v>34</v>
      </c>
      <c r="C7" s="14">
        <v>149</v>
      </c>
      <c r="D7" s="14">
        <v>2</v>
      </c>
      <c r="E7" s="14">
        <v>182</v>
      </c>
      <c r="F7" s="14">
        <v>367</v>
      </c>
    </row>
    <row r="8" spans="1:6" x14ac:dyDescent="0.3">
      <c r="A8" s="17" t="s">
        <v>8378</v>
      </c>
      <c r="B8" s="14">
        <v>27</v>
      </c>
      <c r="C8" s="14">
        <v>106</v>
      </c>
      <c r="D8" s="14">
        <v>18</v>
      </c>
      <c r="E8" s="14">
        <v>202</v>
      </c>
      <c r="F8" s="14">
        <v>353</v>
      </c>
    </row>
    <row r="9" spans="1:6" x14ac:dyDescent="0.3">
      <c r="A9" s="17" t="s">
        <v>8379</v>
      </c>
      <c r="B9" s="14">
        <v>28</v>
      </c>
      <c r="C9" s="14">
        <v>108</v>
      </c>
      <c r="D9" s="14">
        <v>30</v>
      </c>
      <c r="E9" s="14">
        <v>180</v>
      </c>
      <c r="F9" s="14">
        <v>346</v>
      </c>
    </row>
    <row r="10" spans="1:6" x14ac:dyDescent="0.3">
      <c r="A10" s="13" t="s">
        <v>8367</v>
      </c>
      <c r="B10" s="14"/>
      <c r="C10" s="14"/>
      <c r="D10" s="14"/>
      <c r="E10" s="14"/>
      <c r="F10" s="14"/>
    </row>
    <row r="11" spans="1:6" x14ac:dyDescent="0.3">
      <c r="A11" s="17" t="s">
        <v>8380</v>
      </c>
      <c r="B11" s="14">
        <v>27</v>
      </c>
      <c r="C11" s="14">
        <v>102</v>
      </c>
      <c r="D11" s="14"/>
      <c r="E11" s="14">
        <v>192</v>
      </c>
      <c r="F11" s="14">
        <v>321</v>
      </c>
    </row>
    <row r="12" spans="1:6" x14ac:dyDescent="0.3">
      <c r="A12" s="17" t="s">
        <v>8368</v>
      </c>
      <c r="B12" s="14">
        <v>26</v>
      </c>
      <c r="C12" s="14">
        <v>126</v>
      </c>
      <c r="D12" s="14"/>
      <c r="E12" s="14">
        <v>234</v>
      </c>
      <c r="F12" s="14">
        <v>386</v>
      </c>
    </row>
    <row r="13" spans="1:6" x14ac:dyDescent="0.3">
      <c r="A13" s="17" t="s">
        <v>8381</v>
      </c>
      <c r="B13" s="14">
        <v>27</v>
      </c>
      <c r="C13" s="14">
        <v>147</v>
      </c>
      <c r="D13" s="14"/>
      <c r="E13" s="14">
        <v>211</v>
      </c>
      <c r="F13" s="14">
        <v>385</v>
      </c>
    </row>
    <row r="14" spans="1:6" x14ac:dyDescent="0.3">
      <c r="A14" s="13" t="s">
        <v>8369</v>
      </c>
      <c r="B14" s="14"/>
      <c r="C14" s="14"/>
      <c r="D14" s="14"/>
      <c r="E14" s="14"/>
      <c r="F14" s="14"/>
    </row>
    <row r="15" spans="1:6" x14ac:dyDescent="0.3">
      <c r="A15" s="17" t="s">
        <v>8370</v>
      </c>
      <c r="B15" s="14">
        <v>43</v>
      </c>
      <c r="C15" s="14">
        <v>150</v>
      </c>
      <c r="D15" s="14"/>
      <c r="E15" s="14">
        <v>194</v>
      </c>
      <c r="F15" s="14">
        <v>387</v>
      </c>
    </row>
    <row r="16" spans="1:6" x14ac:dyDescent="0.3">
      <c r="A16" s="17" t="s">
        <v>8371</v>
      </c>
      <c r="B16" s="14">
        <v>33</v>
      </c>
      <c r="C16" s="14">
        <v>134</v>
      </c>
      <c r="D16" s="14"/>
      <c r="E16" s="14">
        <v>166</v>
      </c>
      <c r="F16" s="14">
        <v>333</v>
      </c>
    </row>
    <row r="17" spans="1:6" x14ac:dyDescent="0.3">
      <c r="A17" s="17" t="s">
        <v>8372</v>
      </c>
      <c r="B17" s="14">
        <v>24</v>
      </c>
      <c r="C17" s="14">
        <v>127</v>
      </c>
      <c r="D17" s="14"/>
      <c r="E17" s="14">
        <v>147</v>
      </c>
      <c r="F17" s="14">
        <v>298</v>
      </c>
    </row>
    <row r="18" spans="1:6" x14ac:dyDescent="0.3">
      <c r="A18" s="13" t="s">
        <v>8373</v>
      </c>
      <c r="B18" s="14"/>
      <c r="C18" s="14"/>
      <c r="D18" s="14"/>
      <c r="E18" s="14"/>
      <c r="F18" s="14"/>
    </row>
    <row r="19" spans="1:6" x14ac:dyDescent="0.3">
      <c r="A19" s="17" t="s">
        <v>8374</v>
      </c>
      <c r="B19" s="14">
        <v>20</v>
      </c>
      <c r="C19" s="14">
        <v>149</v>
      </c>
      <c r="D19" s="14"/>
      <c r="E19" s="14">
        <v>183</v>
      </c>
      <c r="F19" s="14">
        <v>352</v>
      </c>
    </row>
    <row r="20" spans="1:6" x14ac:dyDescent="0.3">
      <c r="A20" s="17" t="s">
        <v>8375</v>
      </c>
      <c r="B20" s="14">
        <v>37</v>
      </c>
      <c r="C20" s="14">
        <v>114</v>
      </c>
      <c r="D20" s="14"/>
      <c r="E20" s="14">
        <v>183</v>
      </c>
      <c r="F20" s="14">
        <v>334</v>
      </c>
    </row>
    <row r="21" spans="1:6" x14ac:dyDescent="0.3">
      <c r="A21" s="17" t="s">
        <v>8382</v>
      </c>
      <c r="B21" s="14">
        <v>23</v>
      </c>
      <c r="C21" s="14">
        <v>118</v>
      </c>
      <c r="D21" s="14"/>
      <c r="E21" s="14">
        <v>111</v>
      </c>
      <c r="F21" s="14">
        <v>252</v>
      </c>
    </row>
    <row r="22" spans="1:6" x14ac:dyDescent="0.3">
      <c r="A22" s="13" t="s">
        <v>8361</v>
      </c>
      <c r="B22" s="14">
        <v>349</v>
      </c>
      <c r="C22" s="14">
        <v>1530</v>
      </c>
      <c r="D22" s="14">
        <v>50</v>
      </c>
      <c r="E22" s="14">
        <v>2185</v>
      </c>
      <c r="F22" s="14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91C5B-9B2F-4F4B-9DF8-5C3FB84C76C9}">
  <sheetPr codeName="Sheet9"/>
  <dimension ref="A1:F246"/>
  <sheetViews>
    <sheetView tabSelected="1" zoomScale="95" zoomScaleNormal="95" workbookViewId="0">
      <pane ySplit="1" topLeftCell="A2" activePane="bottomLeft" state="frozen"/>
      <selection activeCell="B1" sqref="B1"/>
      <selection pane="bottomLeft" activeCell="D6" sqref="D6"/>
    </sheetView>
  </sheetViews>
  <sheetFormatPr defaultColWidth="8.77734375" defaultRowHeight="14.4" x14ac:dyDescent="0.3"/>
  <cols>
    <col min="1" max="1" width="38.44140625" style="3" customWidth="1"/>
    <col min="2" max="2" width="37.5546875" customWidth="1"/>
    <col min="4" max="4" width="14.77734375" bestFit="1" customWidth="1"/>
    <col min="5" max="5" width="16.21875" bestFit="1" customWidth="1"/>
    <col min="6" max="6" width="17.21875" bestFit="1" customWidth="1"/>
  </cols>
  <sheetData>
    <row r="1" spans="1:6" x14ac:dyDescent="0.3">
      <c r="A1" s="2" t="s">
        <v>8385</v>
      </c>
      <c r="B1" s="18" t="s">
        <v>8384</v>
      </c>
      <c r="C1" s="18" t="s">
        <v>8387</v>
      </c>
      <c r="D1" s="18" t="s">
        <v>8388</v>
      </c>
      <c r="E1" s="18" t="s">
        <v>8307</v>
      </c>
      <c r="F1" s="18" t="s">
        <v>8389</v>
      </c>
    </row>
    <row r="2" spans="1:6" ht="55.2" customHeight="1" x14ac:dyDescent="0.3">
      <c r="A2" s="3" t="s">
        <v>3473</v>
      </c>
      <c r="B2" s="19" t="str">
        <f>VLOOKUP(A2, Kickstarter!B:C,2,FALSE)</f>
        <v>Help us get actor-writer Ian Bonar's debut play - a hilarious, heartbreaking story of grief and loss - to the 2016 Edinburgh Fringe.</v>
      </c>
      <c r="C2" s="19">
        <f>VLOOKUP(A2, Kickstarter!B:E,3,FALSE)</f>
        <v>2000</v>
      </c>
      <c r="D2" s="19">
        <f>VLOOKUP(A2, Kickstarter!B:E,4,FALSE)</f>
        <v>2020</v>
      </c>
      <c r="E2" s="19">
        <f>VLOOKUP(A2, Kickstarter!B:P,15,FALSE)</f>
        <v>51.79</v>
      </c>
      <c r="F2" s="19">
        <f>VLOOKUP(A2, Kickstarter!B:L,11,FALSE)</f>
        <v>39</v>
      </c>
    </row>
    <row r="3" spans="1:6" ht="57.6" x14ac:dyDescent="0.3">
      <c r="A3" s="3" t="s">
        <v>3616</v>
      </c>
      <c r="B3" s="19" t="str">
        <f>VLOOKUP(A3, Kickstarter!B:C,2,FALSE)</f>
        <v>The play yet to be described as "A surefire Edinburgh Fringe Festival Cult Hit". Coming to the Underbelly, Edinburgh, 5th-30th August.</v>
      </c>
      <c r="C3" s="19">
        <f>VLOOKUP(A3, Kickstarter!B:E,3,FALSE)</f>
        <v>2000</v>
      </c>
      <c r="D3" s="19">
        <f>VLOOKUP(A3, Kickstarter!B:E,4,FALSE)</f>
        <v>2020</v>
      </c>
      <c r="E3" s="19">
        <f>VLOOKUP(A3, Kickstarter!B:P,15,FALSE)</f>
        <v>36.07</v>
      </c>
      <c r="F3" s="19">
        <f>VLOOKUP(A3, Kickstarter!B:L,11,FALSE)</f>
        <v>56</v>
      </c>
    </row>
    <row r="4" spans="1:6" ht="57.6" x14ac:dyDescent="0.3">
      <c r="A4" s="3" t="s">
        <v>8386</v>
      </c>
      <c r="B4" s="19" t="str">
        <f>VLOOKUP(A4, Kickstarter!B:C,2,FALSE)</f>
        <v>Cutting Off Kate Bush is a one-woman show written &amp; performed by Lucy Benson-Brown, premiering at the Edinburgh Fringe Festival 2014</v>
      </c>
      <c r="C4" s="19">
        <f>VLOOKUP(A4, Kickstarter!B:E,3,FALSE)</f>
        <v>1500</v>
      </c>
      <c r="D4" s="19">
        <f>VLOOKUP(A4, Kickstarter!B:E,4,FALSE)</f>
        <v>2576</v>
      </c>
      <c r="E4" s="19">
        <f>VLOOKUP(A4, Kickstarter!B:P,15,FALSE)</f>
        <v>33.03</v>
      </c>
      <c r="F4" s="19">
        <f>VLOOKUP(A4, Kickstarter!B:L,11,FALSE)</f>
        <v>78</v>
      </c>
    </row>
    <row r="5" spans="1:6" ht="43.2" x14ac:dyDescent="0.3">
      <c r="A5" s="3" t="s">
        <v>3329</v>
      </c>
      <c r="B5" s="19" t="str">
        <f>VLOOKUP(A5, Kickstarter!B:C,2,FALSE)</f>
        <v>Jestia and Raedon is a brand new romantic comedy play going to the Edinburgh Fringe Festival this summer.</v>
      </c>
      <c r="C5" s="19">
        <f>VLOOKUP(A5, Kickstarter!B:E,3,FALSE)</f>
        <v>1000</v>
      </c>
      <c r="D5" s="19">
        <f>VLOOKUP(A5, Kickstarter!B:E,4,FALSE)</f>
        <v>1168</v>
      </c>
      <c r="E5" s="19">
        <f>VLOOKUP(A5, Kickstarter!B:P,15,FALSE)</f>
        <v>44.92</v>
      </c>
      <c r="F5" s="19">
        <f>VLOOKUP(A5, Kickstarter!B:L,11,FALSE)</f>
        <v>26</v>
      </c>
    </row>
    <row r="6" spans="1:6" ht="57.6" x14ac:dyDescent="0.3">
      <c r="A6" s="3" t="s">
        <v>3221</v>
      </c>
      <c r="B6" s="19" t="str">
        <f>VLOOKUP(A6, Kickstarter!B:C,2,FALSE)</f>
        <v>A one-man show about love, loss, and motorways, written &amp; performed by Ben Norris. Help us get to the 2015 Edinburgh Fringe and beyond!</v>
      </c>
      <c r="C6" s="19">
        <f>VLOOKUP(A6, Kickstarter!B:E,3,FALSE)</f>
        <v>4000</v>
      </c>
      <c r="D6" s="19">
        <f>VLOOKUP(A6, Kickstarter!B:E,4,FALSE)</f>
        <v>4137</v>
      </c>
      <c r="E6" s="19">
        <f>VLOOKUP(A6, Kickstarter!B:P,15,FALSE)</f>
        <v>36.61</v>
      </c>
      <c r="F6" s="19">
        <f>VLOOKUP(A6, Kickstarter!B:L,11,FALSE)</f>
        <v>113</v>
      </c>
    </row>
    <row r="246" spans="1:1" x14ac:dyDescent="0.3">
      <c r="A246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AE154-2C25-4E26-94BA-4F4FB9D348A6}">
  <sheetPr codeName="Sheet12"/>
  <dimension ref="A1:C14"/>
  <sheetViews>
    <sheetView workbookViewId="0">
      <selection activeCell="C9" sqref="C9"/>
    </sheetView>
  </sheetViews>
  <sheetFormatPr defaultRowHeight="14.4" x14ac:dyDescent="0.3"/>
  <cols>
    <col min="1" max="1" width="27.33203125" customWidth="1"/>
    <col min="2" max="3" width="12" bestFit="1" customWidth="1"/>
  </cols>
  <sheetData>
    <row r="1" spans="1:3" x14ac:dyDescent="0.3">
      <c r="B1" t="s">
        <v>8394</v>
      </c>
      <c r="C1" t="s">
        <v>8395</v>
      </c>
    </row>
    <row r="2" spans="1:3" x14ac:dyDescent="0.3">
      <c r="A2" t="s">
        <v>8390</v>
      </c>
      <c r="B2" s="20" t="e">
        <f>AVERAGE(#REF!)</f>
        <v>#REF!</v>
      </c>
      <c r="C2" s="20" t="e">
        <f>AVERAGE(#REF!)</f>
        <v>#REF!</v>
      </c>
    </row>
    <row r="3" spans="1:3" x14ac:dyDescent="0.3">
      <c r="A3" t="s">
        <v>8391</v>
      </c>
      <c r="B3" s="20" t="e">
        <f>MEDIAN(#REF!)</f>
        <v>#REF!</v>
      </c>
      <c r="C3" s="20" t="e">
        <f>MEDIAN(#REF!)</f>
        <v>#REF!</v>
      </c>
    </row>
    <row r="4" spans="1:3" x14ac:dyDescent="0.3">
      <c r="A4" t="s">
        <v>8396</v>
      </c>
      <c r="B4" s="20" t="e">
        <f>_xlfn.STDEV.P(#REF!)</f>
        <v>#REF!</v>
      </c>
      <c r="C4" s="20" t="e">
        <f>_xlfn.STDEV.P(#REF!)</f>
        <v>#REF!</v>
      </c>
    </row>
    <row r="5" spans="1:3" x14ac:dyDescent="0.3">
      <c r="A5" t="s">
        <v>8397</v>
      </c>
      <c r="B5" s="20" t="e">
        <f>_xlfn.QUARTILE.EXC(#REF!,3)</f>
        <v>#REF!</v>
      </c>
      <c r="C5" s="20" t="e">
        <f>_xlfn.QUARTILE.EXC(#REF!,3)</f>
        <v>#REF!</v>
      </c>
    </row>
    <row r="6" spans="1:3" x14ac:dyDescent="0.3">
      <c r="A6" t="s">
        <v>8398</v>
      </c>
      <c r="B6" s="20" t="e">
        <f>_xlfn.QUARTILE.EXC(#REF!,1)</f>
        <v>#REF!</v>
      </c>
      <c r="C6" s="20" t="e">
        <f>_xlfn.QUARTILE.EXC(#REF!,1)</f>
        <v>#REF!</v>
      </c>
    </row>
    <row r="7" spans="1:3" x14ac:dyDescent="0.3">
      <c r="A7" t="s">
        <v>8399</v>
      </c>
      <c r="B7" s="20" t="e">
        <f>B5-B6</f>
        <v>#REF!</v>
      </c>
      <c r="C7" s="20" t="e">
        <f>C5-C6</f>
        <v>#REF!</v>
      </c>
    </row>
    <row r="8" spans="1:3" x14ac:dyDescent="0.3">
      <c r="B8" s="20"/>
      <c r="C8" s="20"/>
    </row>
    <row r="9" spans="1:3" x14ac:dyDescent="0.3">
      <c r="A9" t="s">
        <v>8392</v>
      </c>
      <c r="B9" s="20" t="e">
        <f>AVERAGE(#REF!)</f>
        <v>#REF!</v>
      </c>
      <c r="C9" s="20" t="e">
        <f>AVERAGE(#REF!)</f>
        <v>#REF!</v>
      </c>
    </row>
    <row r="10" spans="1:3" x14ac:dyDescent="0.3">
      <c r="A10" t="s">
        <v>8393</v>
      </c>
      <c r="B10" s="20" t="e">
        <f>MEDIAN(#REF!)</f>
        <v>#REF!</v>
      </c>
      <c r="C10" s="20" t="e">
        <f>MEDIAN(#REF!)</f>
        <v>#REF!</v>
      </c>
    </row>
    <row r="11" spans="1:3" x14ac:dyDescent="0.3">
      <c r="A11" t="s">
        <v>8400</v>
      </c>
      <c r="B11" s="20" t="e">
        <f>_xlfn.STDEV.P(#REF!)</f>
        <v>#REF!</v>
      </c>
      <c r="C11" s="20" t="e">
        <f>_xlfn.STDEV.P(#REF!)</f>
        <v>#REF!</v>
      </c>
    </row>
    <row r="12" spans="1:3" x14ac:dyDescent="0.3">
      <c r="A12" t="s">
        <v>8401</v>
      </c>
      <c r="B12" s="20" t="e">
        <f>_xlfn.QUARTILE.EXC(#REF!,3)</f>
        <v>#REF!</v>
      </c>
      <c r="C12" s="20" t="e">
        <f>_xlfn.QUARTILE.EXC(#REF!,3)</f>
        <v>#REF!</v>
      </c>
    </row>
    <row r="13" spans="1:3" x14ac:dyDescent="0.3">
      <c r="A13" t="s">
        <v>8402</v>
      </c>
      <c r="B13" s="20" t="e">
        <f>_xlfn.QUARTILE.EXC(#REF!,1)</f>
        <v>#REF!</v>
      </c>
      <c r="C13" s="20" t="e">
        <f>_xlfn.QUARTILE.EXC(#REF!,1)</f>
        <v>#REF!</v>
      </c>
    </row>
    <row r="14" spans="1:3" x14ac:dyDescent="0.3">
      <c r="A14" t="s">
        <v>8403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Theater Outcomes By Launch Date</vt:lpstr>
      <vt:lpstr>Outcomes Based On Goals</vt:lpstr>
      <vt:lpstr>Kickstarter</vt:lpstr>
      <vt:lpstr>Parent Category</vt:lpstr>
      <vt:lpstr>Subcategory</vt:lpstr>
      <vt:lpstr>Kickstarters Created</vt:lpstr>
      <vt:lpstr>Outcomes Based on Launch Date</vt:lpstr>
      <vt:lpstr>VLOOKUP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2021-07-05T03:39:25Z</dcterms:modified>
</cp:coreProperties>
</file>