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yo\PycharmProjects\wavelength\data\back_data\"/>
    </mc:Choice>
  </mc:AlternateContent>
  <xr:revisionPtr revIDLastSave="0" documentId="13_ncr:1_{6B22EA5A-B3C6-42F6-8C12-A1941348273A}" xr6:coauthVersionLast="47" xr6:coauthVersionMax="47" xr10:uidLastSave="{00000000-0000-0000-0000-000000000000}"/>
  <bookViews>
    <workbookView xWindow="77280" yWindow="1320" windowWidth="16440" windowHeight="28320" xr2:uid="{E15DC03A-4CE1-49AE-8719-83CC2EF4047C}"/>
  </bookViews>
  <sheets>
    <sheet name="グラフ用データ" sheetId="3" r:id="rId1"/>
    <sheet name="刺激感度比との分析" sheetId="4" r:id="rId2"/>
    <sheet name="分析" sheetId="1" r:id="rId3"/>
    <sheet name="松井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4" l="1"/>
  <c r="I23" i="4" s="1"/>
  <c r="U7" i="4" s="1"/>
  <c r="F24" i="4"/>
  <c r="F15" i="1"/>
  <c r="G15" i="1"/>
  <c r="H15" i="1"/>
  <c r="H7" i="1"/>
  <c r="V8" i="1"/>
  <c r="H22" i="1"/>
  <c r="G22" i="1"/>
  <c r="F22" i="1"/>
  <c r="C9" i="1"/>
  <c r="C8" i="1"/>
  <c r="C7" i="1"/>
  <c r="C6" i="1"/>
  <c r="G25" i="1"/>
  <c r="H25" i="1"/>
  <c r="F25" i="1"/>
  <c r="L21" i="1"/>
  <c r="L23" i="1" s="1"/>
  <c r="B9" i="1" s="1"/>
  <c r="B10" i="4"/>
  <c r="B11" i="4"/>
  <c r="B9" i="4"/>
  <c r="B7" i="4"/>
  <c r="B8" i="4"/>
  <c r="B6" i="4"/>
  <c r="G22" i="4"/>
  <c r="A11" i="4" s="1"/>
  <c r="F22" i="4"/>
  <c r="E22" i="4"/>
  <c r="A9" i="4" s="1"/>
  <c r="G24" i="4"/>
  <c r="E24" i="4"/>
  <c r="E7" i="4"/>
  <c r="A6" i="4" s="1"/>
  <c r="G7" i="4"/>
  <c r="A8" i="4" s="1"/>
  <c r="F7" i="4"/>
  <c r="J7" i="4" s="1"/>
  <c r="P6" i="4" s="1"/>
  <c r="K21" i="4"/>
  <c r="K23" i="4" s="1"/>
  <c r="W7" i="4" s="1"/>
  <c r="J21" i="4"/>
  <c r="J23" i="4" s="1"/>
  <c r="V7" i="4" s="1"/>
  <c r="J16" i="4"/>
  <c r="S7" i="4" s="1"/>
  <c r="K15" i="4"/>
  <c r="J15" i="4"/>
  <c r="S6" i="4" s="1"/>
  <c r="I15" i="4"/>
  <c r="R6" i="4" s="1"/>
  <c r="K14" i="4"/>
  <c r="K16" i="4" s="1"/>
  <c r="T7" i="4" s="1"/>
  <c r="J14" i="4"/>
  <c r="I14" i="4"/>
  <c r="I16" i="4" s="1"/>
  <c r="R7" i="4" s="1"/>
  <c r="S11" i="4"/>
  <c r="W10" i="4"/>
  <c r="W11" i="4" s="1"/>
  <c r="V10" i="4"/>
  <c r="V11" i="4" s="1"/>
  <c r="U10" i="4"/>
  <c r="U11" i="4" s="1"/>
  <c r="T10" i="4"/>
  <c r="T11" i="4" s="1"/>
  <c r="S10" i="4"/>
  <c r="R10" i="4"/>
  <c r="R11" i="4" s="1"/>
  <c r="Q10" i="4"/>
  <c r="Q11" i="4" s="1"/>
  <c r="P10" i="4"/>
  <c r="P11" i="4" s="1"/>
  <c r="O10" i="4"/>
  <c r="O11" i="4" s="1"/>
  <c r="W9" i="4"/>
  <c r="V9" i="4"/>
  <c r="U9" i="4"/>
  <c r="T9" i="4"/>
  <c r="S9" i="4"/>
  <c r="R9" i="4"/>
  <c r="Q9" i="4"/>
  <c r="P9" i="4"/>
  <c r="O9" i="4"/>
  <c r="W8" i="4"/>
  <c r="V8" i="4"/>
  <c r="U8" i="4"/>
  <c r="T8" i="4"/>
  <c r="S8" i="4"/>
  <c r="R8" i="4"/>
  <c r="Q8" i="4"/>
  <c r="P8" i="4"/>
  <c r="O8" i="4"/>
  <c r="T6" i="4"/>
  <c r="K6" i="4"/>
  <c r="K8" i="4" s="1"/>
  <c r="Q7" i="4" s="1"/>
  <c r="J6" i="4"/>
  <c r="J8" i="4" s="1"/>
  <c r="P7" i="4" s="1"/>
  <c r="I6" i="4"/>
  <c r="I8" i="4" s="1"/>
  <c r="O7" i="4" s="1"/>
  <c r="H10" i="1"/>
  <c r="F10" i="1"/>
  <c r="G10" i="1"/>
  <c r="G7" i="1"/>
  <c r="F7" i="1"/>
  <c r="C4" i="3"/>
  <c r="C8" i="3"/>
  <c r="C9" i="3"/>
  <c r="W9" i="1"/>
  <c r="X9" i="1"/>
  <c r="C10" i="3" s="1"/>
  <c r="V9" i="1"/>
  <c r="T9" i="1"/>
  <c r="C6" i="3" s="1"/>
  <c r="U9" i="1"/>
  <c r="C7" i="3" s="1"/>
  <c r="S9" i="1"/>
  <c r="C5" i="3" s="1"/>
  <c r="Q9" i="1"/>
  <c r="C3" i="3" s="1"/>
  <c r="R9" i="1"/>
  <c r="P9" i="1"/>
  <c r="C2" i="3" s="1"/>
  <c r="T8" i="1"/>
  <c r="U8" i="1"/>
  <c r="S8" i="1"/>
  <c r="C166" i="2"/>
  <c r="D166" i="2"/>
  <c r="C167" i="2"/>
  <c r="D167" i="2"/>
  <c r="B167" i="2"/>
  <c r="B166" i="2"/>
  <c r="K8" i="2"/>
  <c r="J8" i="2"/>
  <c r="A7" i="4" l="1"/>
  <c r="K22" i="4"/>
  <c r="W6" i="4" s="1"/>
  <c r="I22" i="4"/>
  <c r="U6" i="4" s="1"/>
  <c r="A10" i="4"/>
  <c r="J22" i="4"/>
  <c r="V6" i="4" s="1"/>
  <c r="K7" i="4"/>
  <c r="Q6" i="4" s="1"/>
  <c r="I7" i="4"/>
  <c r="O6" i="4" s="1"/>
  <c r="W8" i="1"/>
  <c r="X8" i="1"/>
  <c r="B9" i="3" l="1"/>
  <c r="B10" i="3"/>
  <c r="B8" i="3"/>
  <c r="K21" i="1" l="1"/>
  <c r="I8" i="2"/>
  <c r="H8" i="2"/>
  <c r="G8" i="2"/>
  <c r="F8" i="2"/>
  <c r="E8" i="2"/>
  <c r="D8" i="2"/>
  <c r="K6" i="2"/>
  <c r="E6" i="2"/>
  <c r="F6" i="2"/>
  <c r="G6" i="2"/>
  <c r="H6" i="2"/>
  <c r="I6" i="2"/>
  <c r="J6" i="2"/>
  <c r="D6" i="2"/>
  <c r="D4" i="2"/>
  <c r="K4" i="2" l="1"/>
  <c r="J15" i="1" l="1"/>
  <c r="L15" i="1"/>
  <c r="K15" i="1"/>
  <c r="K23" i="1"/>
  <c r="W7" i="1" s="1"/>
  <c r="A9" i="3" l="1"/>
  <c r="A1" i="3"/>
  <c r="B1" i="3"/>
  <c r="W10" i="1" l="1"/>
  <c r="W11" i="1" s="1"/>
  <c r="X10" i="1"/>
  <c r="X11" i="1" s="1"/>
  <c r="V10" i="1"/>
  <c r="V11" i="1" s="1"/>
  <c r="T10" i="1"/>
  <c r="T11" i="1" s="1"/>
  <c r="U10" i="1"/>
  <c r="U11" i="1" s="1"/>
  <c r="S10" i="1"/>
  <c r="S11" i="1" s="1"/>
  <c r="Q10" i="1"/>
  <c r="Q11" i="1" s="1"/>
  <c r="R10" i="1"/>
  <c r="R11" i="1" s="1"/>
  <c r="P10" i="1"/>
  <c r="P11" i="1" s="1"/>
  <c r="J21" i="1"/>
  <c r="J7" i="1"/>
  <c r="P6" i="1" s="1"/>
  <c r="T6" i="1"/>
  <c r="U6" i="1"/>
  <c r="S6" i="1"/>
  <c r="J6" i="1"/>
  <c r="J8" i="1" s="1"/>
  <c r="X7" i="1"/>
  <c r="Q8" i="1"/>
  <c r="B3" i="3" s="1"/>
  <c r="R8" i="1"/>
  <c r="B4" i="3" s="1"/>
  <c r="P8" i="1"/>
  <c r="B2" i="3" s="1"/>
  <c r="B6" i="3"/>
  <c r="B7" i="3"/>
  <c r="B5" i="3"/>
  <c r="J14" i="1"/>
  <c r="J16" i="1" s="1"/>
  <c r="S7" i="1" s="1"/>
  <c r="A5" i="3" s="1"/>
  <c r="K14" i="1"/>
  <c r="K16" i="1" s="1"/>
  <c r="T7" i="1" s="1"/>
  <c r="A6" i="3" s="1"/>
  <c r="L14" i="1"/>
  <c r="L16" i="1" s="1"/>
  <c r="U7" i="1" s="1"/>
  <c r="A7" i="3" s="1"/>
  <c r="L6" i="1"/>
  <c r="K6" i="1"/>
  <c r="K8" i="1" s="1"/>
  <c r="Q7" i="1" s="1"/>
  <c r="A3" i="3" s="1"/>
  <c r="E4" i="2"/>
  <c r="F4" i="2"/>
  <c r="G4" i="2"/>
  <c r="H4" i="2"/>
  <c r="I4" i="2"/>
  <c r="J4" i="2"/>
  <c r="L8" i="1" l="1"/>
  <c r="B7" i="1" s="1"/>
  <c r="P7" i="1"/>
  <c r="A2" i="3" s="1"/>
  <c r="B6" i="1"/>
  <c r="J22" i="1"/>
  <c r="V6" i="1" s="1"/>
  <c r="K22" i="1"/>
  <c r="W6" i="1" s="1"/>
  <c r="J23" i="1"/>
  <c r="K7" i="1"/>
  <c r="Q6" i="1" s="1"/>
  <c r="L7" i="1"/>
  <c r="R6" i="1" s="1"/>
  <c r="A10" i="3"/>
  <c r="L22" i="1"/>
  <c r="X6" i="1" s="1"/>
  <c r="R7" i="1" l="1"/>
  <c r="A4" i="3" s="1"/>
  <c r="V7" i="1"/>
  <c r="A8" i="3" s="1"/>
  <c r="B8" i="1"/>
</calcChain>
</file>

<file path=xl/sharedStrings.xml><?xml version="1.0" encoding="utf-8"?>
<sst xmlns="http://schemas.openxmlformats.org/spreadsheetml/2006/main" count="145" uniqueCount="37">
  <si>
    <t>A (0.72 - 2.7)</t>
  </si>
  <si>
    <t>B (1.5 - 4.8)</t>
  </si>
  <si>
    <t>C (6 - 20)</t>
  </si>
  <si>
    <t>PSI</t>
  </si>
  <si>
    <t>PSI ratio</t>
  </si>
  <si>
    <t>Sensitivity ratio</t>
  </si>
  <si>
    <t>A</t>
  </si>
  <si>
    <t>B</t>
  </si>
  <si>
    <t>C</t>
  </si>
  <si>
    <t>PSI ratio [-]</t>
  </si>
  <si>
    <t>Sensitivity ratio [-] (N=20)</t>
  </si>
  <si>
    <t>A and B</t>
    <phoneticPr fontId="1"/>
  </si>
  <si>
    <t xml:space="preserve">A: Visible  </t>
    <phoneticPr fontId="1"/>
  </si>
  <si>
    <t>B: Near-infrared</t>
    <phoneticPr fontId="1"/>
  </si>
  <si>
    <t>C: Mid-infrared</t>
    <phoneticPr fontId="1"/>
  </si>
  <si>
    <t>B and C</t>
    <phoneticPr fontId="1"/>
  </si>
  <si>
    <t>A and C</t>
    <phoneticPr fontId="1"/>
  </si>
  <si>
    <t>Narita</t>
    <phoneticPr fontId="1"/>
  </si>
  <si>
    <t>Matsui</t>
    <phoneticPr fontId="1"/>
  </si>
  <si>
    <t>Nomoto</t>
    <phoneticPr fontId="1"/>
  </si>
  <si>
    <t>ΔTSV</t>
    <phoneticPr fontId="1"/>
  </si>
  <si>
    <t>ΔS</t>
    <phoneticPr fontId="1"/>
  </si>
  <si>
    <r>
      <rPr>
        <sz val="10.5"/>
        <color rgb="FF000000"/>
        <rFont val="Times New Roman"/>
        <family val="1"/>
        <charset val="161"/>
      </rPr>
      <t>Δ</t>
    </r>
    <r>
      <rPr>
        <sz val="10.5"/>
        <color rgb="FF000000"/>
        <rFont val="ＭＳ Ｐ明朝"/>
        <family val="1"/>
        <charset val="128"/>
      </rPr>
      <t>PSI</t>
    </r>
    <phoneticPr fontId="1"/>
  </si>
  <si>
    <r>
      <t>Δ</t>
    </r>
    <r>
      <rPr>
        <sz val="10.5"/>
        <color rgb="FF000000"/>
        <rFont val="Times New Roman"/>
        <family val="1"/>
      </rPr>
      <t>PSI ratio</t>
    </r>
    <phoneticPr fontId="1"/>
  </si>
  <si>
    <t>ΔPSI/PSI</t>
    <phoneticPr fontId="1"/>
  </si>
  <si>
    <t>k</t>
    <phoneticPr fontId="1"/>
  </si>
  <si>
    <t>y</t>
    <phoneticPr fontId="1"/>
  </si>
  <si>
    <t>PSI</t>
    <phoneticPr fontId="1"/>
  </si>
  <si>
    <t>←アンケート結果</t>
    <rPh sb="6" eb="8">
      <t>ケッカ</t>
    </rPh>
    <phoneticPr fontId="1"/>
  </si>
  <si>
    <t>ΔTCV_ERR</t>
    <phoneticPr fontId="1"/>
  </si>
  <si>
    <t>ΔTSV_ERR</t>
    <phoneticPr fontId="1"/>
  </si>
  <si>
    <t>←論文中から</t>
    <rPh sb="1" eb="4">
      <t>ロンブンチュウ</t>
    </rPh>
    <phoneticPr fontId="1"/>
  </si>
  <si>
    <t>←グラフ読み取り</t>
    <rPh sb="4" eb="5">
      <t>ヨ</t>
    </rPh>
    <rPh sb="6" eb="7">
      <t>ト</t>
    </rPh>
    <phoneticPr fontId="1"/>
  </si>
  <si>
    <t>about 200</t>
    <phoneticPr fontId="1"/>
  </si>
  <si>
    <t>EXP</t>
    <phoneticPr fontId="1"/>
  </si>
  <si>
    <t>PSI ratio</t>
    <phoneticPr fontId="1"/>
  </si>
  <si>
    <t>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</si>
</sst>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_ "/>
    <numFmt numFmtId="165" formatCode="0.0_ "/>
    <numFmt numFmtId="166" formatCode="0.000000000000000_ "/>
    <numFmt numFmtId="167" formatCode="0.0"/>
  </numFmts>
  <fonts count="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.5"/>
      <color theme="1"/>
      <name val="游明朝"/>
      <family val="1"/>
      <charset val="128"/>
    </font>
    <font>
      <sz val="12"/>
      <color theme="1"/>
      <name val="Times New Roman"/>
      <family val="1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ＭＳ Ｐ明朝"/>
      <family val="1"/>
      <charset val="128"/>
    </font>
    <font>
      <sz val="10.5"/>
      <color rgb="FF000000"/>
      <name val="Times New Roman"/>
      <family val="1"/>
      <charset val="161"/>
    </font>
    <font>
      <b/>
      <sz val="11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3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8" fillId="2" borderId="0" xfId="0" applyFont="1" applyFill="1">
      <alignment vertical="center"/>
    </xf>
    <xf numFmtId="2" fontId="3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>
      <alignment vertical="center"/>
    </xf>
    <xf numFmtId="1" fontId="5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7" fontId="0" fillId="0" borderId="0" xfId="0" applyNumberFormat="1">
      <alignment vertical="center"/>
    </xf>
    <xf numFmtId="167" fontId="0" fillId="2" borderId="0" xfId="0" applyNumberFormat="1" applyFill="1">
      <alignment vertical="center"/>
    </xf>
    <xf numFmtId="167" fontId="4" fillId="0" borderId="0" xfId="0" applyNumberFormat="1" applyFont="1" applyAlignment="1">
      <alignment horizontal="center" vertical="center" wrapText="1"/>
    </xf>
    <xf numFmtId="167" fontId="3" fillId="2" borderId="0" xfId="0" applyNumberFormat="1" applyFont="1" applyFill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074607053954196E-3"/>
                  <c:y val="0.22209131664769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刺激感度比との分析!$O$10:$W$10</c:f>
              <c:numCache>
                <c:formatCode>General</c:formatCode>
                <c:ptCount val="9"/>
                <c:pt idx="0">
                  <c:v>222</c:v>
                </c:pt>
                <c:pt idx="1">
                  <c:v>178</c:v>
                </c:pt>
                <c:pt idx="2">
                  <c:v>255</c:v>
                </c:pt>
                <c:pt idx="3">
                  <c:v>181</c:v>
                </c:pt>
                <c:pt idx="4">
                  <c:v>283</c:v>
                </c:pt>
                <c:pt idx="5">
                  <c:v>287</c:v>
                </c:pt>
                <c:pt idx="6">
                  <c:v>31</c:v>
                </c:pt>
                <c:pt idx="7">
                  <c:v>42</c:v>
                </c:pt>
                <c:pt idx="8">
                  <c:v>48</c:v>
                </c:pt>
              </c:numCache>
            </c:numRef>
          </c:xVal>
          <c:yVal>
            <c:numRef>
              <c:f>刺激感度比との分析!$O$11:$W$11</c:f>
              <c:numCache>
                <c:formatCode>General</c:formatCode>
                <c:ptCount val="9"/>
                <c:pt idx="0">
                  <c:v>8.7284330649563771</c:v>
                </c:pt>
                <c:pt idx="1">
                  <c:v>8.371562408589087</c:v>
                </c:pt>
                <c:pt idx="2">
                  <c:v>8.9523294712143127</c:v>
                </c:pt>
                <c:pt idx="3">
                  <c:v>8.3985642985133673</c:v>
                </c:pt>
                <c:pt idx="4">
                  <c:v>9.1206455401503597</c:v>
                </c:pt>
                <c:pt idx="5">
                  <c:v>9.1433206558504523</c:v>
                </c:pt>
                <c:pt idx="6">
                  <c:v>5.5478655010634945</c:v>
                </c:pt>
                <c:pt idx="7">
                  <c:v>6.0384873602801905</c:v>
                </c:pt>
                <c:pt idx="8">
                  <c:v>6.2542174030371847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4-46BF-8363-1825DBEC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67552"/>
        <c:axId val="16223328"/>
      </c:scatterChart>
      <c:valAx>
        <c:axId val="4327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328"/>
        <c:crosses val="autoZero"/>
        <c:crossBetween val="midCat"/>
      </c:valAx>
      <c:valAx>
        <c:axId val="162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分析!$O$8</c:f>
              <c:strCache>
                <c:ptCount val="1"/>
                <c:pt idx="0">
                  <c:v>ΔTSV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0188093319016304E-3"/>
                  <c:y val="0.27306144045503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分析!$P$7:$X$7</c:f>
              <c:numCache>
                <c:formatCode>General</c:formatCode>
                <c:ptCount val="9"/>
                <c:pt idx="0">
                  <c:v>0.24557258654588926</c:v>
                </c:pt>
                <c:pt idx="1">
                  <c:v>0.43178640726430439</c:v>
                </c:pt>
                <c:pt idx="2">
                  <c:v>0.14950057726848875</c:v>
                </c:pt>
                <c:pt idx="3">
                  <c:v>0.47063476613244337</c:v>
                </c:pt>
                <c:pt idx="4">
                  <c:v>1.0421483409703097E-2</c:v>
                </c:pt>
                <c:pt idx="5">
                  <c:v>0.48596096194942523</c:v>
                </c:pt>
                <c:pt idx="6">
                  <c:v>0.35802946654027518</c:v>
                </c:pt>
                <c:pt idx="7">
                  <c:v>0.14642507662649745</c:v>
                </c:pt>
                <c:pt idx="8">
                  <c:v>0.55687903523947646</c:v>
                </c:pt>
              </c:numCache>
            </c:numRef>
          </c:xVal>
          <c:yVal>
            <c:numRef>
              <c:f>分析!$P$8:$X$8</c:f>
              <c:numCache>
                <c:formatCode>General</c:formatCode>
                <c:ptCount val="9"/>
                <c:pt idx="0">
                  <c:v>1.3499999999999901</c:v>
                </c:pt>
                <c:pt idx="1">
                  <c:v>1.1823529411764699</c:v>
                </c:pt>
                <c:pt idx="2">
                  <c:v>-0.14117647058823399</c:v>
                </c:pt>
                <c:pt idx="3" formatCode="0.00">
                  <c:v>1.1818181818181819</c:v>
                </c:pt>
                <c:pt idx="4" formatCode="0.00">
                  <c:v>-5.9602649006622516E-2</c:v>
                </c:pt>
                <c:pt idx="5" formatCode="0.00">
                  <c:v>1.477124183006536</c:v>
                </c:pt>
                <c:pt idx="6" formatCode="0.0">
                  <c:v>0.7</c:v>
                </c:pt>
                <c:pt idx="7">
                  <c:v>1.35</c:v>
                </c:pt>
                <c:pt idx="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C-4693-8BE1-A8D5AA43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3072"/>
        <c:axId val="139430368"/>
      </c:scatterChart>
      <c:valAx>
        <c:axId val="1450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ΔPSI / PSI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430368"/>
        <c:crosses val="autoZero"/>
        <c:crossBetween val="midCat"/>
      </c:valAx>
      <c:valAx>
        <c:axId val="139430368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ΔTSV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13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分析!$O$8</c:f>
              <c:strCache>
                <c:ptCount val="1"/>
                <c:pt idx="0">
                  <c:v>ΔTSV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0188093319016304E-3"/>
                  <c:y val="0.27306144045503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分析!$P$7:$X$7</c:f>
              <c:numCache>
                <c:formatCode>General</c:formatCode>
                <c:ptCount val="9"/>
                <c:pt idx="0">
                  <c:v>0.24557258654588926</c:v>
                </c:pt>
                <c:pt idx="1">
                  <c:v>0.43178640726430439</c:v>
                </c:pt>
                <c:pt idx="2">
                  <c:v>0.14950057726848875</c:v>
                </c:pt>
                <c:pt idx="3">
                  <c:v>0.47063476613244337</c:v>
                </c:pt>
                <c:pt idx="4">
                  <c:v>1.0421483409703097E-2</c:v>
                </c:pt>
                <c:pt idx="5">
                  <c:v>0.48596096194942523</c:v>
                </c:pt>
                <c:pt idx="6">
                  <c:v>0.35802946654027518</c:v>
                </c:pt>
                <c:pt idx="7">
                  <c:v>0.14642507662649745</c:v>
                </c:pt>
                <c:pt idx="8">
                  <c:v>0.55687903523947646</c:v>
                </c:pt>
              </c:numCache>
            </c:numRef>
          </c:xVal>
          <c:yVal>
            <c:numRef>
              <c:f>分析!$P$8:$X$8</c:f>
              <c:numCache>
                <c:formatCode>General</c:formatCode>
                <c:ptCount val="9"/>
                <c:pt idx="0">
                  <c:v>1.3499999999999901</c:v>
                </c:pt>
                <c:pt idx="1">
                  <c:v>1.1823529411764699</c:v>
                </c:pt>
                <c:pt idx="2">
                  <c:v>-0.14117647058823399</c:v>
                </c:pt>
                <c:pt idx="3" formatCode="0.00">
                  <c:v>1.1818181818181819</c:v>
                </c:pt>
                <c:pt idx="4" formatCode="0.00">
                  <c:v>-5.9602649006622516E-2</c:v>
                </c:pt>
                <c:pt idx="5" formatCode="0.00">
                  <c:v>1.477124183006536</c:v>
                </c:pt>
                <c:pt idx="6" formatCode="0.0">
                  <c:v>0.7</c:v>
                </c:pt>
                <c:pt idx="7">
                  <c:v>1.35</c:v>
                </c:pt>
                <c:pt idx="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C-4693-8BE1-A8D5AA43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3072"/>
        <c:axId val="139430368"/>
      </c:scatterChart>
      <c:valAx>
        <c:axId val="1450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ΔPSI / PSI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430368"/>
        <c:crosses val="autoZero"/>
        <c:crossBetween val="midCat"/>
      </c:valAx>
      <c:valAx>
        <c:axId val="139430368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ΔTSV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13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分析!$O$8</c:f>
              <c:strCache>
                <c:ptCount val="1"/>
                <c:pt idx="0">
                  <c:v>ΔTSV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607440069949567"/>
                  <c:y val="-0.10579410568132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分析!$P$7:$X$7</c:f>
              <c:numCache>
                <c:formatCode>General</c:formatCode>
                <c:ptCount val="9"/>
                <c:pt idx="0">
                  <c:v>0.24557258654588926</c:v>
                </c:pt>
                <c:pt idx="1">
                  <c:v>0.43178640726430439</c:v>
                </c:pt>
                <c:pt idx="2">
                  <c:v>0.14950057726848875</c:v>
                </c:pt>
                <c:pt idx="3">
                  <c:v>0.47063476613244337</c:v>
                </c:pt>
                <c:pt idx="4">
                  <c:v>1.0421483409703097E-2</c:v>
                </c:pt>
                <c:pt idx="5">
                  <c:v>0.48596096194942523</c:v>
                </c:pt>
                <c:pt idx="6">
                  <c:v>0.35802946654027518</c:v>
                </c:pt>
                <c:pt idx="7">
                  <c:v>0.14642507662649745</c:v>
                </c:pt>
                <c:pt idx="8">
                  <c:v>0.55687903523947646</c:v>
                </c:pt>
              </c:numCache>
            </c:numRef>
          </c:xVal>
          <c:yVal>
            <c:numRef>
              <c:f>分析!$P$8:$X$8</c:f>
              <c:numCache>
                <c:formatCode>General</c:formatCode>
                <c:ptCount val="9"/>
                <c:pt idx="0">
                  <c:v>1.3499999999999901</c:v>
                </c:pt>
                <c:pt idx="1">
                  <c:v>1.1823529411764699</c:v>
                </c:pt>
                <c:pt idx="2">
                  <c:v>-0.14117647058823399</c:v>
                </c:pt>
                <c:pt idx="3" formatCode="0.00">
                  <c:v>1.1818181818181819</c:v>
                </c:pt>
                <c:pt idx="4" formatCode="0.00">
                  <c:v>-5.9602649006622516E-2</c:v>
                </c:pt>
                <c:pt idx="5" formatCode="0.00">
                  <c:v>1.477124183006536</c:v>
                </c:pt>
                <c:pt idx="6" formatCode="0.0">
                  <c:v>0.7</c:v>
                </c:pt>
                <c:pt idx="7">
                  <c:v>1.35</c:v>
                </c:pt>
                <c:pt idx="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C-4693-8BE1-A8D5AA4300E4}"/>
            </c:ext>
          </c:extLst>
        </c:ser>
        <c:ser>
          <c:idx val="1"/>
          <c:order val="1"/>
          <c:tx>
            <c:strRef>
              <c:f>分析!$P$5</c:f>
              <c:strCache>
                <c:ptCount val="1"/>
                <c:pt idx="0">
                  <c:v>Narita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分析!$P$7:$R$7</c:f>
              <c:numCache>
                <c:formatCode>General</c:formatCode>
                <c:ptCount val="3"/>
                <c:pt idx="0">
                  <c:v>0.24557258654588926</c:v>
                </c:pt>
                <c:pt idx="1">
                  <c:v>0.43178640726430439</c:v>
                </c:pt>
                <c:pt idx="2">
                  <c:v>0.14950057726848875</c:v>
                </c:pt>
              </c:numCache>
            </c:numRef>
          </c:xVal>
          <c:yVal>
            <c:numRef>
              <c:f>分析!$P$8:$R$8</c:f>
              <c:numCache>
                <c:formatCode>General</c:formatCode>
                <c:ptCount val="3"/>
                <c:pt idx="0">
                  <c:v>1.3499999999999901</c:v>
                </c:pt>
                <c:pt idx="1">
                  <c:v>1.1823529411764699</c:v>
                </c:pt>
                <c:pt idx="2">
                  <c:v>-0.14117647058823399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01-4ACC-9413-0E420C420BA0}"/>
            </c:ext>
          </c:extLst>
        </c:ser>
        <c:ser>
          <c:idx val="2"/>
          <c:order val="2"/>
          <c:tx>
            <c:strRef>
              <c:f>分析!$S$5</c:f>
              <c:strCache>
                <c:ptCount val="1"/>
                <c:pt idx="0">
                  <c:v>Matsui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分析!$S$7:$U$7</c:f>
              <c:numCache>
                <c:formatCode>General</c:formatCode>
                <c:ptCount val="3"/>
                <c:pt idx="0">
                  <c:v>0.47063476613244337</c:v>
                </c:pt>
                <c:pt idx="1">
                  <c:v>1.0421483409703097E-2</c:v>
                </c:pt>
                <c:pt idx="2">
                  <c:v>0.48596096194942523</c:v>
                </c:pt>
              </c:numCache>
            </c:numRef>
          </c:xVal>
          <c:yVal>
            <c:numRef>
              <c:f>分析!$S$8:$U$8</c:f>
              <c:numCache>
                <c:formatCode>0.00</c:formatCode>
                <c:ptCount val="3"/>
                <c:pt idx="0">
                  <c:v>1.1818181818181819</c:v>
                </c:pt>
                <c:pt idx="1">
                  <c:v>-5.9602649006622516E-2</c:v>
                </c:pt>
                <c:pt idx="2">
                  <c:v>1.477124183006536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01-4ACC-9413-0E420C420BA0}"/>
            </c:ext>
          </c:extLst>
        </c:ser>
        <c:ser>
          <c:idx val="3"/>
          <c:order val="3"/>
          <c:tx>
            <c:strRef>
              <c:f>分析!$V$5</c:f>
              <c:strCache>
                <c:ptCount val="1"/>
                <c:pt idx="0">
                  <c:v>Nomoto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分析!$V$7:$X$7</c:f>
              <c:numCache>
                <c:formatCode>General</c:formatCode>
                <c:ptCount val="3"/>
                <c:pt idx="0">
                  <c:v>0.35802946654027518</c:v>
                </c:pt>
                <c:pt idx="1">
                  <c:v>0.14642507662649745</c:v>
                </c:pt>
                <c:pt idx="2">
                  <c:v>0.55687903523947646</c:v>
                </c:pt>
              </c:numCache>
            </c:numRef>
          </c:xVal>
          <c:yVal>
            <c:numRef>
              <c:f>分析!$V$8:$X$8</c:f>
              <c:numCache>
                <c:formatCode>General</c:formatCode>
                <c:ptCount val="3"/>
                <c:pt idx="0" formatCode="0.0">
                  <c:v>0.7</c:v>
                </c:pt>
                <c:pt idx="1">
                  <c:v>1.35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01-4ACC-9413-0E420C42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3072"/>
        <c:axId val="139430368"/>
      </c:scatterChart>
      <c:valAx>
        <c:axId val="145013072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ΔPSI / PSI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430368"/>
        <c:crosses val="autoZero"/>
        <c:crossBetween val="midCat"/>
      </c:valAx>
      <c:valAx>
        <c:axId val="13943036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ΔTSV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13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074607053954196E-3"/>
                  <c:y val="0.22209131664769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刺激感度比との分析!$O$10:$W$10</c:f>
              <c:numCache>
                <c:formatCode>General</c:formatCode>
                <c:ptCount val="9"/>
                <c:pt idx="0">
                  <c:v>222</c:v>
                </c:pt>
                <c:pt idx="1">
                  <c:v>178</c:v>
                </c:pt>
                <c:pt idx="2">
                  <c:v>255</c:v>
                </c:pt>
                <c:pt idx="3">
                  <c:v>181</c:v>
                </c:pt>
                <c:pt idx="4">
                  <c:v>283</c:v>
                </c:pt>
                <c:pt idx="5">
                  <c:v>287</c:v>
                </c:pt>
                <c:pt idx="6">
                  <c:v>31</c:v>
                </c:pt>
                <c:pt idx="7">
                  <c:v>42</c:v>
                </c:pt>
                <c:pt idx="8">
                  <c:v>48</c:v>
                </c:pt>
              </c:numCache>
            </c:numRef>
          </c:xVal>
          <c:yVal>
            <c:numRef>
              <c:f>刺激感度比との分析!$O$11:$W$11</c:f>
              <c:numCache>
                <c:formatCode>General</c:formatCode>
                <c:ptCount val="9"/>
                <c:pt idx="0">
                  <c:v>8.7284330649563771</c:v>
                </c:pt>
                <c:pt idx="1">
                  <c:v>8.371562408589087</c:v>
                </c:pt>
                <c:pt idx="2">
                  <c:v>8.9523294712143127</c:v>
                </c:pt>
                <c:pt idx="3">
                  <c:v>8.3985642985133673</c:v>
                </c:pt>
                <c:pt idx="4">
                  <c:v>9.1206455401503597</c:v>
                </c:pt>
                <c:pt idx="5">
                  <c:v>9.1433206558504523</c:v>
                </c:pt>
                <c:pt idx="6">
                  <c:v>5.5478655010634945</c:v>
                </c:pt>
                <c:pt idx="7">
                  <c:v>6.0384873602801905</c:v>
                </c:pt>
                <c:pt idx="8">
                  <c:v>6.2542174030371847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0-4B31-A183-F177D832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67552"/>
        <c:axId val="16223328"/>
      </c:scatterChart>
      <c:valAx>
        <c:axId val="432767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328"/>
        <c:crosses val="autoZero"/>
        <c:crossBetween val="midCat"/>
      </c:valAx>
      <c:valAx>
        <c:axId val="162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刺激感度比との分析!$N$8</c:f>
              <c:strCache>
                <c:ptCount val="1"/>
                <c:pt idx="0">
                  <c:v>ΔTSV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0188093319016304E-3"/>
                  <c:y val="0.27306144045503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刺激感度比との分析!$O$7:$W$7</c:f>
              <c:numCache>
                <c:formatCode>General</c:formatCode>
                <c:ptCount val="9"/>
                <c:pt idx="0">
                  <c:v>0.24719101123595505</c:v>
                </c:pt>
                <c:pt idx="1">
                  <c:v>0.43258426966292135</c:v>
                </c:pt>
                <c:pt idx="2">
                  <c:v>0.14864864864864866</c:v>
                </c:pt>
                <c:pt idx="3">
                  <c:v>0.56353591160220995</c:v>
                </c:pt>
                <c:pt idx="4">
                  <c:v>1.4134275618374558E-2</c:v>
                </c:pt>
                <c:pt idx="5">
                  <c:v>0.58563535911602205</c:v>
                </c:pt>
                <c:pt idx="6">
                  <c:v>0.35483870967741937</c:v>
                </c:pt>
                <c:pt idx="7">
                  <c:v>0.14285714285714285</c:v>
                </c:pt>
                <c:pt idx="8">
                  <c:v>0.54838709677419351</c:v>
                </c:pt>
              </c:numCache>
            </c:numRef>
          </c:xVal>
          <c:yVal>
            <c:numRef>
              <c:f>刺激感度比との分析!$O$8:$W$8</c:f>
              <c:numCache>
                <c:formatCode>General</c:formatCode>
                <c:ptCount val="9"/>
                <c:pt idx="0">
                  <c:v>1.3499999999999901</c:v>
                </c:pt>
                <c:pt idx="1">
                  <c:v>1.1823529411764699</c:v>
                </c:pt>
                <c:pt idx="2">
                  <c:v>-0.14117647058823399</c:v>
                </c:pt>
                <c:pt idx="3" formatCode="0.00">
                  <c:v>1.1818181818181819</c:v>
                </c:pt>
                <c:pt idx="4" formatCode="0.00">
                  <c:v>-5.9602649006622516E-2</c:v>
                </c:pt>
                <c:pt idx="5" formatCode="0.00">
                  <c:v>1.477124183006536</c:v>
                </c:pt>
                <c:pt idx="6">
                  <c:v>0.52500000000000002</c:v>
                </c:pt>
                <c:pt idx="7">
                  <c:v>1.2749999999999999</c:v>
                </c:pt>
                <c:pt idx="8">
                  <c:v>1.5714285714285701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C-4894-AEDD-5410E7B8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3072"/>
        <c:axId val="139430368"/>
      </c:scatterChart>
      <c:valAx>
        <c:axId val="1450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ΔPSI / PSI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430368"/>
        <c:crosses val="autoZero"/>
        <c:crossBetween val="midCat"/>
      </c:valAx>
      <c:valAx>
        <c:axId val="139430368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ΔTSV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13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8258967629047E-2"/>
          <c:y val="2.5365426874079774E-2"/>
          <c:w val="0.8730857392825897"/>
          <c:h val="0.898400110836242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3355018768005525E-3"/>
                  <c:y val="-0.15302756779529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分析!$AA$5:$AA$13</c:f>
              <c:numCache>
                <c:formatCode>General</c:formatCode>
                <c:ptCount val="9"/>
                <c:pt idx="0">
                  <c:v>0.1889763779527559</c:v>
                </c:pt>
                <c:pt idx="1">
                  <c:v>0.31889763779527558</c:v>
                </c:pt>
                <c:pt idx="2">
                  <c:v>0.12992125984251968</c:v>
                </c:pt>
                <c:pt idx="3">
                  <c:v>0.24</c:v>
                </c:pt>
                <c:pt idx="4">
                  <c:v>1.0000000000000009E-2</c:v>
                </c:pt>
                <c:pt idx="5">
                  <c:v>0.25</c:v>
                </c:pt>
                <c:pt idx="6">
                  <c:v>0.22499999999999998</c:v>
                </c:pt>
                <c:pt idx="7">
                  <c:v>9.9999999999999978E-2</c:v>
                </c:pt>
                <c:pt idx="8">
                  <c:v>0.32499999999999996</c:v>
                </c:pt>
              </c:numCache>
            </c:numRef>
          </c:xVal>
          <c:yVal>
            <c:numRef>
              <c:f>分析!$AB$5:$AB$13</c:f>
              <c:numCache>
                <c:formatCode>General</c:formatCode>
                <c:ptCount val="9"/>
                <c:pt idx="0">
                  <c:v>1.3</c:v>
                </c:pt>
                <c:pt idx="1">
                  <c:v>1.2</c:v>
                </c:pt>
                <c:pt idx="2">
                  <c:v>-0.2</c:v>
                </c:pt>
                <c:pt idx="3">
                  <c:v>1.8</c:v>
                </c:pt>
                <c:pt idx="4">
                  <c:v>0</c:v>
                </c:pt>
                <c:pt idx="5">
                  <c:v>1.8</c:v>
                </c:pt>
                <c:pt idx="6">
                  <c:v>0.7</c:v>
                </c:pt>
                <c:pt idx="7">
                  <c:v>1.3</c:v>
                </c:pt>
                <c:pt idx="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C-4965-B00D-12B92CE5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13536"/>
        <c:axId val="139429952"/>
      </c:scatterChart>
      <c:valAx>
        <c:axId val="3195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ΔPSI/PSI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9952"/>
        <c:crosses val="autoZero"/>
        <c:crossBetween val="midCat"/>
      </c:valAx>
      <c:valAx>
        <c:axId val="1394299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ΔTSV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分析!$O$8</c:f>
              <c:strCache>
                <c:ptCount val="1"/>
                <c:pt idx="0">
                  <c:v>ΔTSV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256897780007935"/>
                  <c:y val="-7.85221461619632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ja-JP" sz="10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ja-JP" sz="10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3.72x</a:t>
                    </a:r>
                    <a:br>
                      <a:rPr lang="en-US" altLang="ja-JP" sz="10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altLang="ja-JP" sz="10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0.82</a:t>
                    </a:r>
                    <a:endParaRPr lang="en-US" altLang="ja-JP" sz="100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分析!$P$7:$X$7</c:f>
              <c:numCache>
                <c:formatCode>General</c:formatCode>
                <c:ptCount val="9"/>
                <c:pt idx="0">
                  <c:v>0.24557258654588926</c:v>
                </c:pt>
                <c:pt idx="1">
                  <c:v>0.43178640726430439</c:v>
                </c:pt>
                <c:pt idx="2">
                  <c:v>0.14950057726848875</c:v>
                </c:pt>
                <c:pt idx="3">
                  <c:v>0.47063476613244337</c:v>
                </c:pt>
                <c:pt idx="4">
                  <c:v>1.0421483409703097E-2</c:v>
                </c:pt>
                <c:pt idx="5">
                  <c:v>0.48596096194942523</c:v>
                </c:pt>
                <c:pt idx="6">
                  <c:v>0.35802946654027518</c:v>
                </c:pt>
                <c:pt idx="7">
                  <c:v>0.14642507662649745</c:v>
                </c:pt>
                <c:pt idx="8">
                  <c:v>0.55687903523947646</c:v>
                </c:pt>
              </c:numCache>
            </c:numRef>
          </c:xVal>
          <c:yVal>
            <c:numRef>
              <c:f>分析!$P$8:$X$8</c:f>
              <c:numCache>
                <c:formatCode>General</c:formatCode>
                <c:ptCount val="9"/>
                <c:pt idx="0">
                  <c:v>1.3499999999999901</c:v>
                </c:pt>
                <c:pt idx="1">
                  <c:v>1.1823529411764699</c:v>
                </c:pt>
                <c:pt idx="2">
                  <c:v>-0.14117647058823399</c:v>
                </c:pt>
                <c:pt idx="3" formatCode="0.00">
                  <c:v>1.1818181818181819</c:v>
                </c:pt>
                <c:pt idx="4" formatCode="0.00">
                  <c:v>-5.9602649006622516E-2</c:v>
                </c:pt>
                <c:pt idx="5" formatCode="0.00">
                  <c:v>1.477124183006536</c:v>
                </c:pt>
                <c:pt idx="6" formatCode="0.0">
                  <c:v>0.7</c:v>
                </c:pt>
                <c:pt idx="7">
                  <c:v>1.35</c:v>
                </c:pt>
                <c:pt idx="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C-4693-8BE1-A8D5AA43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3072"/>
        <c:axId val="139430368"/>
      </c:scatterChart>
      <c:valAx>
        <c:axId val="1450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ΔPSI / PSI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430368"/>
        <c:crosses val="autoZero"/>
        <c:crossBetween val="midCat"/>
      </c:valAx>
      <c:valAx>
        <c:axId val="139430368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ΔTSV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13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074607053954196E-3"/>
                  <c:y val="0.22209131664769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分析!$P$10:$X$10</c:f>
              <c:numCache>
                <c:formatCode>General</c:formatCode>
                <c:ptCount val="9"/>
                <c:pt idx="0">
                  <c:v>219.891831635476</c:v>
                </c:pt>
                <c:pt idx="1">
                  <c:v>176.53875334978301</c:v>
                </c:pt>
                <c:pt idx="2">
                  <c:v>252.765787401605</c:v>
                </c:pt>
                <c:pt idx="3">
                  <c:v>238.25661802010501</c:v>
                </c:pt>
                <c:pt idx="4">
                  <c:v>350.38846572150402</c:v>
                </c:pt>
                <c:pt idx="5">
                  <c:v>354.040033303972</c:v>
                </c:pt>
                <c:pt idx="6">
                  <c:v>30.978691725626799</c:v>
                </c:pt>
                <c:pt idx="7">
                  <c:v>42.069976198268598</c:v>
                </c:pt>
                <c:pt idx="8">
                  <c:v>48.230075686775002</c:v>
                </c:pt>
              </c:numCache>
            </c:numRef>
          </c:xVal>
          <c:yVal>
            <c:numRef>
              <c:f>分析!$P$11:$X$11</c:f>
              <c:numCache>
                <c:formatCode>General</c:formatCode>
                <c:ptCount val="9"/>
                <c:pt idx="0">
                  <c:v>8.713017840241319</c:v>
                </c:pt>
                <c:pt idx="1">
                  <c:v>8.3582450062293976</c:v>
                </c:pt>
                <c:pt idx="2">
                  <c:v>8.9381120408201955</c:v>
                </c:pt>
                <c:pt idx="3">
                  <c:v>8.8426072988673532</c:v>
                </c:pt>
                <c:pt idx="4">
                  <c:v>9.4657252611666163</c:v>
                </c:pt>
                <c:pt idx="5">
                  <c:v>9.4824748272985371</c:v>
                </c:pt>
                <c:pt idx="6">
                  <c:v>5.5467546313164782</c:v>
                </c:pt>
                <c:pt idx="7">
                  <c:v>6.041176830666994</c:v>
                </c:pt>
                <c:pt idx="8">
                  <c:v>6.2619427496511113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9-4145-AA79-91B1C05C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67552"/>
        <c:axId val="16223328"/>
      </c:scatterChart>
      <c:valAx>
        <c:axId val="4327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328"/>
        <c:crosses val="autoZero"/>
        <c:crossBetween val="midCat"/>
      </c:valAx>
      <c:valAx>
        <c:axId val="162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074607053954196E-3"/>
                  <c:y val="0.22209131664769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分析!$P$10:$X$10</c:f>
              <c:numCache>
                <c:formatCode>General</c:formatCode>
                <c:ptCount val="9"/>
                <c:pt idx="0">
                  <c:v>219.891831635476</c:v>
                </c:pt>
                <c:pt idx="1">
                  <c:v>176.53875334978301</c:v>
                </c:pt>
                <c:pt idx="2">
                  <c:v>252.765787401605</c:v>
                </c:pt>
                <c:pt idx="3">
                  <c:v>238.25661802010501</c:v>
                </c:pt>
                <c:pt idx="4">
                  <c:v>350.38846572150402</c:v>
                </c:pt>
                <c:pt idx="5">
                  <c:v>354.040033303972</c:v>
                </c:pt>
                <c:pt idx="6">
                  <c:v>30.978691725626799</c:v>
                </c:pt>
                <c:pt idx="7">
                  <c:v>42.069976198268598</c:v>
                </c:pt>
                <c:pt idx="8">
                  <c:v>48.230075686775002</c:v>
                </c:pt>
              </c:numCache>
            </c:numRef>
          </c:xVal>
          <c:yVal>
            <c:numRef>
              <c:f>分析!$P$11:$X$11</c:f>
              <c:numCache>
                <c:formatCode>General</c:formatCode>
                <c:ptCount val="9"/>
                <c:pt idx="0">
                  <c:v>8.713017840241319</c:v>
                </c:pt>
                <c:pt idx="1">
                  <c:v>8.3582450062293976</c:v>
                </c:pt>
                <c:pt idx="2">
                  <c:v>8.9381120408201955</c:v>
                </c:pt>
                <c:pt idx="3">
                  <c:v>8.8426072988673532</c:v>
                </c:pt>
                <c:pt idx="4">
                  <c:v>9.4657252611666163</c:v>
                </c:pt>
                <c:pt idx="5">
                  <c:v>9.4824748272985371</c:v>
                </c:pt>
                <c:pt idx="6">
                  <c:v>5.5467546313164782</c:v>
                </c:pt>
                <c:pt idx="7">
                  <c:v>6.041176830666994</c:v>
                </c:pt>
                <c:pt idx="8">
                  <c:v>6.2619427496511113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9-4145-AA79-91B1C05C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67552"/>
        <c:axId val="16223328"/>
      </c:scatterChart>
      <c:valAx>
        <c:axId val="432767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328"/>
        <c:crosses val="autoZero"/>
        <c:crossBetween val="midCat"/>
      </c:valAx>
      <c:valAx>
        <c:axId val="162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分析!$O$8</c:f>
              <c:strCache>
                <c:ptCount val="1"/>
                <c:pt idx="0">
                  <c:v>ΔTSV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5076722301486647"/>
                  <c:y val="-0.12858886008138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分析!$P$7:$X$7</c:f>
              <c:numCache>
                <c:formatCode>General</c:formatCode>
                <c:ptCount val="9"/>
                <c:pt idx="0">
                  <c:v>0.24557258654588926</c:v>
                </c:pt>
                <c:pt idx="1">
                  <c:v>0.43178640726430439</c:v>
                </c:pt>
                <c:pt idx="2">
                  <c:v>0.14950057726848875</c:v>
                </c:pt>
                <c:pt idx="3">
                  <c:v>0.47063476613244337</c:v>
                </c:pt>
                <c:pt idx="4">
                  <c:v>1.0421483409703097E-2</c:v>
                </c:pt>
                <c:pt idx="5">
                  <c:v>0.48596096194942523</c:v>
                </c:pt>
                <c:pt idx="6">
                  <c:v>0.35802946654027518</c:v>
                </c:pt>
                <c:pt idx="7">
                  <c:v>0.14642507662649745</c:v>
                </c:pt>
                <c:pt idx="8">
                  <c:v>0.55687903523947646</c:v>
                </c:pt>
              </c:numCache>
            </c:numRef>
          </c:xVal>
          <c:yVal>
            <c:numRef>
              <c:f>分析!$P$8:$X$8</c:f>
              <c:numCache>
                <c:formatCode>General</c:formatCode>
                <c:ptCount val="9"/>
                <c:pt idx="0">
                  <c:v>1.3499999999999901</c:v>
                </c:pt>
                <c:pt idx="1">
                  <c:v>1.1823529411764699</c:v>
                </c:pt>
                <c:pt idx="2">
                  <c:v>-0.14117647058823399</c:v>
                </c:pt>
                <c:pt idx="3" formatCode="0.00">
                  <c:v>1.1818181818181819</c:v>
                </c:pt>
                <c:pt idx="4" formatCode="0.00">
                  <c:v>-5.9602649006622516E-2</c:v>
                </c:pt>
                <c:pt idx="5" formatCode="0.00">
                  <c:v>1.477124183006536</c:v>
                </c:pt>
                <c:pt idx="6" formatCode="0.0">
                  <c:v>0.7</c:v>
                </c:pt>
                <c:pt idx="7">
                  <c:v>1.35</c:v>
                </c:pt>
                <c:pt idx="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C-4693-8BE1-A8D5AA4300E4}"/>
            </c:ext>
          </c:extLst>
        </c:ser>
        <c:ser>
          <c:idx val="1"/>
          <c:order val="1"/>
          <c:tx>
            <c:strRef>
              <c:f>分析!$P$5</c:f>
              <c:strCache>
                <c:ptCount val="1"/>
                <c:pt idx="0">
                  <c:v>Narita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分析!$P$9:$R$9</c:f>
                <c:numCache>
                  <c:formatCode>General</c:formatCode>
                  <c:ptCount val="3"/>
                  <c:pt idx="0">
                    <c:v>1.37897310513447</c:v>
                  </c:pt>
                  <c:pt idx="1">
                    <c:v>0.91687041564791993</c:v>
                  </c:pt>
                  <c:pt idx="2">
                    <c:v>0.93887530562346599</c:v>
                  </c:pt>
                </c:numCache>
              </c:numRef>
            </c:plus>
            <c:minus>
              <c:numRef>
                <c:f>分析!$P$9:$R$9</c:f>
                <c:numCache>
                  <c:formatCode>General</c:formatCode>
                  <c:ptCount val="3"/>
                  <c:pt idx="0">
                    <c:v>1.37897310513447</c:v>
                  </c:pt>
                  <c:pt idx="1">
                    <c:v>0.91687041564791993</c:v>
                  </c:pt>
                  <c:pt idx="2">
                    <c:v>0.93887530562346599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分析!$P$7:$R$7</c:f>
              <c:numCache>
                <c:formatCode>General</c:formatCode>
                <c:ptCount val="3"/>
                <c:pt idx="0">
                  <c:v>0.24557258654588926</c:v>
                </c:pt>
                <c:pt idx="1">
                  <c:v>0.43178640726430439</c:v>
                </c:pt>
                <c:pt idx="2">
                  <c:v>0.14950057726848875</c:v>
                </c:pt>
              </c:numCache>
            </c:numRef>
          </c:xVal>
          <c:yVal>
            <c:numRef>
              <c:f>分析!$P$8:$R$8</c:f>
              <c:numCache>
                <c:formatCode>General</c:formatCode>
                <c:ptCount val="3"/>
                <c:pt idx="0">
                  <c:v>1.3499999999999901</c:v>
                </c:pt>
                <c:pt idx="1">
                  <c:v>1.1823529411764699</c:v>
                </c:pt>
                <c:pt idx="2">
                  <c:v>-0.14117647058823399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01-4ACC-9413-0E420C420BA0}"/>
            </c:ext>
          </c:extLst>
        </c:ser>
        <c:ser>
          <c:idx val="2"/>
          <c:order val="2"/>
          <c:tx>
            <c:strRef>
              <c:f>分析!$S$5</c:f>
              <c:strCache>
                <c:ptCount val="1"/>
                <c:pt idx="0">
                  <c:v>Matsui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分析!$S$9:$U$9</c:f>
                <c:numCache>
                  <c:formatCode>General</c:formatCode>
                  <c:ptCount val="3"/>
                  <c:pt idx="0">
                    <c:v>1.1981125228006755</c:v>
                  </c:pt>
                  <c:pt idx="1">
                    <c:v>1.8022494703482275</c:v>
                  </c:pt>
                  <c:pt idx="2">
                    <c:v>0.96395812102413703</c:v>
                  </c:pt>
                </c:numCache>
              </c:numRef>
            </c:plus>
            <c:minus>
              <c:numRef>
                <c:f>分析!$S$9:$U$9</c:f>
                <c:numCache>
                  <c:formatCode>General</c:formatCode>
                  <c:ptCount val="3"/>
                  <c:pt idx="0">
                    <c:v>1.1981125228006755</c:v>
                  </c:pt>
                  <c:pt idx="1">
                    <c:v>1.8022494703482275</c:v>
                  </c:pt>
                  <c:pt idx="2">
                    <c:v>0.96395812102413703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分析!$S$7:$U$7</c:f>
              <c:numCache>
                <c:formatCode>General</c:formatCode>
                <c:ptCount val="3"/>
                <c:pt idx="0">
                  <c:v>0.47063476613244337</c:v>
                </c:pt>
                <c:pt idx="1">
                  <c:v>1.0421483409703097E-2</c:v>
                </c:pt>
                <c:pt idx="2">
                  <c:v>0.48596096194942523</c:v>
                </c:pt>
              </c:numCache>
            </c:numRef>
          </c:xVal>
          <c:yVal>
            <c:numRef>
              <c:f>分析!$S$8:$U$8</c:f>
              <c:numCache>
                <c:formatCode>0.00</c:formatCode>
                <c:ptCount val="3"/>
                <c:pt idx="0">
                  <c:v>1.1818181818181819</c:v>
                </c:pt>
                <c:pt idx="1">
                  <c:v>-5.9602649006622516E-2</c:v>
                </c:pt>
                <c:pt idx="2">
                  <c:v>1.477124183006536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01-4ACC-9413-0E420C420BA0}"/>
            </c:ext>
          </c:extLst>
        </c:ser>
        <c:ser>
          <c:idx val="3"/>
          <c:order val="3"/>
          <c:tx>
            <c:strRef>
              <c:f>分析!$V$5</c:f>
              <c:strCache>
                <c:ptCount val="1"/>
                <c:pt idx="0">
                  <c:v>Nomoto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分析!$V$9:$X$9</c:f>
                <c:numCache>
                  <c:formatCode>General</c:formatCode>
                  <c:ptCount val="3"/>
                  <c:pt idx="0">
                    <c:v>0.69776428684764302</c:v>
                  </c:pt>
                  <c:pt idx="1">
                    <c:v>0.74958321752824797</c:v>
                  </c:pt>
                  <c:pt idx="2">
                    <c:v>0.60327902187237747</c:v>
                  </c:pt>
                </c:numCache>
              </c:numRef>
            </c:plus>
            <c:minus>
              <c:numRef>
                <c:f>分析!$V$9:$X$9</c:f>
                <c:numCache>
                  <c:formatCode>General</c:formatCode>
                  <c:ptCount val="3"/>
                  <c:pt idx="0">
                    <c:v>0.69776428684764302</c:v>
                  </c:pt>
                  <c:pt idx="1">
                    <c:v>0.74958321752824797</c:v>
                  </c:pt>
                  <c:pt idx="2">
                    <c:v>0.60327902187237747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分析!$V$7:$X$7</c:f>
              <c:numCache>
                <c:formatCode>General</c:formatCode>
                <c:ptCount val="3"/>
                <c:pt idx="0">
                  <c:v>0.35802946654027518</c:v>
                </c:pt>
                <c:pt idx="1">
                  <c:v>0.14642507662649745</c:v>
                </c:pt>
                <c:pt idx="2">
                  <c:v>0.55687903523947646</c:v>
                </c:pt>
              </c:numCache>
            </c:numRef>
          </c:xVal>
          <c:yVal>
            <c:numRef>
              <c:f>分析!$V$8:$X$8</c:f>
              <c:numCache>
                <c:formatCode>General</c:formatCode>
                <c:ptCount val="3"/>
                <c:pt idx="0" formatCode="0.0">
                  <c:v>0.7</c:v>
                </c:pt>
                <c:pt idx="1">
                  <c:v>1.35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01-4ACC-9413-0E420C42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3072"/>
        <c:axId val="139430368"/>
      </c:scatterChart>
      <c:valAx>
        <c:axId val="145013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ΔPSI / PSI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430368"/>
        <c:crosses val="autoZero"/>
        <c:crossBetween val="midCat"/>
      </c:valAx>
      <c:valAx>
        <c:axId val="13943036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ΔTSV</a:t>
                </a:r>
                <a:endParaRPr lang="ja-JP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13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分析!$P$10:$R$10</c:f>
              <c:numCache>
                <c:formatCode>General</c:formatCode>
                <c:ptCount val="3"/>
                <c:pt idx="0">
                  <c:v>219.891831635476</c:v>
                </c:pt>
                <c:pt idx="1">
                  <c:v>176.53875334978301</c:v>
                </c:pt>
                <c:pt idx="2">
                  <c:v>252.765787401605</c:v>
                </c:pt>
              </c:numCache>
            </c:numRef>
          </c:xVal>
          <c:yVal>
            <c:numRef>
              <c:f>分析!$P$11:$R$11</c:f>
              <c:numCache>
                <c:formatCode>General</c:formatCode>
                <c:ptCount val="3"/>
                <c:pt idx="0">
                  <c:v>8.713017840241319</c:v>
                </c:pt>
                <c:pt idx="1">
                  <c:v>8.3582450062293976</c:v>
                </c:pt>
                <c:pt idx="2">
                  <c:v>8.9381120408201955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7-4D42-BC82-04CCC6C93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42591"/>
        <c:axId val="380545535"/>
      </c:scatterChart>
      <c:valAx>
        <c:axId val="3898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45535"/>
        <c:crosses val="autoZero"/>
        <c:crossBetween val="midCat"/>
      </c:valAx>
      <c:valAx>
        <c:axId val="3805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45828</xdr:colOff>
      <xdr:row>31</xdr:row>
      <xdr:rowOff>226905</xdr:rowOff>
    </xdr:from>
    <xdr:to>
      <xdr:col>26</xdr:col>
      <xdr:colOff>466366</xdr:colOff>
      <xdr:row>43</xdr:row>
      <xdr:rowOff>66854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A80AE3A-2C7A-4E34-BB09-C976B8B14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49910</xdr:colOff>
      <xdr:row>43</xdr:row>
      <xdr:rowOff>226905</xdr:rowOff>
    </xdr:from>
    <xdr:to>
      <xdr:col>26</xdr:col>
      <xdr:colOff>465005</xdr:colOff>
      <xdr:row>55</xdr:row>
      <xdr:rowOff>68215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1EF12E9-26F6-4033-9617-5ABFB59E2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102465</xdr:colOff>
      <xdr:row>46</xdr:row>
      <xdr:rowOff>86612</xdr:rowOff>
    </xdr:from>
    <xdr:to>
      <xdr:col>18</xdr:col>
      <xdr:colOff>293914</xdr:colOff>
      <xdr:row>60</xdr:row>
      <xdr:rowOff>136322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EC6AE05-BB71-4D23-8515-2C0F8823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408781</xdr:colOff>
      <xdr:row>14</xdr:row>
      <xdr:rowOff>58922</xdr:rowOff>
    </xdr:from>
    <xdr:to>
      <xdr:col>23</xdr:col>
      <xdr:colOff>140796</xdr:colOff>
      <xdr:row>25</xdr:row>
      <xdr:rowOff>138767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406E0DC2-82B2-44B4-B50C-8863AC7CA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102465</xdr:colOff>
      <xdr:row>29</xdr:row>
      <xdr:rowOff>37627</xdr:rowOff>
    </xdr:from>
    <xdr:to>
      <xdr:col>19</xdr:col>
      <xdr:colOff>293914</xdr:colOff>
      <xdr:row>43</xdr:row>
      <xdr:rowOff>87337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7245D09-2C89-42AC-BA5A-271800EC0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45828</xdr:colOff>
      <xdr:row>31</xdr:row>
      <xdr:rowOff>226905</xdr:rowOff>
    </xdr:from>
    <xdr:to>
      <xdr:col>27</xdr:col>
      <xdr:colOff>466366</xdr:colOff>
      <xdr:row>43</xdr:row>
      <xdr:rowOff>66854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5BB857F-4B60-424D-8616-878D112A4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49910</xdr:colOff>
      <xdr:row>43</xdr:row>
      <xdr:rowOff>226905</xdr:rowOff>
    </xdr:from>
    <xdr:to>
      <xdr:col>27</xdr:col>
      <xdr:colOff>465005</xdr:colOff>
      <xdr:row>55</xdr:row>
      <xdr:rowOff>68215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797CB1E1-4B12-471E-A4DC-C9FDAF81A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23666</xdr:colOff>
      <xdr:row>29</xdr:row>
      <xdr:rowOff>37627</xdr:rowOff>
    </xdr:from>
    <xdr:to>
      <xdr:col>10</xdr:col>
      <xdr:colOff>96298</xdr:colOff>
      <xdr:row>43</xdr:row>
      <xdr:rowOff>87337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5E64D60-780A-4EE9-BA23-85C105419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495300</xdr:colOff>
      <xdr:row>44</xdr:row>
      <xdr:rowOff>152399</xdr:rowOff>
    </xdr:from>
    <xdr:to>
      <xdr:col>20</xdr:col>
      <xdr:colOff>190500</xdr:colOff>
      <xdr:row>56</xdr:row>
      <xdr:rowOff>87084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35AFE3-B1EB-4CBD-AD85-0EA29AB59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102465</xdr:colOff>
      <xdr:row>46</xdr:row>
      <xdr:rowOff>86612</xdr:rowOff>
    </xdr:from>
    <xdr:to>
      <xdr:col>19</xdr:col>
      <xdr:colOff>293914</xdr:colOff>
      <xdr:row>60</xdr:row>
      <xdr:rowOff>136322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E276A18-485B-4979-9308-33143D737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708944</xdr:colOff>
      <xdr:row>46</xdr:row>
      <xdr:rowOff>85251</xdr:rowOff>
    </xdr:from>
    <xdr:to>
      <xdr:col>13</xdr:col>
      <xdr:colOff>535081</xdr:colOff>
      <xdr:row>60</xdr:row>
      <xdr:rowOff>133601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ED6675E-94F6-449A-B156-273F98BD5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23666</xdr:colOff>
      <xdr:row>42</xdr:row>
      <xdr:rowOff>168254</xdr:rowOff>
    </xdr:from>
    <xdr:to>
      <xdr:col>10</xdr:col>
      <xdr:colOff>96298</xdr:colOff>
      <xdr:row>56</xdr:row>
      <xdr:rowOff>217964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D112C57B-1338-4E0E-952B-B94B54DAE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0676-CE44-47B3-8C69-7351559B67E4}">
  <dimension ref="A1:E10"/>
  <sheetViews>
    <sheetView tabSelected="1" workbookViewId="0">
      <selection activeCell="D23" sqref="D23"/>
    </sheetView>
  </sheetViews>
  <sheetFormatPr defaultRowHeight="14.25"/>
  <cols>
    <col min="1" max="2" width="9.796875" bestFit="1" customWidth="1"/>
    <col min="3" max="3" width="11.19921875" bestFit="1" customWidth="1"/>
  </cols>
  <sheetData>
    <row r="1" spans="1:5">
      <c r="A1" t="str">
        <f>分析!O7</f>
        <v>ΔPSI/PSI</v>
      </c>
      <c r="B1" t="str">
        <f>分析!O8</f>
        <v>ΔTSV</v>
      </c>
      <c r="C1" t="s">
        <v>29</v>
      </c>
    </row>
    <row r="2" spans="1:5">
      <c r="A2" s="22">
        <f>分析!P7</f>
        <v>0.24557258654588926</v>
      </c>
      <c r="B2" s="22">
        <f>分析!P8</f>
        <v>1.3499999999999901</v>
      </c>
      <c r="C2" s="22">
        <f>分析!P9</f>
        <v>1.37897310513447</v>
      </c>
      <c r="D2" s="22"/>
      <c r="E2" s="22"/>
    </row>
    <row r="3" spans="1:5">
      <c r="A3" s="22">
        <f>分析!Q7</f>
        <v>0.43178640726430439</v>
      </c>
      <c r="B3" s="22">
        <f>分析!Q8</f>
        <v>1.1823529411764699</v>
      </c>
      <c r="C3" s="22">
        <f>分析!Q9</f>
        <v>0.91687041564791993</v>
      </c>
      <c r="D3" s="22"/>
      <c r="E3" s="22"/>
    </row>
    <row r="4" spans="1:5">
      <c r="A4" s="22">
        <f>分析!R7</f>
        <v>0.14950057726848875</v>
      </c>
      <c r="B4" s="22">
        <f>分析!R8</f>
        <v>-0.14117647058823399</v>
      </c>
      <c r="C4" s="22">
        <f>分析!R9</f>
        <v>0.93887530562346599</v>
      </c>
      <c r="D4" s="22"/>
      <c r="E4" s="22"/>
    </row>
    <row r="5" spans="1:5">
      <c r="A5" s="22">
        <f>分析!S7</f>
        <v>0.47063476613244337</v>
      </c>
      <c r="B5" s="22">
        <f>分析!S8</f>
        <v>1.1818181818181819</v>
      </c>
      <c r="C5" s="22">
        <f>分析!S9</f>
        <v>1.1981125228006755</v>
      </c>
    </row>
    <row r="6" spans="1:5">
      <c r="A6" s="22">
        <f>分析!T7</f>
        <v>1.0421483409703097E-2</v>
      </c>
      <c r="B6" s="22">
        <f>分析!T8</f>
        <v>-5.9602649006622516E-2</v>
      </c>
      <c r="C6" s="22">
        <f>分析!T9</f>
        <v>1.8022494703482275</v>
      </c>
    </row>
    <row r="7" spans="1:5">
      <c r="A7" s="22">
        <f>分析!U7</f>
        <v>0.48596096194942523</v>
      </c>
      <c r="B7" s="22">
        <f>分析!U8</f>
        <v>1.477124183006536</v>
      </c>
      <c r="C7" s="22">
        <f>分析!U9</f>
        <v>0.96395812102413703</v>
      </c>
    </row>
    <row r="8" spans="1:5">
      <c r="A8" s="22">
        <f>分析!V7</f>
        <v>0.35802946654027518</v>
      </c>
      <c r="B8" s="22">
        <f>分析!V8</f>
        <v>0.7</v>
      </c>
      <c r="C8" s="22">
        <f>分析!V9</f>
        <v>0.69776428684764302</v>
      </c>
    </row>
    <row r="9" spans="1:5">
      <c r="A9" s="22">
        <f>分析!W7</f>
        <v>0.14642507662649745</v>
      </c>
      <c r="B9" s="22">
        <f>分析!W8</f>
        <v>1.35</v>
      </c>
      <c r="C9" s="22">
        <f>分析!W9</f>
        <v>0.74958321752824797</v>
      </c>
    </row>
    <row r="10" spans="1:5">
      <c r="A10" s="22">
        <f>分析!X7</f>
        <v>0.55687903523947646</v>
      </c>
      <c r="B10" s="22">
        <f>分析!X8</f>
        <v>1.8</v>
      </c>
      <c r="C10" s="22">
        <f>分析!X9</f>
        <v>0.60327902187237747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2BC3-4A90-452B-8940-7043363A5E4D}">
  <dimension ref="A4:AA29"/>
  <sheetViews>
    <sheetView topLeftCell="C1" zoomScaleNormal="100" workbookViewId="0">
      <selection activeCell="H7" sqref="H7"/>
    </sheetView>
  </sheetViews>
  <sheetFormatPr defaultRowHeight="14.25"/>
  <cols>
    <col min="4" max="4" width="21.59765625" bestFit="1" customWidth="1"/>
    <col min="5" max="5" width="12.59765625" customWidth="1"/>
    <col min="6" max="6" width="13.06640625" bestFit="1" customWidth="1"/>
    <col min="7" max="7" width="12.59765625" bestFit="1" customWidth="1"/>
    <col min="8" max="8" width="10.59765625" bestFit="1" customWidth="1"/>
    <col min="9" max="9" width="20.46484375" bestFit="1" customWidth="1"/>
    <col min="10" max="10" width="11.59765625" bestFit="1" customWidth="1"/>
    <col min="11" max="11" width="10.86328125" bestFit="1" customWidth="1"/>
  </cols>
  <sheetData>
    <row r="4" spans="1:27" ht="14.65" thickBot="1">
      <c r="D4" t="s">
        <v>17</v>
      </c>
      <c r="E4">
        <v>1220</v>
      </c>
    </row>
    <row r="5" spans="1:27" ht="27.4" thickBot="1">
      <c r="A5" t="s">
        <v>27</v>
      </c>
      <c r="B5" t="s">
        <v>34</v>
      </c>
      <c r="D5" s="1"/>
      <c r="E5" s="4" t="s">
        <v>12</v>
      </c>
      <c r="F5" s="4" t="s">
        <v>13</v>
      </c>
      <c r="G5" s="4" t="s">
        <v>14</v>
      </c>
      <c r="I5" s="15" t="s">
        <v>11</v>
      </c>
      <c r="J5" s="15" t="s">
        <v>15</v>
      </c>
      <c r="K5" s="15" t="s">
        <v>16</v>
      </c>
      <c r="O5" t="s">
        <v>17</v>
      </c>
      <c r="P5" t="s">
        <v>17</v>
      </c>
      <c r="Q5" t="s">
        <v>17</v>
      </c>
      <c r="R5" t="s">
        <v>18</v>
      </c>
      <c r="S5" t="s">
        <v>18</v>
      </c>
      <c r="T5" t="s">
        <v>18</v>
      </c>
      <c r="U5" t="s">
        <v>19</v>
      </c>
      <c r="V5" t="s">
        <v>19</v>
      </c>
      <c r="W5" t="s">
        <v>19</v>
      </c>
      <c r="Z5">
        <v>0.1889763779527559</v>
      </c>
      <c r="AA5">
        <v>1.3</v>
      </c>
    </row>
    <row r="6" spans="1:27">
      <c r="A6" s="22">
        <f>E7</f>
        <v>1.247191011235955</v>
      </c>
      <c r="B6">
        <f>E8</f>
        <v>1.43</v>
      </c>
      <c r="D6" s="5" t="s">
        <v>3</v>
      </c>
      <c r="E6" s="28">
        <v>222</v>
      </c>
      <c r="F6" s="28">
        <v>178</v>
      </c>
      <c r="G6" s="28">
        <v>255</v>
      </c>
      <c r="H6" s="19" t="s">
        <v>22</v>
      </c>
      <c r="I6">
        <f>E6-$F6</f>
        <v>44</v>
      </c>
      <c r="J6">
        <f>G6-$F6</f>
        <v>77</v>
      </c>
      <c r="K6">
        <f>G6-$E6</f>
        <v>33</v>
      </c>
      <c r="N6" t="s">
        <v>21</v>
      </c>
      <c r="O6">
        <f>I7</f>
        <v>0.24719101123595499</v>
      </c>
      <c r="P6">
        <f t="shared" ref="P6:Q7" si="0">J7</f>
        <v>0.43258426966292141</v>
      </c>
      <c r="Q6">
        <f t="shared" si="0"/>
        <v>0.18539325842696641</v>
      </c>
      <c r="R6">
        <f>I15</f>
        <v>0.24</v>
      </c>
      <c r="S6">
        <f t="shared" ref="S6:T9" si="1">J15</f>
        <v>1.0000000000000009E-2</v>
      </c>
      <c r="T6">
        <f t="shared" si="1"/>
        <v>0.25</v>
      </c>
      <c r="U6">
        <f>I22</f>
        <v>0.35483870967741926</v>
      </c>
      <c r="V6">
        <f t="shared" ref="V6:W7" si="2">J22</f>
        <v>0.19354838709677424</v>
      </c>
      <c r="W6">
        <f t="shared" si="2"/>
        <v>0.54838709677419351</v>
      </c>
      <c r="Z6">
        <v>0.31889763779527558</v>
      </c>
      <c r="AA6">
        <v>1.2</v>
      </c>
    </row>
    <row r="7" spans="1:27">
      <c r="A7" s="22">
        <f>F7</f>
        <v>1</v>
      </c>
      <c r="B7">
        <f>F8</f>
        <v>1</v>
      </c>
      <c r="D7" s="5" t="s">
        <v>4</v>
      </c>
      <c r="E7" s="17">
        <f>E6/$F6</f>
        <v>1.247191011235955</v>
      </c>
      <c r="F7" s="17">
        <f>F6/$F6</f>
        <v>1</v>
      </c>
      <c r="G7" s="17">
        <f>G6/$F6</f>
        <v>1.4325842696629214</v>
      </c>
      <c r="H7" s="19" t="s">
        <v>23</v>
      </c>
      <c r="I7" s="21">
        <f>E7-$F7</f>
        <v>0.24719101123595499</v>
      </c>
      <c r="J7">
        <f>G7-$F7</f>
        <v>0.43258426966292141</v>
      </c>
      <c r="K7">
        <f>G7-$E7</f>
        <v>0.18539325842696641</v>
      </c>
      <c r="N7" t="s">
        <v>24</v>
      </c>
      <c r="O7">
        <f>I8</f>
        <v>0.24719101123595505</v>
      </c>
      <c r="P7">
        <f t="shared" si="0"/>
        <v>0.43258426966292135</v>
      </c>
      <c r="Q7">
        <f t="shared" si="0"/>
        <v>0.14864864864864866</v>
      </c>
      <c r="R7">
        <f>I16</f>
        <v>0.56353591160220995</v>
      </c>
      <c r="S7">
        <f t="shared" si="1"/>
        <v>1.4134275618374558E-2</v>
      </c>
      <c r="T7">
        <f t="shared" si="1"/>
        <v>0.58563535911602205</v>
      </c>
      <c r="U7">
        <f>I23</f>
        <v>0.35483870967741937</v>
      </c>
      <c r="V7">
        <f t="shared" si="2"/>
        <v>0.14285714285714285</v>
      </c>
      <c r="W7">
        <f t="shared" si="2"/>
        <v>0.54838709677419351</v>
      </c>
      <c r="Z7">
        <v>0.12992125984251968</v>
      </c>
      <c r="AA7">
        <v>-0.2</v>
      </c>
    </row>
    <row r="8" spans="1:27" ht="14.65" thickBot="1">
      <c r="A8" s="22">
        <f>G7</f>
        <v>1.4325842696629214</v>
      </c>
      <c r="B8">
        <f>G8</f>
        <v>1.67</v>
      </c>
      <c r="D8" s="6" t="s">
        <v>5</v>
      </c>
      <c r="E8" s="7">
        <v>1.43</v>
      </c>
      <c r="F8" s="7">
        <v>1</v>
      </c>
      <c r="G8" s="7">
        <v>1.67</v>
      </c>
      <c r="H8" t="s">
        <v>24</v>
      </c>
      <c r="I8">
        <f>I6/$F6</f>
        <v>0.24719101123595505</v>
      </c>
      <c r="J8">
        <f>J6/$F6</f>
        <v>0.43258426966292135</v>
      </c>
      <c r="K8">
        <f>K6/$E6</f>
        <v>0.14864864864864866</v>
      </c>
      <c r="N8" t="s">
        <v>20</v>
      </c>
      <c r="O8" s="15">
        <f>I9</f>
        <v>1.3499999999999901</v>
      </c>
      <c r="P8" s="15">
        <f>J9</f>
        <v>1.1823529411764699</v>
      </c>
      <c r="Q8" s="15">
        <f>K9</f>
        <v>-0.14117647058823399</v>
      </c>
      <c r="R8" s="22">
        <f>I17</f>
        <v>1.1818181818181819</v>
      </c>
      <c r="S8" s="22">
        <f t="shared" si="1"/>
        <v>-5.9602649006622516E-2</v>
      </c>
      <c r="T8" s="22">
        <f t="shared" si="1"/>
        <v>1.477124183006536</v>
      </c>
      <c r="U8">
        <f>I24</f>
        <v>0.52500000000000002</v>
      </c>
      <c r="V8">
        <f>J24</f>
        <v>1.2749999999999999</v>
      </c>
      <c r="W8">
        <f>K24</f>
        <v>1.5714285714285701</v>
      </c>
      <c r="Z8">
        <v>0.24</v>
      </c>
      <c r="AA8">
        <v>1.8</v>
      </c>
    </row>
    <row r="9" spans="1:27">
      <c r="A9" s="22">
        <f>E22</f>
        <v>1</v>
      </c>
      <c r="B9">
        <f>E24</f>
        <v>1</v>
      </c>
      <c r="H9" t="s">
        <v>20</v>
      </c>
      <c r="I9" s="25">
        <v>1.3499999999999901</v>
      </c>
      <c r="J9" s="25">
        <v>1.1823529411764699</v>
      </c>
      <c r="K9" s="25">
        <v>-0.14117647058823399</v>
      </c>
      <c r="L9" t="s">
        <v>32</v>
      </c>
      <c r="N9" t="s">
        <v>30</v>
      </c>
      <c r="O9" s="22">
        <f>I10</f>
        <v>1.37897310513447</v>
      </c>
      <c r="P9" s="22">
        <f t="shared" ref="P9:Q9" si="3">J10</f>
        <v>0.91687041564791993</v>
      </c>
      <c r="Q9" s="22">
        <f t="shared" si="3"/>
        <v>0.93887530562346599</v>
      </c>
      <c r="R9" s="22">
        <f>I18</f>
        <v>1.1981125228006755</v>
      </c>
      <c r="S9" s="22">
        <f t="shared" si="1"/>
        <v>1.8022494703482275</v>
      </c>
      <c r="T9" s="22">
        <f t="shared" si="1"/>
        <v>0.96395812102413703</v>
      </c>
      <c r="U9" s="22">
        <f>I25</f>
        <v>0.69776428684764302</v>
      </c>
      <c r="V9" s="22">
        <f t="shared" ref="V9:W9" si="4">J25</f>
        <v>0.74958321752824797</v>
      </c>
      <c r="W9" s="22">
        <f t="shared" si="4"/>
        <v>0.60327902187237747</v>
      </c>
      <c r="Z9">
        <v>1.0000000000000009E-2</v>
      </c>
      <c r="AA9">
        <v>0</v>
      </c>
    </row>
    <row r="10" spans="1:27">
      <c r="A10" s="22">
        <f>F22</f>
        <v>1.3548387096774193</v>
      </c>
      <c r="B10" s="22">
        <f>F24</f>
        <v>1.2236842105263159</v>
      </c>
      <c r="H10" t="s">
        <v>30</v>
      </c>
      <c r="I10" s="25">
        <v>1.37897310513447</v>
      </c>
      <c r="J10" s="25">
        <v>0.91687041564791993</v>
      </c>
      <c r="K10" s="25">
        <v>0.93887530562346599</v>
      </c>
      <c r="L10" t="s">
        <v>32</v>
      </c>
      <c r="N10" t="s">
        <v>27</v>
      </c>
      <c r="O10">
        <f>E6</f>
        <v>222</v>
      </c>
      <c r="P10">
        <f t="shared" ref="P10:Q10" si="5">F6</f>
        <v>178</v>
      </c>
      <c r="Q10">
        <f t="shared" si="5"/>
        <v>255</v>
      </c>
      <c r="R10">
        <f>E14</f>
        <v>181</v>
      </c>
      <c r="S10">
        <f t="shared" ref="S10:T10" si="6">F14</f>
        <v>283</v>
      </c>
      <c r="T10">
        <f t="shared" si="6"/>
        <v>287</v>
      </c>
      <c r="U10">
        <f>E21</f>
        <v>31</v>
      </c>
      <c r="V10">
        <f t="shared" ref="V10:W10" si="7">F21</f>
        <v>42</v>
      </c>
      <c r="W10">
        <f t="shared" si="7"/>
        <v>48</v>
      </c>
      <c r="X10">
        <v>0</v>
      </c>
      <c r="Z10">
        <v>0.25</v>
      </c>
      <c r="AA10">
        <v>1.8</v>
      </c>
    </row>
    <row r="11" spans="1:27">
      <c r="A11" s="22">
        <f>G22</f>
        <v>1.5483870967741935</v>
      </c>
      <c r="B11" s="22">
        <f>G24</f>
        <v>1.3157894736842106</v>
      </c>
      <c r="N11" t="s">
        <v>26</v>
      </c>
      <c r="O11">
        <f>$X$21*LOG(O10)</f>
        <v>8.7284330649563771</v>
      </c>
      <c r="P11">
        <f t="shared" ref="P11:W11" si="8">$X$21*LOG(P10)</f>
        <v>8.371562408589087</v>
      </c>
      <c r="Q11">
        <f t="shared" si="8"/>
        <v>8.9523294712143127</v>
      </c>
      <c r="R11">
        <f t="shared" si="8"/>
        <v>8.3985642985133673</v>
      </c>
      <c r="S11">
        <f t="shared" si="8"/>
        <v>9.1206455401503597</v>
      </c>
      <c r="T11">
        <f t="shared" si="8"/>
        <v>9.1433206558504523</v>
      </c>
      <c r="U11">
        <f t="shared" si="8"/>
        <v>5.5478655010634945</v>
      </c>
      <c r="V11">
        <f t="shared" si="8"/>
        <v>6.0384873602801905</v>
      </c>
      <c r="W11">
        <f t="shared" si="8"/>
        <v>6.2542174030371847</v>
      </c>
      <c r="X11">
        <v>0</v>
      </c>
      <c r="Z11">
        <v>0.22499999999999998</v>
      </c>
      <c r="AA11">
        <v>0.7</v>
      </c>
    </row>
    <row r="12" spans="1:27" ht="14.65" thickBot="1">
      <c r="D12" t="s">
        <v>18</v>
      </c>
      <c r="E12">
        <v>2000</v>
      </c>
      <c r="Z12">
        <v>9.9999999999999978E-2</v>
      </c>
      <c r="AA12">
        <v>1.3</v>
      </c>
    </row>
    <row r="13" spans="1:27" ht="17.25" thickBot="1">
      <c r="D13" s="1"/>
      <c r="E13" s="2" t="s">
        <v>0</v>
      </c>
      <c r="F13" s="2" t="s">
        <v>1</v>
      </c>
      <c r="G13" s="2" t="s">
        <v>2</v>
      </c>
      <c r="I13" s="15" t="s">
        <v>11</v>
      </c>
      <c r="J13" s="15" t="s">
        <v>15</v>
      </c>
      <c r="K13" s="15" t="s">
        <v>16</v>
      </c>
      <c r="Z13">
        <v>0.32499999999999996</v>
      </c>
      <c r="AA13">
        <v>1.8</v>
      </c>
    </row>
    <row r="14" spans="1:27" ht="15.4">
      <c r="D14" s="8" t="s">
        <v>3</v>
      </c>
      <c r="E14" s="27">
        <v>181</v>
      </c>
      <c r="F14" s="27">
        <v>283</v>
      </c>
      <c r="G14" s="27">
        <v>287</v>
      </c>
      <c r="H14" s="19" t="s">
        <v>22</v>
      </c>
      <c r="I14">
        <f>F14-$E14</f>
        <v>102</v>
      </c>
      <c r="J14">
        <f>G14-$F14</f>
        <v>4</v>
      </c>
      <c r="K14">
        <f>G14-$E14</f>
        <v>106</v>
      </c>
    </row>
    <row r="15" spans="1:27" ht="15.75" thickBot="1">
      <c r="D15" s="9" t="s">
        <v>4</v>
      </c>
      <c r="E15" s="3">
        <v>0.75</v>
      </c>
      <c r="F15" s="3">
        <v>0.99</v>
      </c>
      <c r="G15" s="3">
        <v>1</v>
      </c>
      <c r="H15" s="19" t="s">
        <v>23</v>
      </c>
      <c r="I15">
        <f>F15-$E15</f>
        <v>0.24</v>
      </c>
      <c r="J15">
        <f>G15-$F15</f>
        <v>1.0000000000000009E-2</v>
      </c>
      <c r="K15">
        <f>G15-$E15</f>
        <v>0.25</v>
      </c>
    </row>
    <row r="16" spans="1:27">
      <c r="H16" t="s">
        <v>24</v>
      </c>
      <c r="I16">
        <f>I14/$E14</f>
        <v>0.56353591160220995</v>
      </c>
      <c r="J16">
        <f>J14/$F14</f>
        <v>1.4134275618374558E-2</v>
      </c>
      <c r="K16">
        <f>K14/$E14</f>
        <v>0.58563535911602205</v>
      </c>
    </row>
    <row r="17" spans="4:24">
      <c r="H17" t="s">
        <v>20</v>
      </c>
      <c r="I17" s="25">
        <v>1.1818181818181819</v>
      </c>
      <c r="J17" s="25">
        <v>-5.9602649006622516E-2</v>
      </c>
      <c r="K17" s="25">
        <v>1.477124183006536</v>
      </c>
      <c r="L17" t="s">
        <v>31</v>
      </c>
    </row>
    <row r="18" spans="4:24">
      <c r="H18" t="s">
        <v>30</v>
      </c>
      <c r="I18" s="25">
        <v>1.1981125228006755</v>
      </c>
      <c r="J18" s="25">
        <v>1.8022494703482275</v>
      </c>
      <c r="K18" s="25">
        <v>0.96395812102413703</v>
      </c>
      <c r="L18" t="s">
        <v>31</v>
      </c>
    </row>
    <row r="19" spans="4:24" ht="14.65" thickBot="1">
      <c r="D19" t="s">
        <v>19</v>
      </c>
      <c r="E19" t="s">
        <v>33</v>
      </c>
    </row>
    <row r="20" spans="4:24" ht="17.25" thickBot="1">
      <c r="D20" s="10"/>
      <c r="E20" s="11" t="s">
        <v>6</v>
      </c>
      <c r="F20" s="11" t="s">
        <v>7</v>
      </c>
      <c r="G20" s="11" t="s">
        <v>8</v>
      </c>
      <c r="H20" s="16"/>
      <c r="I20" s="15" t="s">
        <v>11</v>
      </c>
      <c r="J20" s="15" t="s">
        <v>15</v>
      </c>
      <c r="K20" s="15" t="s">
        <v>16</v>
      </c>
    </row>
    <row r="21" spans="4:24" ht="14.65" thickTop="1">
      <c r="D21" s="12" t="s">
        <v>3</v>
      </c>
      <c r="E21" s="26">
        <v>31</v>
      </c>
      <c r="F21" s="26">
        <v>42</v>
      </c>
      <c r="G21" s="26">
        <v>48</v>
      </c>
      <c r="H21" s="19" t="s">
        <v>22</v>
      </c>
      <c r="I21" s="34">
        <f>F21-$E21</f>
        <v>11</v>
      </c>
      <c r="J21">
        <f>G21-$F21</f>
        <v>6</v>
      </c>
      <c r="K21">
        <f>G21-$E21</f>
        <v>17</v>
      </c>
      <c r="W21" t="s">
        <v>25</v>
      </c>
      <c r="X21">
        <v>3.72</v>
      </c>
    </row>
    <row r="22" spans="4:24">
      <c r="D22" s="12" t="s">
        <v>9</v>
      </c>
      <c r="E22" s="17">
        <f>E21/$E21</f>
        <v>1</v>
      </c>
      <c r="F22" s="17">
        <f>F21/$E21</f>
        <v>1.3548387096774193</v>
      </c>
      <c r="G22" s="17">
        <f>G21/$E21</f>
        <v>1.5483870967741935</v>
      </c>
      <c r="H22" s="19" t="s">
        <v>23</v>
      </c>
      <c r="I22" s="18">
        <f>F22-$E22</f>
        <v>0.35483870967741926</v>
      </c>
      <c r="J22" s="20">
        <f>G22-$F22</f>
        <v>0.19354838709677424</v>
      </c>
      <c r="K22">
        <f>G22-$E22</f>
        <v>0.54838709677419351</v>
      </c>
    </row>
    <row r="23" spans="4:24" ht="14.65" thickBot="1">
      <c r="D23" s="13" t="s">
        <v>10</v>
      </c>
      <c r="E23" s="14">
        <v>0.76</v>
      </c>
      <c r="F23" s="14">
        <v>0.93</v>
      </c>
      <c r="G23" s="14">
        <v>1</v>
      </c>
      <c r="H23" t="s">
        <v>24</v>
      </c>
      <c r="I23">
        <f>I21/$E21</f>
        <v>0.35483870967741937</v>
      </c>
      <c r="J23">
        <f>J21/$F21</f>
        <v>0.14285714285714285</v>
      </c>
      <c r="K23">
        <f>K21/$E21</f>
        <v>0.54838709677419351</v>
      </c>
    </row>
    <row r="24" spans="4:24" ht="15.4">
      <c r="E24">
        <f>E23/$E$23</f>
        <v>1</v>
      </c>
      <c r="F24">
        <f>F23/$E$23</f>
        <v>1.2236842105263159</v>
      </c>
      <c r="G24">
        <f t="shared" ref="G24" si="9">G23/$E$23</f>
        <v>1.3157894736842106</v>
      </c>
      <c r="H24" t="s">
        <v>20</v>
      </c>
      <c r="I24" s="24">
        <v>0.52500000000000002</v>
      </c>
      <c r="J24" s="24">
        <v>1.2749999999999999</v>
      </c>
      <c r="K24" s="24">
        <v>1.5714285714285701</v>
      </c>
      <c r="L24" t="s">
        <v>28</v>
      </c>
    </row>
    <row r="25" spans="4:24">
      <c r="H25" t="s">
        <v>30</v>
      </c>
      <c r="I25" s="25">
        <v>0.69776428684764302</v>
      </c>
      <c r="J25" s="25">
        <v>0.74958321752824797</v>
      </c>
      <c r="K25" s="25">
        <v>0.60327902187237747</v>
      </c>
      <c r="L25" t="s">
        <v>28</v>
      </c>
    </row>
    <row r="29" spans="4:24">
      <c r="E29" s="26">
        <v>34</v>
      </c>
      <c r="F29" s="26">
        <v>45</v>
      </c>
      <c r="G29" s="26">
        <v>48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8625-06AA-4AF5-BF90-051BA479F453}">
  <dimension ref="B4:AB26"/>
  <sheetViews>
    <sheetView zoomScale="85" zoomScaleNormal="85" workbookViewId="0">
      <selection activeCell="H29" sqref="H29"/>
    </sheetView>
  </sheetViews>
  <sheetFormatPr defaultRowHeight="14.25"/>
  <cols>
    <col min="5" max="5" width="21.59765625" bestFit="1" customWidth="1"/>
    <col min="6" max="6" width="12.59765625" customWidth="1"/>
    <col min="7" max="7" width="13.06640625" bestFit="1" customWidth="1"/>
    <col min="8" max="8" width="12.59765625" bestFit="1" customWidth="1"/>
    <col min="9" max="9" width="10.59765625" bestFit="1" customWidth="1"/>
    <col min="10" max="10" width="20.59765625" bestFit="1" customWidth="1"/>
    <col min="11" max="11" width="11.6640625" bestFit="1" customWidth="1"/>
    <col min="12" max="12" width="11.9296875" bestFit="1" customWidth="1"/>
  </cols>
  <sheetData>
    <row r="4" spans="2:28" ht="14.65" thickBot="1">
      <c r="E4" t="s">
        <v>17</v>
      </c>
      <c r="F4">
        <v>1220</v>
      </c>
    </row>
    <row r="5" spans="2:28" ht="27.4" thickBot="1">
      <c r="B5" t="s">
        <v>35</v>
      </c>
      <c r="C5" t="s">
        <v>36</v>
      </c>
      <c r="E5" s="1"/>
      <c r="F5" s="4" t="s">
        <v>12</v>
      </c>
      <c r="G5" s="4" t="s">
        <v>13</v>
      </c>
      <c r="H5" s="4" t="s">
        <v>14</v>
      </c>
      <c r="J5" s="15" t="s">
        <v>11</v>
      </c>
      <c r="K5" s="15" t="s">
        <v>15</v>
      </c>
      <c r="L5" s="15" t="s">
        <v>16</v>
      </c>
      <c r="P5" t="s">
        <v>17</v>
      </c>
      <c r="Q5" t="s">
        <v>17</v>
      </c>
      <c r="R5" t="s">
        <v>17</v>
      </c>
      <c r="S5" t="s">
        <v>18</v>
      </c>
      <c r="T5" t="s">
        <v>18</v>
      </c>
      <c r="U5" t="s">
        <v>18</v>
      </c>
      <c r="V5" t="s">
        <v>19</v>
      </c>
      <c r="W5" t="s">
        <v>19</v>
      </c>
      <c r="X5" t="s">
        <v>19</v>
      </c>
      <c r="AA5">
        <v>0.1889763779527559</v>
      </c>
      <c r="AB5">
        <v>1.3</v>
      </c>
    </row>
    <row r="6" spans="2:28">
      <c r="B6" s="29">
        <f>J8</f>
        <v>0.24557258654588926</v>
      </c>
      <c r="C6">
        <f>F8</f>
        <v>1.43</v>
      </c>
      <c r="E6" s="5" t="s">
        <v>3</v>
      </c>
      <c r="F6" s="28">
        <v>219.891831635476</v>
      </c>
      <c r="G6" s="28">
        <v>176.53875334978301</v>
      </c>
      <c r="H6" s="28">
        <v>252.765787401605</v>
      </c>
      <c r="I6" s="19" t="s">
        <v>22</v>
      </c>
      <c r="J6" s="29">
        <f>F6-$G6</f>
        <v>43.353078285692987</v>
      </c>
      <c r="K6" s="29">
        <f>H6-$G6</f>
        <v>76.227034051821988</v>
      </c>
      <c r="L6" s="29">
        <f>H6-$F6</f>
        <v>32.873955766129001</v>
      </c>
      <c r="O6" t="s">
        <v>21</v>
      </c>
      <c r="P6">
        <f>J7</f>
        <v>0.17151481904001431</v>
      </c>
      <c r="Q6">
        <f t="shared" ref="Q6:R7" si="0">K7</f>
        <v>0.30157180224200697</v>
      </c>
      <c r="R6">
        <f t="shared" si="0"/>
        <v>0.13005698320199266</v>
      </c>
      <c r="S6">
        <f>J15</f>
        <v>0.31672081446542166</v>
      </c>
      <c r="T6">
        <f t="shared" ref="T6:U6" si="1">K15</f>
        <v>1.0313996268701109E-2</v>
      </c>
      <c r="U6">
        <f t="shared" si="1"/>
        <v>0.32703481073412277</v>
      </c>
      <c r="V6">
        <f>J22</f>
        <v>0.22996614280004335</v>
      </c>
      <c r="W6">
        <f t="shared" ref="W6:X6" si="2">K22</f>
        <v>0.12772319762698492</v>
      </c>
      <c r="X6">
        <f t="shared" si="2"/>
        <v>0.35768934042702827</v>
      </c>
      <c r="AA6">
        <v>0.31889763779527558</v>
      </c>
      <c r="AB6">
        <v>1.2</v>
      </c>
    </row>
    <row r="7" spans="2:28">
      <c r="B7" s="29">
        <f>L8</f>
        <v>0.14950057726848875</v>
      </c>
      <c r="C7">
        <f>H8</f>
        <v>1.67</v>
      </c>
      <c r="E7" s="5" t="s">
        <v>4</v>
      </c>
      <c r="F7" s="17">
        <f>F6/$H6</f>
        <v>0.86994301679800734</v>
      </c>
      <c r="G7" s="17">
        <f>G6/$H6</f>
        <v>0.69842819775799303</v>
      </c>
      <c r="H7" s="17">
        <f>H6/$H6</f>
        <v>1</v>
      </c>
      <c r="I7" s="19" t="s">
        <v>23</v>
      </c>
      <c r="J7" s="29">
        <f>F7-$G7</f>
        <v>0.17151481904001431</v>
      </c>
      <c r="K7" s="29">
        <f>H7-$G7</f>
        <v>0.30157180224200697</v>
      </c>
      <c r="L7" s="29">
        <f>H7-$F7</f>
        <v>0.13005698320199266</v>
      </c>
      <c r="O7" t="s">
        <v>24</v>
      </c>
      <c r="P7">
        <f>J8</f>
        <v>0.24557258654588926</v>
      </c>
      <c r="Q7">
        <f t="shared" si="0"/>
        <v>0.43178640726430439</v>
      </c>
      <c r="R7">
        <f t="shared" si="0"/>
        <v>0.14950057726848875</v>
      </c>
      <c r="S7">
        <f>J16</f>
        <v>0.47063476613244337</v>
      </c>
      <c r="T7">
        <f t="shared" ref="T7:U9" si="3">K16</f>
        <v>1.0421483409703097E-2</v>
      </c>
      <c r="U7">
        <f t="shared" si="3"/>
        <v>0.48596096194942523</v>
      </c>
      <c r="V7">
        <f>J23</f>
        <v>0.35802946654027518</v>
      </c>
      <c r="W7">
        <f t="shared" ref="W7:X7" si="4">K23</f>
        <v>0.14642507662649745</v>
      </c>
      <c r="X7">
        <f t="shared" si="4"/>
        <v>0.55687903523947646</v>
      </c>
      <c r="AA7">
        <v>0.12992125984251968</v>
      </c>
      <c r="AB7">
        <v>-0.2</v>
      </c>
    </row>
    <row r="8" spans="2:28" ht="14.65" thickBot="1">
      <c r="B8" s="29">
        <f>J23</f>
        <v>0.35802946654027518</v>
      </c>
      <c r="C8">
        <f>J26</f>
        <v>1.2236842105263159</v>
      </c>
      <c r="E8" s="6" t="s">
        <v>5</v>
      </c>
      <c r="F8" s="7">
        <v>1.43</v>
      </c>
      <c r="G8" s="7">
        <v>1</v>
      </c>
      <c r="H8" s="7">
        <v>1.67</v>
      </c>
      <c r="I8" t="s">
        <v>24</v>
      </c>
      <c r="J8" s="29">
        <f>J6/$G6</f>
        <v>0.24557258654588926</v>
      </c>
      <c r="K8" s="29">
        <f>K6/$G6</f>
        <v>0.43178640726430439</v>
      </c>
      <c r="L8" s="29">
        <f>L6/$F6</f>
        <v>0.14950057726848875</v>
      </c>
      <c r="O8" t="s">
        <v>20</v>
      </c>
      <c r="P8" s="15">
        <f>J9</f>
        <v>1.3499999999999901</v>
      </c>
      <c r="Q8" s="15">
        <f>K9</f>
        <v>1.1823529411764699</v>
      </c>
      <c r="R8" s="15">
        <f>L9</f>
        <v>-0.14117647058823399</v>
      </c>
      <c r="S8" s="22">
        <f>J17</f>
        <v>1.1818181818181819</v>
      </c>
      <c r="T8" s="22">
        <f t="shared" si="3"/>
        <v>-5.9602649006622516E-2</v>
      </c>
      <c r="U8" s="22">
        <f t="shared" si="3"/>
        <v>1.477124183006536</v>
      </c>
      <c r="V8" s="29">
        <f>J24</f>
        <v>0.7</v>
      </c>
      <c r="W8">
        <f>K24</f>
        <v>1.35</v>
      </c>
      <c r="X8">
        <f>L24</f>
        <v>1.8</v>
      </c>
      <c r="AA8">
        <v>0.24</v>
      </c>
      <c r="AB8">
        <v>1.8</v>
      </c>
    </row>
    <row r="9" spans="2:28">
      <c r="B9" s="29">
        <f>L23</f>
        <v>0.55687903523947646</v>
      </c>
      <c r="C9">
        <f>L26</f>
        <v>1.3157894736842106</v>
      </c>
      <c r="I9" t="s">
        <v>20</v>
      </c>
      <c r="J9" s="30">
        <v>1.3499999999999901</v>
      </c>
      <c r="K9" s="30">
        <v>1.1823529411764699</v>
      </c>
      <c r="L9" s="30">
        <v>-0.14117647058823399</v>
      </c>
      <c r="M9" t="s">
        <v>32</v>
      </c>
      <c r="O9" t="s">
        <v>30</v>
      </c>
      <c r="P9" s="22">
        <f>J10</f>
        <v>1.37897310513447</v>
      </c>
      <c r="Q9" s="22">
        <f t="shared" ref="Q9:R9" si="5">K10</f>
        <v>0.91687041564791993</v>
      </c>
      <c r="R9" s="22">
        <f t="shared" si="5"/>
        <v>0.93887530562346599</v>
      </c>
      <c r="S9" s="22">
        <f>J18</f>
        <v>1.1981125228006755</v>
      </c>
      <c r="T9" s="22">
        <f t="shared" si="3"/>
        <v>1.8022494703482275</v>
      </c>
      <c r="U9" s="22">
        <f t="shared" si="3"/>
        <v>0.96395812102413703</v>
      </c>
      <c r="V9" s="22">
        <f>J25</f>
        <v>0.69776428684764302</v>
      </c>
      <c r="W9" s="22">
        <f t="shared" ref="W9:X9" si="6">K25</f>
        <v>0.74958321752824797</v>
      </c>
      <c r="X9" s="22">
        <f t="shared" si="6"/>
        <v>0.60327902187237747</v>
      </c>
      <c r="AA9">
        <v>1.0000000000000009E-2</v>
      </c>
      <c r="AB9">
        <v>0</v>
      </c>
    </row>
    <row r="10" spans="2:28">
      <c r="F10">
        <f>F8/$H8</f>
        <v>0.85628742514970058</v>
      </c>
      <c r="G10">
        <f>G8/$H8</f>
        <v>0.5988023952095809</v>
      </c>
      <c r="H10">
        <f>H8/$G8</f>
        <v>1.67</v>
      </c>
      <c r="I10" t="s">
        <v>30</v>
      </c>
      <c r="J10" s="30">
        <v>1.37897310513447</v>
      </c>
      <c r="K10" s="30">
        <v>0.91687041564791993</v>
      </c>
      <c r="L10" s="30">
        <v>0.93887530562346599</v>
      </c>
      <c r="M10" t="s">
        <v>32</v>
      </c>
      <c r="O10" t="s">
        <v>27</v>
      </c>
      <c r="P10">
        <f>F6</f>
        <v>219.891831635476</v>
      </c>
      <c r="Q10">
        <f t="shared" ref="Q10:R10" si="7">G6</f>
        <v>176.53875334978301</v>
      </c>
      <c r="R10">
        <f t="shared" si="7"/>
        <v>252.765787401605</v>
      </c>
      <c r="S10">
        <f>F14</f>
        <v>238.25661802010501</v>
      </c>
      <c r="T10">
        <f t="shared" ref="T10:U10" si="8">G14</f>
        <v>350.38846572150402</v>
      </c>
      <c r="U10">
        <f t="shared" si="8"/>
        <v>354.040033303972</v>
      </c>
      <c r="V10">
        <f>F21</f>
        <v>30.978691725626799</v>
      </c>
      <c r="W10">
        <f t="shared" ref="W10:X10" si="9">G21</f>
        <v>42.069976198268598</v>
      </c>
      <c r="X10">
        <f t="shared" si="9"/>
        <v>48.230075686775002</v>
      </c>
      <c r="Y10">
        <v>0</v>
      </c>
      <c r="AA10">
        <v>0.25</v>
      </c>
      <c r="AB10">
        <v>1.8</v>
      </c>
    </row>
    <row r="11" spans="2:28">
      <c r="J11" s="29">
        <v>1.43</v>
      </c>
      <c r="L11" s="29">
        <v>1.67</v>
      </c>
      <c r="O11" t="s">
        <v>26</v>
      </c>
      <c r="P11">
        <f>$Y$21*LOG(P10)</f>
        <v>8.713017840241319</v>
      </c>
      <c r="Q11">
        <f t="shared" ref="Q11:X11" si="10">$Y$21*LOG(Q10)</f>
        <v>8.3582450062293976</v>
      </c>
      <c r="R11">
        <f t="shared" si="10"/>
        <v>8.9381120408201955</v>
      </c>
      <c r="S11">
        <f t="shared" si="10"/>
        <v>8.8426072988673532</v>
      </c>
      <c r="T11">
        <f t="shared" si="10"/>
        <v>9.4657252611666163</v>
      </c>
      <c r="U11">
        <f t="shared" si="10"/>
        <v>9.4824748272985371</v>
      </c>
      <c r="V11">
        <f t="shared" si="10"/>
        <v>5.5467546313164782</v>
      </c>
      <c r="W11">
        <f t="shared" si="10"/>
        <v>6.041176830666994</v>
      </c>
      <c r="X11">
        <f t="shared" si="10"/>
        <v>6.2619427496511113</v>
      </c>
      <c r="Y11">
        <v>0</v>
      </c>
      <c r="AA11">
        <v>0.22499999999999998</v>
      </c>
      <c r="AB11">
        <v>0.7</v>
      </c>
    </row>
    <row r="12" spans="2:28" ht="14.65" thickBot="1">
      <c r="E12" t="s">
        <v>18</v>
      </c>
      <c r="F12">
        <v>2000</v>
      </c>
      <c r="J12" s="29"/>
      <c r="K12" s="29"/>
      <c r="L12" s="29"/>
      <c r="AA12">
        <v>9.9999999999999978E-2</v>
      </c>
      <c r="AB12">
        <v>1.3</v>
      </c>
    </row>
    <row r="13" spans="2:28" ht="31.15" thickBot="1">
      <c r="E13" s="1"/>
      <c r="F13" s="2" t="s">
        <v>0</v>
      </c>
      <c r="G13" s="2" t="s">
        <v>1</v>
      </c>
      <c r="H13" s="2" t="s">
        <v>2</v>
      </c>
      <c r="J13" s="31" t="s">
        <v>11</v>
      </c>
      <c r="K13" s="31" t="s">
        <v>15</v>
      </c>
      <c r="L13" s="31" t="s">
        <v>16</v>
      </c>
      <c r="AA13">
        <v>0.32499999999999996</v>
      </c>
      <c r="AB13">
        <v>1.8</v>
      </c>
    </row>
    <row r="14" spans="2:28" ht="15.4">
      <c r="E14" s="8" t="s">
        <v>3</v>
      </c>
      <c r="F14" s="27">
        <v>238.25661802010501</v>
      </c>
      <c r="G14" s="27">
        <v>350.38846572150402</v>
      </c>
      <c r="H14" s="27">
        <v>354.040033303972</v>
      </c>
      <c r="I14" s="19" t="s">
        <v>22</v>
      </c>
      <c r="J14" s="29">
        <f>G14-$F14</f>
        <v>112.13184770139901</v>
      </c>
      <c r="K14" s="29">
        <f>H14-$G14</f>
        <v>3.6515675824679761</v>
      </c>
      <c r="L14" s="29">
        <f>H14-$F14</f>
        <v>115.78341528386699</v>
      </c>
    </row>
    <row r="15" spans="2:28" ht="15.75" thickBot="1">
      <c r="E15" s="9" t="s">
        <v>4</v>
      </c>
      <c r="F15" s="33">
        <f t="shared" ref="F15:G15" si="11">F14/$H14</f>
        <v>0.67296518926587723</v>
      </c>
      <c r="G15" s="33">
        <f t="shared" si="11"/>
        <v>0.98968600373129889</v>
      </c>
      <c r="H15" s="3">
        <f>H14/$H14</f>
        <v>1</v>
      </c>
      <c r="I15" s="19" t="s">
        <v>23</v>
      </c>
      <c r="J15" s="29">
        <f>G15-$F15</f>
        <v>0.31672081446542166</v>
      </c>
      <c r="K15" s="29">
        <f>H15-$G15</f>
        <v>1.0313996268701109E-2</v>
      </c>
      <c r="L15" s="29">
        <f>H15-$F15</f>
        <v>0.32703481073412277</v>
      </c>
    </row>
    <row r="16" spans="2:28">
      <c r="I16" t="s">
        <v>24</v>
      </c>
      <c r="J16" s="29">
        <f>J14/$F14</f>
        <v>0.47063476613244337</v>
      </c>
      <c r="K16" s="29">
        <f>K14/$G14</f>
        <v>1.0421483409703097E-2</v>
      </c>
      <c r="L16" s="29">
        <f>L14/$F14</f>
        <v>0.48596096194942523</v>
      </c>
    </row>
    <row r="17" spans="5:25">
      <c r="I17" t="s">
        <v>20</v>
      </c>
      <c r="J17" s="30">
        <v>1.1818181818181819</v>
      </c>
      <c r="K17" s="30">
        <v>-5.9602649006622516E-2</v>
      </c>
      <c r="L17" s="30">
        <v>1.477124183006536</v>
      </c>
      <c r="M17" t="s">
        <v>31</v>
      </c>
    </row>
    <row r="18" spans="5:25">
      <c r="I18" t="s">
        <v>30</v>
      </c>
      <c r="J18" s="30">
        <v>1.1981125228006755</v>
      </c>
      <c r="K18" s="30">
        <v>1.8022494703482275</v>
      </c>
      <c r="L18" s="30">
        <v>0.96395812102413703</v>
      </c>
      <c r="M18" t="s">
        <v>31</v>
      </c>
    </row>
    <row r="19" spans="5:25" ht="14.65" thickBot="1">
      <c r="E19" t="s">
        <v>19</v>
      </c>
      <c r="F19" t="s">
        <v>33</v>
      </c>
      <c r="J19" s="29"/>
      <c r="K19" s="29"/>
      <c r="L19" s="29"/>
    </row>
    <row r="20" spans="5:25" ht="17.25" thickBot="1">
      <c r="E20" s="10"/>
      <c r="F20" s="11" t="s">
        <v>6</v>
      </c>
      <c r="G20" s="11" t="s">
        <v>7</v>
      </c>
      <c r="H20" s="11" t="s">
        <v>8</v>
      </c>
      <c r="I20" s="16"/>
      <c r="J20" s="31" t="s">
        <v>11</v>
      </c>
      <c r="K20" s="31" t="s">
        <v>15</v>
      </c>
      <c r="L20" s="31" t="s">
        <v>16</v>
      </c>
    </row>
    <row r="21" spans="5:25" ht="14.65" thickTop="1">
      <c r="E21" s="12" t="s">
        <v>3</v>
      </c>
      <c r="F21" s="26">
        <v>30.978691725626799</v>
      </c>
      <c r="G21" s="26">
        <v>42.069976198268598</v>
      </c>
      <c r="H21" s="26">
        <v>48.230075686775002</v>
      </c>
      <c r="I21" s="19" t="s">
        <v>22</v>
      </c>
      <c r="J21" s="29">
        <f>G21-$F21</f>
        <v>11.091284472641799</v>
      </c>
      <c r="K21" s="29">
        <f>H21-$G21</f>
        <v>6.160099488506404</v>
      </c>
      <c r="L21" s="29">
        <f>H21-$F21</f>
        <v>17.251383961148203</v>
      </c>
      <c r="X21" t="s">
        <v>25</v>
      </c>
      <c r="Y21">
        <v>3.72</v>
      </c>
    </row>
    <row r="22" spans="5:25">
      <c r="E22" s="12" t="s">
        <v>9</v>
      </c>
      <c r="F22" s="17">
        <f>F21/$H21</f>
        <v>0.64231065957297173</v>
      </c>
      <c r="G22" s="17">
        <f>G21/$H21</f>
        <v>0.87227680237301508</v>
      </c>
      <c r="H22" s="17">
        <f>H21/$H21</f>
        <v>1</v>
      </c>
      <c r="I22" s="19" t="s">
        <v>23</v>
      </c>
      <c r="J22" s="29">
        <f>G22-$F22</f>
        <v>0.22996614280004335</v>
      </c>
      <c r="K22" s="29">
        <f>H22-$G22</f>
        <v>0.12772319762698492</v>
      </c>
      <c r="L22" s="29">
        <f>H22-$F22</f>
        <v>0.35768934042702827</v>
      </c>
    </row>
    <row r="23" spans="5:25" ht="14.65" thickBot="1">
      <c r="E23" s="13" t="s">
        <v>10</v>
      </c>
      <c r="F23" s="14">
        <v>0.76</v>
      </c>
      <c r="G23" s="14">
        <v>0.93</v>
      </c>
      <c r="H23" s="14">
        <v>1</v>
      </c>
      <c r="I23" t="s">
        <v>24</v>
      </c>
      <c r="J23" s="29">
        <f>J21/$F21</f>
        <v>0.35802946654027518</v>
      </c>
      <c r="K23" s="29">
        <f>K21/$G21</f>
        <v>0.14642507662649745</v>
      </c>
      <c r="L23" s="29">
        <f>L21/$F21</f>
        <v>0.55687903523947646</v>
      </c>
    </row>
    <row r="24" spans="5:25" ht="15.4">
      <c r="I24" t="s">
        <v>20</v>
      </c>
      <c r="J24" s="32">
        <v>0.7</v>
      </c>
      <c r="K24" s="32">
        <v>1.35</v>
      </c>
      <c r="L24" s="32">
        <v>1.8</v>
      </c>
      <c r="M24" t="s">
        <v>28</v>
      </c>
    </row>
    <row r="25" spans="5:25">
      <c r="F25">
        <f>F23/$F$23</f>
        <v>1</v>
      </c>
      <c r="G25">
        <f t="shared" ref="G25:H25" si="12">G23/$F$23</f>
        <v>1.2236842105263159</v>
      </c>
      <c r="H25">
        <f t="shared" si="12"/>
        <v>1.3157894736842106</v>
      </c>
      <c r="I25" t="s">
        <v>30</v>
      </c>
      <c r="J25" s="30">
        <v>0.69776428684764302</v>
      </c>
      <c r="K25" s="30">
        <v>0.74958321752824797</v>
      </c>
      <c r="L25" s="30">
        <v>0.60327902187237747</v>
      </c>
      <c r="M25" t="s">
        <v>28</v>
      </c>
    </row>
    <row r="26" spans="5:25">
      <c r="J26">
        <v>1.2236842105263159</v>
      </c>
      <c r="L26">
        <v>1.3157894736842106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A703-4F97-440D-8914-B40FF5501B66}">
  <dimension ref="A2:K167"/>
  <sheetViews>
    <sheetView topLeftCell="A118" zoomScale="55" zoomScaleNormal="55" workbookViewId="0">
      <selection activeCell="S156" sqref="S156"/>
    </sheetView>
  </sheetViews>
  <sheetFormatPr defaultRowHeight="14.25"/>
  <sheetData>
    <row r="2" spans="1:11">
      <c r="D2" s="23">
        <v>-3</v>
      </c>
      <c r="E2" s="23">
        <v>-2</v>
      </c>
      <c r="F2" s="23">
        <v>-1</v>
      </c>
      <c r="G2" s="23">
        <v>0</v>
      </c>
      <c r="H2" s="23">
        <v>1</v>
      </c>
      <c r="I2" s="23">
        <v>2</v>
      </c>
      <c r="J2" s="23">
        <v>3</v>
      </c>
    </row>
    <row r="3" spans="1:11">
      <c r="C3" t="s">
        <v>11</v>
      </c>
      <c r="D3">
        <v>8</v>
      </c>
      <c r="E3">
        <v>1</v>
      </c>
      <c r="F3">
        <v>1</v>
      </c>
      <c r="H3">
        <v>73</v>
      </c>
      <c r="I3">
        <v>57</v>
      </c>
      <c r="J3">
        <v>3</v>
      </c>
    </row>
    <row r="4" spans="1:11">
      <c r="D4">
        <f>D$2*D3</f>
        <v>-24</v>
      </c>
      <c r="E4">
        <f t="shared" ref="E4:J4" si="0">E2*E3</f>
        <v>-2</v>
      </c>
      <c r="F4">
        <f t="shared" si="0"/>
        <v>-1</v>
      </c>
      <c r="G4">
        <f t="shared" si="0"/>
        <v>0</v>
      </c>
      <c r="H4">
        <f t="shared" si="0"/>
        <v>73</v>
      </c>
      <c r="I4">
        <f t="shared" si="0"/>
        <v>114</v>
      </c>
      <c r="J4">
        <f t="shared" si="0"/>
        <v>9</v>
      </c>
      <c r="K4">
        <f>SUM(D4:J4)/SUM(D3:J3)</f>
        <v>1.1818181818181819</v>
      </c>
    </row>
    <row r="5" spans="1:11">
      <c r="C5" t="s">
        <v>15</v>
      </c>
      <c r="D5">
        <v>1</v>
      </c>
      <c r="E5">
        <v>52</v>
      </c>
      <c r="F5">
        <v>28</v>
      </c>
      <c r="H5">
        <v>18</v>
      </c>
      <c r="I5">
        <v>48</v>
      </c>
      <c r="J5">
        <v>4</v>
      </c>
    </row>
    <row r="6" spans="1:11">
      <c r="D6">
        <f>D$2*D5</f>
        <v>-3</v>
      </c>
      <c r="E6">
        <f t="shared" ref="E6:J6" si="1">E$2*E5</f>
        <v>-104</v>
      </c>
      <c r="F6">
        <f t="shared" si="1"/>
        <v>-28</v>
      </c>
      <c r="G6">
        <f t="shared" si="1"/>
        <v>0</v>
      </c>
      <c r="H6">
        <f t="shared" si="1"/>
        <v>18</v>
      </c>
      <c r="I6">
        <f t="shared" si="1"/>
        <v>96</v>
      </c>
      <c r="J6">
        <f t="shared" si="1"/>
        <v>12</v>
      </c>
      <c r="K6">
        <f>SUM(D6:J6)/SUM(D5:J5)</f>
        <v>-5.9602649006622516E-2</v>
      </c>
    </row>
    <row r="7" spans="1:11">
      <c r="C7" t="s">
        <v>16</v>
      </c>
      <c r="D7">
        <v>0</v>
      </c>
      <c r="E7">
        <v>3</v>
      </c>
      <c r="F7">
        <v>9</v>
      </c>
      <c r="H7">
        <v>48</v>
      </c>
      <c r="I7">
        <v>86</v>
      </c>
      <c r="J7">
        <v>7</v>
      </c>
    </row>
    <row r="8" spans="1:11">
      <c r="D8">
        <f>D$2*D7</f>
        <v>0</v>
      </c>
      <c r="E8">
        <f t="shared" ref="E8" si="2">E$2*E7</f>
        <v>-6</v>
      </c>
      <c r="F8">
        <f t="shared" ref="F8" si="3">F$2*F7</f>
        <v>-9</v>
      </c>
      <c r="G8">
        <f t="shared" ref="G8" si="4">G$2*G7</f>
        <v>0</v>
      </c>
      <c r="H8">
        <f t="shared" ref="H8" si="5">H$2*H7</f>
        <v>48</v>
      </c>
      <c r="I8">
        <f t="shared" ref="I8" si="6">I$2*I7</f>
        <v>172</v>
      </c>
      <c r="J8">
        <f>J$2*J7</f>
        <v>21</v>
      </c>
      <c r="K8">
        <f>SUM(D8:J8)/SUM(D7:J7)</f>
        <v>1.477124183006536</v>
      </c>
    </row>
    <row r="12" spans="1:11">
      <c r="B12" t="s">
        <v>11</v>
      </c>
      <c r="C12" t="s">
        <v>15</v>
      </c>
      <c r="D12" t="s">
        <v>16</v>
      </c>
    </row>
    <row r="13" spans="1:11">
      <c r="A13">
        <v>1</v>
      </c>
      <c r="B13">
        <v>-3</v>
      </c>
      <c r="C13">
        <v>-3</v>
      </c>
      <c r="D13">
        <v>-2</v>
      </c>
    </row>
    <row r="14" spans="1:11">
      <c r="A14">
        <v>2</v>
      </c>
      <c r="B14">
        <v>-3</v>
      </c>
      <c r="C14">
        <v>-2</v>
      </c>
      <c r="D14">
        <v>-2</v>
      </c>
    </row>
    <row r="15" spans="1:11">
      <c r="A15">
        <v>3</v>
      </c>
      <c r="B15">
        <v>-3</v>
      </c>
      <c r="C15">
        <v>-2</v>
      </c>
      <c r="D15">
        <v>-2</v>
      </c>
    </row>
    <row r="16" spans="1:11">
      <c r="A16">
        <v>4</v>
      </c>
      <c r="B16">
        <v>-3</v>
      </c>
      <c r="C16">
        <v>-2</v>
      </c>
      <c r="D16">
        <v>-1</v>
      </c>
    </row>
    <row r="17" spans="1:4">
      <c r="A17">
        <v>5</v>
      </c>
      <c r="B17">
        <v>-3</v>
      </c>
      <c r="C17">
        <v>-2</v>
      </c>
      <c r="D17">
        <v>-1</v>
      </c>
    </row>
    <row r="18" spans="1:4">
      <c r="A18">
        <v>6</v>
      </c>
      <c r="B18">
        <v>-3</v>
      </c>
      <c r="C18">
        <v>-2</v>
      </c>
      <c r="D18">
        <v>-1</v>
      </c>
    </row>
    <row r="19" spans="1:4">
      <c r="A19">
        <v>7</v>
      </c>
      <c r="B19">
        <v>-3</v>
      </c>
      <c r="C19">
        <v>-2</v>
      </c>
      <c r="D19">
        <v>-1</v>
      </c>
    </row>
    <row r="20" spans="1:4">
      <c r="A20">
        <v>8</v>
      </c>
      <c r="B20">
        <v>-3</v>
      </c>
      <c r="C20">
        <v>-2</v>
      </c>
      <c r="D20">
        <v>-1</v>
      </c>
    </row>
    <row r="21" spans="1:4">
      <c r="A21">
        <v>9</v>
      </c>
      <c r="B21">
        <v>-2</v>
      </c>
      <c r="C21">
        <v>-2</v>
      </c>
      <c r="D21">
        <v>-1</v>
      </c>
    </row>
    <row r="22" spans="1:4">
      <c r="A22">
        <v>10</v>
      </c>
      <c r="B22">
        <v>-1</v>
      </c>
      <c r="C22">
        <v>-2</v>
      </c>
      <c r="D22">
        <v>-1</v>
      </c>
    </row>
    <row r="23" spans="1:4">
      <c r="A23">
        <v>11</v>
      </c>
      <c r="B23">
        <v>1</v>
      </c>
      <c r="C23">
        <v>-2</v>
      </c>
      <c r="D23">
        <v>-1</v>
      </c>
    </row>
    <row r="24" spans="1:4">
      <c r="A24">
        <v>12</v>
      </c>
      <c r="B24">
        <v>1</v>
      </c>
      <c r="C24">
        <v>-2</v>
      </c>
      <c r="D24">
        <v>-1</v>
      </c>
    </row>
    <row r="25" spans="1:4">
      <c r="A25">
        <v>13</v>
      </c>
      <c r="B25">
        <v>1</v>
      </c>
      <c r="C25">
        <v>-2</v>
      </c>
      <c r="D25">
        <v>1</v>
      </c>
    </row>
    <row r="26" spans="1:4">
      <c r="A26">
        <v>14</v>
      </c>
      <c r="B26">
        <v>1</v>
      </c>
      <c r="C26">
        <v>-2</v>
      </c>
      <c r="D26">
        <v>1</v>
      </c>
    </row>
    <row r="27" spans="1:4">
      <c r="A27">
        <v>15</v>
      </c>
      <c r="B27">
        <v>1</v>
      </c>
      <c r="C27">
        <v>-2</v>
      </c>
      <c r="D27">
        <v>1</v>
      </c>
    </row>
    <row r="28" spans="1:4">
      <c r="A28">
        <v>16</v>
      </c>
      <c r="B28">
        <v>1</v>
      </c>
      <c r="C28">
        <v>-2</v>
      </c>
      <c r="D28">
        <v>1</v>
      </c>
    </row>
    <row r="29" spans="1:4">
      <c r="A29">
        <v>17</v>
      </c>
      <c r="B29">
        <v>1</v>
      </c>
      <c r="C29">
        <v>-2</v>
      </c>
      <c r="D29">
        <v>1</v>
      </c>
    </row>
    <row r="30" spans="1:4">
      <c r="A30">
        <v>18</v>
      </c>
      <c r="B30">
        <v>1</v>
      </c>
      <c r="C30">
        <v>-2</v>
      </c>
      <c r="D30">
        <v>1</v>
      </c>
    </row>
    <row r="31" spans="1:4">
      <c r="A31">
        <v>19</v>
      </c>
      <c r="B31">
        <v>1</v>
      </c>
      <c r="C31">
        <v>-2</v>
      </c>
      <c r="D31">
        <v>1</v>
      </c>
    </row>
    <row r="32" spans="1:4">
      <c r="A32">
        <v>20</v>
      </c>
      <c r="B32">
        <v>1</v>
      </c>
      <c r="C32">
        <v>-2</v>
      </c>
      <c r="D32">
        <v>1</v>
      </c>
    </row>
    <row r="33" spans="1:4">
      <c r="A33">
        <v>21</v>
      </c>
      <c r="B33">
        <v>1</v>
      </c>
      <c r="C33">
        <v>-2</v>
      </c>
      <c r="D33">
        <v>1</v>
      </c>
    </row>
    <row r="34" spans="1:4">
      <c r="A34">
        <v>22</v>
      </c>
      <c r="B34">
        <v>1</v>
      </c>
      <c r="C34">
        <v>-2</v>
      </c>
      <c r="D34">
        <v>1</v>
      </c>
    </row>
    <row r="35" spans="1:4">
      <c r="A35">
        <v>23</v>
      </c>
      <c r="B35">
        <v>1</v>
      </c>
      <c r="C35">
        <v>-2</v>
      </c>
      <c r="D35">
        <v>1</v>
      </c>
    </row>
    <row r="36" spans="1:4">
      <c r="A36">
        <v>24</v>
      </c>
      <c r="B36">
        <v>1</v>
      </c>
      <c r="C36">
        <v>-2</v>
      </c>
      <c r="D36">
        <v>1</v>
      </c>
    </row>
    <row r="37" spans="1:4">
      <c r="A37">
        <v>25</v>
      </c>
      <c r="B37">
        <v>1</v>
      </c>
      <c r="C37">
        <v>-2</v>
      </c>
      <c r="D37">
        <v>1</v>
      </c>
    </row>
    <row r="38" spans="1:4">
      <c r="A38">
        <v>26</v>
      </c>
      <c r="B38">
        <v>1</v>
      </c>
      <c r="C38">
        <v>-2</v>
      </c>
      <c r="D38">
        <v>1</v>
      </c>
    </row>
    <row r="39" spans="1:4">
      <c r="A39">
        <v>27</v>
      </c>
      <c r="B39">
        <v>1</v>
      </c>
      <c r="C39">
        <v>-2</v>
      </c>
      <c r="D39">
        <v>1</v>
      </c>
    </row>
    <row r="40" spans="1:4">
      <c r="A40">
        <v>28</v>
      </c>
      <c r="B40">
        <v>1</v>
      </c>
      <c r="C40">
        <v>-2</v>
      </c>
      <c r="D40">
        <v>1</v>
      </c>
    </row>
    <row r="41" spans="1:4">
      <c r="A41">
        <v>29</v>
      </c>
      <c r="B41">
        <v>1</v>
      </c>
      <c r="C41">
        <v>-2</v>
      </c>
      <c r="D41">
        <v>1</v>
      </c>
    </row>
    <row r="42" spans="1:4">
      <c r="A42">
        <v>30</v>
      </c>
      <c r="B42">
        <v>1</v>
      </c>
      <c r="C42">
        <v>-2</v>
      </c>
      <c r="D42">
        <v>1</v>
      </c>
    </row>
    <row r="43" spans="1:4">
      <c r="A43">
        <v>31</v>
      </c>
      <c r="B43">
        <v>1</v>
      </c>
      <c r="C43">
        <v>-2</v>
      </c>
      <c r="D43">
        <v>1</v>
      </c>
    </row>
    <row r="44" spans="1:4">
      <c r="A44">
        <v>32</v>
      </c>
      <c r="B44">
        <v>1</v>
      </c>
      <c r="C44">
        <v>-2</v>
      </c>
      <c r="D44">
        <v>1</v>
      </c>
    </row>
    <row r="45" spans="1:4">
      <c r="A45">
        <v>33</v>
      </c>
      <c r="B45">
        <v>1</v>
      </c>
      <c r="C45">
        <v>-2</v>
      </c>
      <c r="D45">
        <v>1</v>
      </c>
    </row>
    <row r="46" spans="1:4">
      <c r="A46">
        <v>34</v>
      </c>
      <c r="B46">
        <v>1</v>
      </c>
      <c r="C46">
        <v>-2</v>
      </c>
      <c r="D46">
        <v>1</v>
      </c>
    </row>
    <row r="47" spans="1:4">
      <c r="A47">
        <v>35</v>
      </c>
      <c r="B47">
        <v>1</v>
      </c>
      <c r="C47">
        <v>-2</v>
      </c>
      <c r="D47">
        <v>1</v>
      </c>
    </row>
    <row r="48" spans="1:4">
      <c r="A48">
        <v>36</v>
      </c>
      <c r="B48">
        <v>1</v>
      </c>
      <c r="C48">
        <v>-2</v>
      </c>
      <c r="D48">
        <v>1</v>
      </c>
    </row>
    <row r="49" spans="1:4">
      <c r="A49">
        <v>37</v>
      </c>
      <c r="B49">
        <v>1</v>
      </c>
      <c r="C49">
        <v>-2</v>
      </c>
      <c r="D49">
        <v>1</v>
      </c>
    </row>
    <row r="50" spans="1:4">
      <c r="A50">
        <v>38</v>
      </c>
      <c r="B50">
        <v>1</v>
      </c>
      <c r="C50">
        <v>-2</v>
      </c>
      <c r="D50">
        <v>1</v>
      </c>
    </row>
    <row r="51" spans="1:4">
      <c r="A51">
        <v>39</v>
      </c>
      <c r="B51">
        <v>1</v>
      </c>
      <c r="C51">
        <v>-2</v>
      </c>
      <c r="D51">
        <v>1</v>
      </c>
    </row>
    <row r="52" spans="1:4">
      <c r="A52">
        <v>40</v>
      </c>
      <c r="B52">
        <v>1</v>
      </c>
      <c r="C52">
        <v>-2</v>
      </c>
      <c r="D52">
        <v>1</v>
      </c>
    </row>
    <row r="53" spans="1:4">
      <c r="A53">
        <v>41</v>
      </c>
      <c r="B53">
        <v>1</v>
      </c>
      <c r="C53">
        <v>-2</v>
      </c>
      <c r="D53">
        <v>1</v>
      </c>
    </row>
    <row r="54" spans="1:4">
      <c r="A54">
        <v>42</v>
      </c>
      <c r="B54">
        <v>1</v>
      </c>
      <c r="C54">
        <v>-2</v>
      </c>
      <c r="D54">
        <v>1</v>
      </c>
    </row>
    <row r="55" spans="1:4">
      <c r="A55">
        <v>43</v>
      </c>
      <c r="B55">
        <v>1</v>
      </c>
      <c r="C55">
        <v>-2</v>
      </c>
      <c r="D55">
        <v>1</v>
      </c>
    </row>
    <row r="56" spans="1:4">
      <c r="A56">
        <v>44</v>
      </c>
      <c r="B56">
        <v>1</v>
      </c>
      <c r="C56">
        <v>-2</v>
      </c>
      <c r="D56">
        <v>1</v>
      </c>
    </row>
    <row r="57" spans="1:4">
      <c r="A57">
        <v>45</v>
      </c>
      <c r="B57">
        <v>1</v>
      </c>
      <c r="C57">
        <v>-2</v>
      </c>
      <c r="D57">
        <v>1</v>
      </c>
    </row>
    <row r="58" spans="1:4">
      <c r="A58">
        <v>46</v>
      </c>
      <c r="B58">
        <v>1</v>
      </c>
      <c r="C58">
        <v>-2</v>
      </c>
      <c r="D58">
        <v>1</v>
      </c>
    </row>
    <row r="59" spans="1:4">
      <c r="A59">
        <v>47</v>
      </c>
      <c r="B59">
        <v>1</v>
      </c>
      <c r="C59">
        <v>-2</v>
      </c>
      <c r="D59">
        <v>1</v>
      </c>
    </row>
    <row r="60" spans="1:4">
      <c r="A60">
        <v>48</v>
      </c>
      <c r="B60">
        <v>1</v>
      </c>
      <c r="C60">
        <v>-2</v>
      </c>
      <c r="D60">
        <v>1</v>
      </c>
    </row>
    <row r="61" spans="1:4">
      <c r="A61">
        <v>49</v>
      </c>
      <c r="B61">
        <v>1</v>
      </c>
      <c r="C61">
        <v>-2</v>
      </c>
      <c r="D61">
        <v>1</v>
      </c>
    </row>
    <row r="62" spans="1:4">
      <c r="A62">
        <v>50</v>
      </c>
      <c r="B62">
        <v>1</v>
      </c>
      <c r="C62">
        <v>-2</v>
      </c>
      <c r="D62">
        <v>1</v>
      </c>
    </row>
    <row r="63" spans="1:4">
      <c r="A63">
        <v>51</v>
      </c>
      <c r="B63">
        <v>1</v>
      </c>
      <c r="C63">
        <v>-2</v>
      </c>
      <c r="D63">
        <v>1</v>
      </c>
    </row>
    <row r="64" spans="1:4">
      <c r="A64">
        <v>52</v>
      </c>
      <c r="B64">
        <v>1</v>
      </c>
      <c r="C64">
        <v>-2</v>
      </c>
      <c r="D64">
        <v>1</v>
      </c>
    </row>
    <row r="65" spans="1:4">
      <c r="A65">
        <v>53</v>
      </c>
      <c r="B65">
        <v>1</v>
      </c>
      <c r="C65">
        <v>-2</v>
      </c>
      <c r="D65">
        <v>1</v>
      </c>
    </row>
    <row r="66" spans="1:4">
      <c r="A66">
        <v>54</v>
      </c>
      <c r="B66">
        <v>1</v>
      </c>
      <c r="C66">
        <v>-1</v>
      </c>
      <c r="D66">
        <v>1</v>
      </c>
    </row>
    <row r="67" spans="1:4">
      <c r="A67">
        <v>55</v>
      </c>
      <c r="B67">
        <v>1</v>
      </c>
      <c r="C67">
        <v>-1</v>
      </c>
      <c r="D67">
        <v>1</v>
      </c>
    </row>
    <row r="68" spans="1:4">
      <c r="A68">
        <v>56</v>
      </c>
      <c r="B68">
        <v>1</v>
      </c>
      <c r="C68">
        <v>-1</v>
      </c>
      <c r="D68">
        <v>1</v>
      </c>
    </row>
    <row r="69" spans="1:4">
      <c r="A69">
        <v>57</v>
      </c>
      <c r="B69">
        <v>1</v>
      </c>
      <c r="C69">
        <v>-1</v>
      </c>
      <c r="D69">
        <v>1</v>
      </c>
    </row>
    <row r="70" spans="1:4">
      <c r="A70">
        <v>58</v>
      </c>
      <c r="B70">
        <v>1</v>
      </c>
      <c r="C70">
        <v>-1</v>
      </c>
      <c r="D70">
        <v>1</v>
      </c>
    </row>
    <row r="71" spans="1:4">
      <c r="A71">
        <v>59</v>
      </c>
      <c r="B71">
        <v>1</v>
      </c>
      <c r="C71">
        <v>-1</v>
      </c>
      <c r="D71">
        <v>1</v>
      </c>
    </row>
    <row r="72" spans="1:4">
      <c r="A72">
        <v>60</v>
      </c>
      <c r="B72">
        <v>1</v>
      </c>
      <c r="C72">
        <v>-1</v>
      </c>
      <c r="D72">
        <v>1</v>
      </c>
    </row>
    <row r="73" spans="1:4">
      <c r="A73">
        <v>61</v>
      </c>
      <c r="B73">
        <v>1</v>
      </c>
      <c r="C73">
        <v>-1</v>
      </c>
      <c r="D73">
        <v>2</v>
      </c>
    </row>
    <row r="74" spans="1:4">
      <c r="A74">
        <v>62</v>
      </c>
      <c r="B74">
        <v>1</v>
      </c>
      <c r="C74">
        <v>-1</v>
      </c>
      <c r="D74">
        <v>2</v>
      </c>
    </row>
    <row r="75" spans="1:4">
      <c r="A75">
        <v>63</v>
      </c>
      <c r="B75">
        <v>1</v>
      </c>
      <c r="C75">
        <v>-1</v>
      </c>
      <c r="D75">
        <v>2</v>
      </c>
    </row>
    <row r="76" spans="1:4">
      <c r="A76">
        <v>64</v>
      </c>
      <c r="B76">
        <v>1</v>
      </c>
      <c r="C76">
        <v>-1</v>
      </c>
      <c r="D76">
        <v>2</v>
      </c>
    </row>
    <row r="77" spans="1:4">
      <c r="A77">
        <v>65</v>
      </c>
      <c r="B77">
        <v>1</v>
      </c>
      <c r="C77">
        <v>-1</v>
      </c>
      <c r="D77">
        <v>2</v>
      </c>
    </row>
    <row r="78" spans="1:4">
      <c r="A78">
        <v>66</v>
      </c>
      <c r="B78">
        <v>1</v>
      </c>
      <c r="C78">
        <v>-1</v>
      </c>
      <c r="D78">
        <v>2</v>
      </c>
    </row>
    <row r="79" spans="1:4">
      <c r="A79">
        <v>67</v>
      </c>
      <c r="B79">
        <v>1</v>
      </c>
      <c r="C79">
        <v>-1</v>
      </c>
      <c r="D79">
        <v>2</v>
      </c>
    </row>
    <row r="80" spans="1:4">
      <c r="A80">
        <v>68</v>
      </c>
      <c r="B80">
        <v>1</v>
      </c>
      <c r="C80">
        <v>-1</v>
      </c>
      <c r="D80">
        <v>2</v>
      </c>
    </row>
    <row r="81" spans="1:4">
      <c r="A81">
        <v>69</v>
      </c>
      <c r="B81">
        <v>1</v>
      </c>
      <c r="C81">
        <v>-1</v>
      </c>
      <c r="D81">
        <v>2</v>
      </c>
    </row>
    <row r="82" spans="1:4">
      <c r="A82">
        <v>70</v>
      </c>
      <c r="B82">
        <v>1</v>
      </c>
      <c r="C82">
        <v>-1</v>
      </c>
      <c r="D82">
        <v>2</v>
      </c>
    </row>
    <row r="83" spans="1:4">
      <c r="A83">
        <v>71</v>
      </c>
      <c r="B83">
        <v>1</v>
      </c>
      <c r="C83">
        <v>-1</v>
      </c>
      <c r="D83">
        <v>2</v>
      </c>
    </row>
    <row r="84" spans="1:4">
      <c r="A84">
        <v>72</v>
      </c>
      <c r="B84">
        <v>1</v>
      </c>
      <c r="C84">
        <v>-1</v>
      </c>
      <c r="D84">
        <v>2</v>
      </c>
    </row>
    <row r="85" spans="1:4">
      <c r="A85">
        <v>73</v>
      </c>
      <c r="B85">
        <v>1</v>
      </c>
      <c r="C85">
        <v>-1</v>
      </c>
      <c r="D85">
        <v>2</v>
      </c>
    </row>
    <row r="86" spans="1:4">
      <c r="A86">
        <v>74</v>
      </c>
      <c r="B86">
        <v>1</v>
      </c>
      <c r="C86">
        <v>-1</v>
      </c>
      <c r="D86">
        <v>2</v>
      </c>
    </row>
    <row r="87" spans="1:4">
      <c r="A87">
        <v>75</v>
      </c>
      <c r="B87">
        <v>1</v>
      </c>
      <c r="C87">
        <v>-1</v>
      </c>
      <c r="D87">
        <v>2</v>
      </c>
    </row>
    <row r="88" spans="1:4">
      <c r="A88">
        <v>76</v>
      </c>
      <c r="B88">
        <v>1</v>
      </c>
      <c r="C88">
        <v>-1</v>
      </c>
      <c r="D88">
        <v>2</v>
      </c>
    </row>
    <row r="89" spans="1:4">
      <c r="A89">
        <v>77</v>
      </c>
      <c r="B89">
        <v>1</v>
      </c>
      <c r="C89">
        <v>-1</v>
      </c>
      <c r="D89">
        <v>2</v>
      </c>
    </row>
    <row r="90" spans="1:4">
      <c r="A90">
        <v>78</v>
      </c>
      <c r="B90">
        <v>1</v>
      </c>
      <c r="C90">
        <v>-1</v>
      </c>
      <c r="D90">
        <v>2</v>
      </c>
    </row>
    <row r="91" spans="1:4">
      <c r="A91">
        <v>79</v>
      </c>
      <c r="B91">
        <v>1</v>
      </c>
      <c r="C91">
        <v>-1</v>
      </c>
      <c r="D91">
        <v>2</v>
      </c>
    </row>
    <row r="92" spans="1:4">
      <c r="A92">
        <v>80</v>
      </c>
      <c r="B92">
        <v>1</v>
      </c>
      <c r="C92">
        <v>-1</v>
      </c>
      <c r="D92">
        <v>2</v>
      </c>
    </row>
    <row r="93" spans="1:4">
      <c r="A93">
        <v>81</v>
      </c>
      <c r="B93">
        <v>1</v>
      </c>
      <c r="C93">
        <v>-1</v>
      </c>
      <c r="D93">
        <v>2</v>
      </c>
    </row>
    <row r="94" spans="1:4">
      <c r="A94">
        <v>82</v>
      </c>
      <c r="B94">
        <v>1</v>
      </c>
      <c r="C94">
        <v>1</v>
      </c>
      <c r="D94">
        <v>2</v>
      </c>
    </row>
    <row r="95" spans="1:4">
      <c r="A95">
        <v>83</v>
      </c>
      <c r="B95">
        <v>1</v>
      </c>
      <c r="C95">
        <v>1</v>
      </c>
      <c r="D95">
        <v>2</v>
      </c>
    </row>
    <row r="96" spans="1:4">
      <c r="A96">
        <v>84</v>
      </c>
      <c r="B96">
        <v>2</v>
      </c>
      <c r="C96">
        <v>1</v>
      </c>
      <c r="D96">
        <v>2</v>
      </c>
    </row>
    <row r="97" spans="1:4">
      <c r="A97">
        <v>85</v>
      </c>
      <c r="B97">
        <v>2</v>
      </c>
      <c r="C97">
        <v>1</v>
      </c>
      <c r="D97">
        <v>2</v>
      </c>
    </row>
    <row r="98" spans="1:4">
      <c r="A98">
        <v>86</v>
      </c>
      <c r="B98">
        <v>2</v>
      </c>
      <c r="C98">
        <v>1</v>
      </c>
      <c r="D98">
        <v>2</v>
      </c>
    </row>
    <row r="99" spans="1:4">
      <c r="A99">
        <v>87</v>
      </c>
      <c r="B99">
        <v>2</v>
      </c>
      <c r="C99">
        <v>1</v>
      </c>
      <c r="D99">
        <v>2</v>
      </c>
    </row>
    <row r="100" spans="1:4">
      <c r="A100">
        <v>88</v>
      </c>
      <c r="B100">
        <v>2</v>
      </c>
      <c r="C100">
        <v>1</v>
      </c>
      <c r="D100">
        <v>2</v>
      </c>
    </row>
    <row r="101" spans="1:4">
      <c r="A101">
        <v>89</v>
      </c>
      <c r="B101">
        <v>2</v>
      </c>
      <c r="C101">
        <v>1</v>
      </c>
      <c r="D101">
        <v>2</v>
      </c>
    </row>
    <row r="102" spans="1:4">
      <c r="A102">
        <v>90</v>
      </c>
      <c r="B102">
        <v>2</v>
      </c>
      <c r="C102">
        <v>1</v>
      </c>
      <c r="D102">
        <v>2</v>
      </c>
    </row>
    <row r="103" spans="1:4">
      <c r="A103">
        <v>91</v>
      </c>
      <c r="B103">
        <v>2</v>
      </c>
      <c r="C103">
        <v>1</v>
      </c>
      <c r="D103">
        <v>2</v>
      </c>
    </row>
    <row r="104" spans="1:4">
      <c r="A104">
        <v>92</v>
      </c>
      <c r="B104">
        <v>2</v>
      </c>
      <c r="C104">
        <v>1</v>
      </c>
      <c r="D104">
        <v>2</v>
      </c>
    </row>
    <row r="105" spans="1:4">
      <c r="A105">
        <v>93</v>
      </c>
      <c r="B105">
        <v>2</v>
      </c>
      <c r="C105">
        <v>1</v>
      </c>
      <c r="D105">
        <v>2</v>
      </c>
    </row>
    <row r="106" spans="1:4">
      <c r="A106">
        <v>94</v>
      </c>
      <c r="B106">
        <v>2</v>
      </c>
      <c r="C106">
        <v>1</v>
      </c>
      <c r="D106">
        <v>2</v>
      </c>
    </row>
    <row r="107" spans="1:4">
      <c r="A107">
        <v>95</v>
      </c>
      <c r="B107">
        <v>2</v>
      </c>
      <c r="C107">
        <v>1</v>
      </c>
      <c r="D107">
        <v>2</v>
      </c>
    </row>
    <row r="108" spans="1:4">
      <c r="A108">
        <v>96</v>
      </c>
      <c r="B108">
        <v>2</v>
      </c>
      <c r="C108">
        <v>1</v>
      </c>
      <c r="D108">
        <v>2</v>
      </c>
    </row>
    <row r="109" spans="1:4">
      <c r="A109">
        <v>97</v>
      </c>
      <c r="B109">
        <v>2</v>
      </c>
      <c r="C109">
        <v>1</v>
      </c>
      <c r="D109">
        <v>2</v>
      </c>
    </row>
    <row r="110" spans="1:4">
      <c r="A110">
        <v>98</v>
      </c>
      <c r="B110">
        <v>2</v>
      </c>
      <c r="C110">
        <v>1</v>
      </c>
      <c r="D110">
        <v>2</v>
      </c>
    </row>
    <row r="111" spans="1:4">
      <c r="A111">
        <v>99</v>
      </c>
      <c r="B111">
        <v>2</v>
      </c>
      <c r="C111">
        <v>1</v>
      </c>
      <c r="D111">
        <v>2</v>
      </c>
    </row>
    <row r="112" spans="1:4">
      <c r="A112">
        <v>100</v>
      </c>
      <c r="B112">
        <v>2</v>
      </c>
      <c r="C112">
        <v>2</v>
      </c>
      <c r="D112">
        <v>2</v>
      </c>
    </row>
    <row r="113" spans="1:4">
      <c r="A113">
        <v>101</v>
      </c>
      <c r="B113">
        <v>2</v>
      </c>
      <c r="C113">
        <v>2</v>
      </c>
      <c r="D113">
        <v>2</v>
      </c>
    </row>
    <row r="114" spans="1:4">
      <c r="A114">
        <v>102</v>
      </c>
      <c r="B114">
        <v>2</v>
      </c>
      <c r="C114">
        <v>2</v>
      </c>
      <c r="D114">
        <v>2</v>
      </c>
    </row>
    <row r="115" spans="1:4">
      <c r="A115">
        <v>103</v>
      </c>
      <c r="B115">
        <v>2</v>
      </c>
      <c r="C115">
        <v>2</v>
      </c>
      <c r="D115">
        <v>2</v>
      </c>
    </row>
    <row r="116" spans="1:4">
      <c r="A116">
        <v>104</v>
      </c>
      <c r="B116">
        <v>2</v>
      </c>
      <c r="C116">
        <v>2</v>
      </c>
      <c r="D116">
        <v>2</v>
      </c>
    </row>
    <row r="117" spans="1:4">
      <c r="A117">
        <v>105</v>
      </c>
      <c r="B117">
        <v>2</v>
      </c>
      <c r="C117">
        <v>2</v>
      </c>
      <c r="D117">
        <v>2</v>
      </c>
    </row>
    <row r="118" spans="1:4">
      <c r="A118">
        <v>106</v>
      </c>
      <c r="B118">
        <v>2</v>
      </c>
      <c r="C118">
        <v>2</v>
      </c>
      <c r="D118">
        <v>2</v>
      </c>
    </row>
    <row r="119" spans="1:4">
      <c r="A119">
        <v>107</v>
      </c>
      <c r="B119">
        <v>2</v>
      </c>
      <c r="C119">
        <v>2</v>
      </c>
      <c r="D119">
        <v>2</v>
      </c>
    </row>
    <row r="120" spans="1:4">
      <c r="A120">
        <v>108</v>
      </c>
      <c r="B120">
        <v>2</v>
      </c>
      <c r="C120">
        <v>2</v>
      </c>
      <c r="D120">
        <v>2</v>
      </c>
    </row>
    <row r="121" spans="1:4">
      <c r="A121">
        <v>109</v>
      </c>
      <c r="B121">
        <v>2</v>
      </c>
      <c r="C121">
        <v>2</v>
      </c>
      <c r="D121">
        <v>2</v>
      </c>
    </row>
    <row r="122" spans="1:4">
      <c r="A122">
        <v>110</v>
      </c>
      <c r="B122">
        <v>2</v>
      </c>
      <c r="C122">
        <v>2</v>
      </c>
      <c r="D122">
        <v>2</v>
      </c>
    </row>
    <row r="123" spans="1:4">
      <c r="A123">
        <v>111</v>
      </c>
      <c r="B123">
        <v>2</v>
      </c>
      <c r="C123">
        <v>2</v>
      </c>
      <c r="D123">
        <v>2</v>
      </c>
    </row>
    <row r="124" spans="1:4">
      <c r="A124">
        <v>112</v>
      </c>
      <c r="B124">
        <v>2</v>
      </c>
      <c r="C124">
        <v>2</v>
      </c>
      <c r="D124">
        <v>2</v>
      </c>
    </row>
    <row r="125" spans="1:4">
      <c r="A125">
        <v>113</v>
      </c>
      <c r="B125">
        <v>2</v>
      </c>
      <c r="C125">
        <v>2</v>
      </c>
      <c r="D125">
        <v>2</v>
      </c>
    </row>
    <row r="126" spans="1:4">
      <c r="A126">
        <v>114</v>
      </c>
      <c r="B126">
        <v>2</v>
      </c>
      <c r="C126">
        <v>2</v>
      </c>
      <c r="D126">
        <v>2</v>
      </c>
    </row>
    <row r="127" spans="1:4">
      <c r="A127">
        <v>115</v>
      </c>
      <c r="B127">
        <v>2</v>
      </c>
      <c r="C127">
        <v>2</v>
      </c>
      <c r="D127">
        <v>2</v>
      </c>
    </row>
    <row r="128" spans="1:4">
      <c r="A128">
        <v>116</v>
      </c>
      <c r="B128">
        <v>2</v>
      </c>
      <c r="C128">
        <v>2</v>
      </c>
      <c r="D128">
        <v>2</v>
      </c>
    </row>
    <row r="129" spans="1:4">
      <c r="A129">
        <v>117</v>
      </c>
      <c r="B129">
        <v>2</v>
      </c>
      <c r="C129">
        <v>2</v>
      </c>
      <c r="D129">
        <v>2</v>
      </c>
    </row>
    <row r="130" spans="1:4">
      <c r="A130">
        <v>118</v>
      </c>
      <c r="B130">
        <v>2</v>
      </c>
      <c r="C130">
        <v>2</v>
      </c>
      <c r="D130">
        <v>2</v>
      </c>
    </row>
    <row r="131" spans="1:4">
      <c r="A131">
        <v>119</v>
      </c>
      <c r="B131">
        <v>2</v>
      </c>
      <c r="C131">
        <v>2</v>
      </c>
      <c r="D131">
        <v>2</v>
      </c>
    </row>
    <row r="132" spans="1:4">
      <c r="A132">
        <v>120</v>
      </c>
      <c r="B132">
        <v>2</v>
      </c>
      <c r="C132">
        <v>2</v>
      </c>
      <c r="D132">
        <v>2</v>
      </c>
    </row>
    <row r="133" spans="1:4">
      <c r="A133">
        <v>121</v>
      </c>
      <c r="B133">
        <v>2</v>
      </c>
      <c r="C133">
        <v>2</v>
      </c>
      <c r="D133">
        <v>2</v>
      </c>
    </row>
    <row r="134" spans="1:4">
      <c r="B134">
        <v>2</v>
      </c>
      <c r="C134">
        <v>2</v>
      </c>
      <c r="D134">
        <v>2</v>
      </c>
    </row>
    <row r="135" spans="1:4">
      <c r="B135">
        <v>2</v>
      </c>
      <c r="C135">
        <v>2</v>
      </c>
      <c r="D135">
        <v>2</v>
      </c>
    </row>
    <row r="136" spans="1:4">
      <c r="B136">
        <v>2</v>
      </c>
      <c r="C136">
        <v>2</v>
      </c>
      <c r="D136">
        <v>2</v>
      </c>
    </row>
    <row r="137" spans="1:4">
      <c r="B137">
        <v>2</v>
      </c>
      <c r="C137">
        <v>2</v>
      </c>
      <c r="D137">
        <v>2</v>
      </c>
    </row>
    <row r="138" spans="1:4">
      <c r="B138">
        <v>2</v>
      </c>
      <c r="C138">
        <v>2</v>
      </c>
      <c r="D138">
        <v>2</v>
      </c>
    </row>
    <row r="139" spans="1:4">
      <c r="B139">
        <v>2</v>
      </c>
      <c r="C139">
        <v>2</v>
      </c>
      <c r="D139">
        <v>2</v>
      </c>
    </row>
    <row r="140" spans="1:4">
      <c r="B140">
        <v>2</v>
      </c>
      <c r="C140">
        <v>2</v>
      </c>
      <c r="D140">
        <v>2</v>
      </c>
    </row>
    <row r="141" spans="1:4">
      <c r="B141">
        <v>2</v>
      </c>
      <c r="C141">
        <v>2</v>
      </c>
      <c r="D141">
        <v>2</v>
      </c>
    </row>
    <row r="142" spans="1:4">
      <c r="B142">
        <v>2</v>
      </c>
      <c r="C142">
        <v>2</v>
      </c>
      <c r="D142">
        <v>2</v>
      </c>
    </row>
    <row r="143" spans="1:4">
      <c r="B143">
        <v>2</v>
      </c>
      <c r="C143">
        <v>2</v>
      </c>
      <c r="D143">
        <v>2</v>
      </c>
    </row>
    <row r="144" spans="1:4">
      <c r="B144">
        <v>2</v>
      </c>
      <c r="C144">
        <v>2</v>
      </c>
      <c r="D144">
        <v>2</v>
      </c>
    </row>
    <row r="145" spans="2:4">
      <c r="B145">
        <v>2</v>
      </c>
      <c r="C145">
        <v>2</v>
      </c>
      <c r="D145">
        <v>2</v>
      </c>
    </row>
    <row r="146" spans="2:4">
      <c r="B146">
        <v>2</v>
      </c>
      <c r="C146">
        <v>2</v>
      </c>
      <c r="D146">
        <v>2</v>
      </c>
    </row>
    <row r="147" spans="2:4">
      <c r="B147">
        <v>2</v>
      </c>
      <c r="C147">
        <v>2</v>
      </c>
      <c r="D147">
        <v>2</v>
      </c>
    </row>
    <row r="148" spans="2:4">
      <c r="B148">
        <v>2</v>
      </c>
      <c r="C148">
        <v>2</v>
      </c>
      <c r="D148">
        <v>2</v>
      </c>
    </row>
    <row r="149" spans="2:4">
      <c r="B149">
        <v>2</v>
      </c>
      <c r="C149">
        <v>2</v>
      </c>
      <c r="D149">
        <v>2</v>
      </c>
    </row>
    <row r="150" spans="2:4">
      <c r="B150">
        <v>2</v>
      </c>
      <c r="C150">
        <v>2</v>
      </c>
      <c r="D150">
        <v>2</v>
      </c>
    </row>
    <row r="151" spans="2:4">
      <c r="B151">
        <v>2</v>
      </c>
      <c r="C151">
        <v>2</v>
      </c>
      <c r="D151">
        <v>2</v>
      </c>
    </row>
    <row r="152" spans="2:4">
      <c r="B152">
        <v>2</v>
      </c>
      <c r="C152">
        <v>2</v>
      </c>
      <c r="D152">
        <v>2</v>
      </c>
    </row>
    <row r="153" spans="2:4">
      <c r="B153">
        <v>3</v>
      </c>
      <c r="C153">
        <v>2</v>
      </c>
      <c r="D153">
        <v>2</v>
      </c>
    </row>
    <row r="154" spans="2:4">
      <c r="B154">
        <v>3</v>
      </c>
      <c r="C154">
        <v>2</v>
      </c>
      <c r="D154">
        <v>2</v>
      </c>
    </row>
    <row r="155" spans="2:4">
      <c r="B155">
        <v>3</v>
      </c>
      <c r="C155">
        <v>2</v>
      </c>
      <c r="D155">
        <v>2</v>
      </c>
    </row>
    <row r="156" spans="2:4">
      <c r="C156">
        <v>2</v>
      </c>
      <c r="D156">
        <v>2</v>
      </c>
    </row>
    <row r="157" spans="2:4">
      <c r="C157">
        <v>2</v>
      </c>
      <c r="D157">
        <v>2</v>
      </c>
    </row>
    <row r="158" spans="2:4">
      <c r="C158">
        <v>2</v>
      </c>
      <c r="D158">
        <v>2</v>
      </c>
    </row>
    <row r="159" spans="2:4">
      <c r="C159">
        <v>2</v>
      </c>
      <c r="D159">
        <v>3</v>
      </c>
    </row>
    <row r="160" spans="2:4">
      <c r="C160">
        <v>3</v>
      </c>
      <c r="D160">
        <v>3</v>
      </c>
    </row>
    <row r="161" spans="2:4">
      <c r="C161">
        <v>3</v>
      </c>
      <c r="D161">
        <v>3</v>
      </c>
    </row>
    <row r="162" spans="2:4">
      <c r="C162">
        <v>3</v>
      </c>
      <c r="D162">
        <v>3</v>
      </c>
    </row>
    <row r="163" spans="2:4">
      <c r="C163">
        <v>3</v>
      </c>
      <c r="D163">
        <v>3</v>
      </c>
    </row>
    <row r="164" spans="2:4">
      <c r="D164">
        <v>3</v>
      </c>
    </row>
    <row r="165" spans="2:4">
      <c r="D165">
        <v>3</v>
      </c>
    </row>
    <row r="166" spans="2:4">
      <c r="B166" s="25">
        <f>AVERAGE(B13:B165)</f>
        <v>1.1818181818181819</v>
      </c>
      <c r="C166" s="25">
        <f t="shared" ref="C166:D166" si="7">AVERAGE(C13:C165)</f>
        <v>-5.9602649006622516E-2</v>
      </c>
      <c r="D166" s="25">
        <f t="shared" si="7"/>
        <v>1.477124183006536</v>
      </c>
    </row>
    <row r="167" spans="2:4">
      <c r="B167" s="25">
        <f>_xlfn.STDEV.P(B13:B165)</f>
        <v>1.1981125228006755</v>
      </c>
      <c r="C167" s="25">
        <f t="shared" ref="C167:D167" si="8">_xlfn.STDEV.P(C13:C165)</f>
        <v>1.8022494703482275</v>
      </c>
      <c r="D167" s="25">
        <f t="shared" si="8"/>
        <v>0.96395812102413703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グラフ用データ</vt:lpstr>
      <vt:lpstr>刺激感度比との分析</vt:lpstr>
      <vt:lpstr>分析</vt:lpstr>
      <vt:lpstr>松井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野元彬久</dc:creator>
  <cp:lastModifiedBy>Akihisa Nomoto</cp:lastModifiedBy>
  <dcterms:created xsi:type="dcterms:W3CDTF">2021-06-17T05:14:00Z</dcterms:created>
  <dcterms:modified xsi:type="dcterms:W3CDTF">2023-12-06T01:05:35Z</dcterms:modified>
</cp:coreProperties>
</file>