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9.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0.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1.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timelines/timeline2.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2.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6.xml" ContentType="application/vnd.ms-excel.slicer+xml"/>
  <Override PartName="/xl/timelines/timeline3.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G:\"/>
    </mc:Choice>
  </mc:AlternateContent>
  <xr:revisionPtr revIDLastSave="0" documentId="13_ncr:1_{214FC0FB-D8CC-43C5-BB2D-98449210D7EF}" xr6:coauthVersionLast="47" xr6:coauthVersionMax="47" xr10:uidLastSave="{00000000-0000-0000-0000-000000000000}"/>
  <bookViews>
    <workbookView xWindow="-120" yWindow="-120" windowWidth="20730" windowHeight="11160" firstSheet="7" activeTab="7" xr2:uid="{FB4CDCF2-4C9E-4BBD-ADBC-85EBF019FB6D}"/>
  </bookViews>
  <sheets>
    <sheet name="Data_2024" sheetId="2" state="hidden" r:id="rId1"/>
    <sheet name="Calculations" sheetId="18" state="hidden" r:id="rId2"/>
    <sheet name="Tea Plucking" sheetId="14" state="hidden" r:id="rId3"/>
    <sheet name="Tea Plants" sheetId="13" state="hidden" r:id="rId4"/>
    <sheet name="Extra Expenses" sheetId="12" state="hidden" r:id="rId5"/>
    <sheet name="Salaries" sheetId="6" state="hidden" r:id="rId6"/>
    <sheet name="Tea Leaves - Revenue" sheetId="17" state="hidden" r:id="rId7"/>
    <sheet name="Dashboard" sheetId="16" r:id="rId8"/>
  </sheets>
  <definedNames>
    <definedName name="_xlcn.WorksheetConnection_Analysis.xlsxTable51" hidden="1">Table5[]</definedName>
    <definedName name="_xlcn.WorksheetConnection_Analysis.xlsxTable61" hidden="1">Table6[]</definedName>
    <definedName name="ExternalData_1" localSheetId="0" hidden="1">Data_2024!$A$1:$P$91</definedName>
    <definedName name="NativeTimeline_Date__Extra_Expenses">#N/A</definedName>
    <definedName name="NativeTimeline_Date__Salary_Payments">#N/A</definedName>
    <definedName name="revenue">'Tea Leaves - Revenue'!$C$18</definedName>
    <definedName name="Slicer_Expenditure">#N/A</definedName>
    <definedName name="Slicer_Extra_Expenses">#N/A</definedName>
    <definedName name="Slicer_Month__Income">#N/A</definedName>
    <definedName name="Slicer_Name">#N/A</definedName>
    <definedName name="Slicer_Tea_Plucker">#N/A</definedName>
    <definedName name="Slicer_Year">#N/A</definedName>
    <definedName name="tea_total">'Tea Leaves - Revenue'!$B$18</definedName>
    <definedName name="teaplants">'Tea Plants'!$B$10</definedName>
    <definedName name="teaplants_tot">'Tea Plants'!$C$10</definedName>
    <definedName name="teaplucking">'Tea Plucking'!$B$17</definedName>
    <definedName name="total_extra_ex">'Extra Expenses'!$I$6</definedName>
    <definedName name="total_salary">Salaries!$A$14</definedName>
  </definedNames>
  <calcPr calcId="191029"/>
  <pivotCaches>
    <pivotCache cacheId="0" r:id="rId9"/>
    <pivotCache cacheId="1" r:id="rId10"/>
    <pivotCache cacheId="10" r:id="rId11"/>
    <pivotCache cacheId="22" r:id="rId12"/>
    <pivotCache cacheId="27" r:id="rId13"/>
    <pivotCache cacheId="36" r:id="rId14"/>
    <pivotCache cacheId="41"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2"/>
        <x15:timelineCacheRef r:id="rId23"/>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6" name="Table6" connection="WorksheetConnection_Analysis.xlsx!Table6"/>
          <x15:modelTable id="Table5" name="Table5" connection="WorksheetConnection_Analysis.xlsx!Table5"/>
        </x15:modelTables>
        <x15:modelRelationships>
          <x15:modelRelationship fromTable="Table5" fromColumn="Year" toTable="Table6" toColumn="Year"/>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0" i="16" l="1" a="1"/>
  <c r="O50" i="16" s="1"/>
  <c r="J19" i="18"/>
  <c r="E51" i="16" a="1"/>
  <c r="E51" i="16" s="1"/>
  <c r="B18" i="17"/>
  <c r="C18" i="17"/>
  <c r="B10" i="13"/>
  <c r="C10" i="13"/>
  <c r="S18" i="18"/>
  <c r="J4" i="18"/>
  <c r="S4" i="18"/>
  <c r="I6" i="12"/>
  <c r="B17" i="14"/>
  <c r="J5" i="18"/>
  <c r="A14" i="6"/>
  <c r="J3" i="18"/>
  <c r="J6" i="18"/>
  <c r="O26" i="1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309DDE-AA84-438D-A721-7F47B6AEA5C2}" keepAlive="1" name="Query - Data_2024" description="Connection to the 'Data_2024' query in the workbook." type="5" refreshedVersion="8" background="1" saveData="1">
    <dbPr connection="Provider=Microsoft.Mashup.OleDb.1;Data Source=$Workbook$;Location=Data_2024;Extended Properties=&quot;&quot;" command="SELECT * FROM [Data_2024]"/>
  </connection>
  <connection id="2" xr16:uid="{3AB3B7C2-1DE7-4483-85A5-62C67246622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86364D46-2205-4BA2-B2EB-17CC333E42BD}" name="WorksheetConnection_Analysis.xlsx!Table5" type="102" refreshedVersion="8" minRefreshableVersion="5">
    <extLst>
      <ext xmlns:x15="http://schemas.microsoft.com/office/spreadsheetml/2010/11/main" uri="{DE250136-89BD-433C-8126-D09CA5730AF9}">
        <x15:connection id="Table5">
          <x15:rangePr sourceName="_xlcn.WorksheetConnection_Analysis.xlsxTable51"/>
        </x15:connection>
      </ext>
    </extLst>
  </connection>
  <connection id="4" xr16:uid="{D4BACE08-FBDE-4738-9B02-9D78B7C0A5C8}" name="WorksheetConnection_Analysis.xlsx!Table6" type="102" refreshedVersion="8" minRefreshableVersion="5">
    <extLst>
      <ext xmlns:x15="http://schemas.microsoft.com/office/spreadsheetml/2010/11/main" uri="{DE250136-89BD-433C-8126-D09CA5730AF9}">
        <x15:connection id="Table6">
          <x15:rangePr sourceName="_xlcn.WorksheetConnection_Analysis.xlsxTable6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<sst xmlns="http://schemas.openxmlformats.org/spreadsheetml/2006/main" count="597" uniqueCount="75">
  <si>
    <t>Date (Salary Payments)</t>
  </si>
  <si>
    <t>Name</t>
  </si>
  <si>
    <t>Salary</t>
  </si>
  <si>
    <t>Date (Extra Expenses)</t>
  </si>
  <si>
    <t>Extra Expenses</t>
  </si>
  <si>
    <t>Payment (Extra)</t>
  </si>
  <si>
    <t>Date (Tea Plants)</t>
  </si>
  <si>
    <t>Charges (Tea Plants)</t>
  </si>
  <si>
    <t>Number of Plants</t>
  </si>
  <si>
    <t>Payment (Tea Plants)</t>
  </si>
  <si>
    <t>Date (Tea Plucking)</t>
  </si>
  <si>
    <t>Tea Plucker</t>
  </si>
  <si>
    <t>Salary (Tea Plucker)</t>
  </si>
  <si>
    <t>Month (Income)</t>
  </si>
  <si>
    <t>Tea Leaves (kg)</t>
  </si>
  <si>
    <t>Income</t>
  </si>
  <si>
    <t>Sarath</t>
  </si>
  <si>
    <t>Backhoe</t>
  </si>
  <si>
    <t>Tea Plants</t>
  </si>
  <si>
    <t>Alweera</t>
  </si>
  <si>
    <t>January</t>
  </si>
  <si>
    <t>Abhi</t>
  </si>
  <si>
    <t>February</t>
  </si>
  <si>
    <t>Sinnartha</t>
  </si>
  <si>
    <t>March</t>
  </si>
  <si>
    <t>April</t>
  </si>
  <si>
    <t>May</t>
  </si>
  <si>
    <t>June</t>
  </si>
  <si>
    <t>July</t>
  </si>
  <si>
    <t>August</t>
  </si>
  <si>
    <t>Stamps</t>
  </si>
  <si>
    <t>September</t>
  </si>
  <si>
    <t>October</t>
  </si>
  <si>
    <t>Transport</t>
  </si>
  <si>
    <t>November</t>
  </si>
  <si>
    <t>December</t>
  </si>
  <si>
    <t>Food Items</t>
  </si>
  <si>
    <t>Extra Items</t>
  </si>
  <si>
    <t>Fertilizer</t>
  </si>
  <si>
    <t>Ranjana</t>
  </si>
  <si>
    <t>Labour Charges</t>
  </si>
  <si>
    <t>Electricity Bills</t>
  </si>
  <si>
    <t>Miscellaneous</t>
  </si>
  <si>
    <t>Jayasinghe</t>
  </si>
  <si>
    <t>Nimal</t>
  </si>
  <si>
    <t>Vignesh</t>
  </si>
  <si>
    <t>Row Labels</t>
  </si>
  <si>
    <t>Grand Total</t>
  </si>
  <si>
    <t>Jun</t>
  </si>
  <si>
    <t>Jul</t>
  </si>
  <si>
    <t>Nov</t>
  </si>
  <si>
    <t>Dec</t>
  </si>
  <si>
    <t>Sum of Salary</t>
  </si>
  <si>
    <t>Equipments &amp; Constructions</t>
  </si>
  <si>
    <t>Sum of Payment (Extra)</t>
  </si>
  <si>
    <t>Sum of Payment (Tea Plants)</t>
  </si>
  <si>
    <t>N/A</t>
  </si>
  <si>
    <t>Sum of Salary (Tea Plucker)</t>
  </si>
  <si>
    <t>Sum of Income</t>
  </si>
  <si>
    <t>TEA ESTATE SUMMARY</t>
  </si>
  <si>
    <t>Salaries Expenditure</t>
  </si>
  <si>
    <t>Extra Expenditure</t>
  </si>
  <si>
    <t>Tea Plants Expenditure</t>
  </si>
  <si>
    <t>Tea Plucking Expenditure</t>
  </si>
  <si>
    <t>Expenditure</t>
  </si>
  <si>
    <t>Payment</t>
  </si>
  <si>
    <t>Sum of Payment</t>
  </si>
  <si>
    <t>Year</t>
  </si>
  <si>
    <t>Revenue</t>
  </si>
  <si>
    <t>Sum of Revenue</t>
  </si>
  <si>
    <t>INCOME</t>
  </si>
  <si>
    <t>Payment/Expenditure</t>
  </si>
  <si>
    <t xml:space="preserve"> Number of Plants</t>
  </si>
  <si>
    <t xml:space="preserve">Revenue </t>
  </si>
  <si>
    <t>Amount of Tea Leaves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</si>
</sst>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_([$LKR]\ * #,##0_);_([$LKR]\ * \(#,##0\);_([$LKR]\ * &quot;-&quot;_);_(@_)"/>
    <numFmt numFmtId="165" formatCode="_([$kg]\ * #,##0_);_([$kg]\ * \(#,##0\);_([$kg]\ * &quot;-&quot;_);_(@_)"/>
    <numFmt numFmtId="166" formatCode="0,\K"/>
    <numFmt numFmtId="167" formatCode="[$LKR]\ #,##0"/>
  </numFmts>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b/>
      <sz val="18"/>
      <color theme="1"/>
      <name val="Aptos Narrow"/>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0" tint="-4.9989318521683403E-2"/>
        <bgColor indexed="64"/>
      </patternFill>
    </fill>
    <fill>
      <patternFill patternType="solid">
        <fgColor theme="9" tint="-0.249977111117893"/>
        <bgColor indexed="64"/>
      </patternFill>
    </fill>
  </fills>
  <borders count="11">
    <border>
      <left/>
      <right/>
      <top/>
      <bottom/>
      <diagonal/>
    </border>
    <border>
      <left/>
      <right/>
      <top/>
      <bottom style="thin">
        <color theme="4" tint="0.39997558519241921"/>
      </bottom>
      <diagonal/>
    </border>
    <border>
      <left/>
      <right/>
      <top style="thin">
        <color theme="4" tint="0.39997558519241921"/>
      </top>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33">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164" fontId="0" fillId="0" borderId="0" xfId="1" applyNumberFormat="1" applyFont="1"/>
    <xf numFmtId="164" fontId="2" fillId="0" borderId="0" xfId="0" applyNumberFormat="1" applyFont="1"/>
    <xf numFmtId="165" fontId="0" fillId="0" borderId="0" xfId="0" applyNumberFormat="1"/>
    <xf numFmtId="166" fontId="0" fillId="0" borderId="0" xfId="0" applyNumberFormat="1"/>
    <xf numFmtId="0" fontId="2" fillId="0" borderId="1" xfId="0" applyFont="1" applyBorder="1" applyAlignment="1">
      <alignment horizontal="left"/>
    </xf>
    <xf numFmtId="164" fontId="2" fillId="0" borderId="1" xfId="0" applyNumberFormat="1" applyFont="1" applyBorder="1"/>
    <xf numFmtId="14" fontId="2" fillId="0" borderId="0" xfId="0" applyNumberFormat="1" applyFont="1"/>
    <xf numFmtId="0" fontId="2" fillId="0" borderId="0" xfId="0" applyFont="1"/>
    <xf numFmtId="0" fontId="2" fillId="2" borderId="2" xfId="0" applyFont="1" applyFill="1" applyBorder="1" applyAlignment="1">
      <alignment horizontal="left"/>
    </xf>
    <xf numFmtId="164" fontId="2" fillId="2" borderId="2" xfId="0" applyNumberFormat="1" applyFont="1" applyFill="1" applyBorder="1"/>
    <xf numFmtId="167" fontId="0" fillId="0" borderId="0" xfId="1" applyNumberFormat="1" applyFont="1"/>
    <xf numFmtId="0" fontId="0" fillId="0" borderId="0" xfId="0" applyNumberFormat="1"/>
    <xf numFmtId="0" fontId="3" fillId="3" borderId="0" xfId="0" applyFont="1" applyFill="1"/>
    <xf numFmtId="0" fontId="0" fillId="3" borderId="0" xfId="0" applyFont="1" applyFill="1"/>
    <xf numFmtId="0" fontId="2" fillId="3" borderId="0" xfId="0" applyFont="1" applyFill="1" applyAlignment="1">
      <alignment horizontal="center"/>
    </xf>
    <xf numFmtId="0" fontId="2" fillId="3" borderId="0" xfId="0" applyFont="1" applyFill="1"/>
    <xf numFmtId="0" fontId="0" fillId="3" borderId="0" xfId="0" applyFont="1" applyFill="1" applyAlignment="1">
      <alignment horizontal="center"/>
    </xf>
    <xf numFmtId="0" fontId="2" fillId="3" borderId="3" xfId="0" applyFont="1" applyFill="1" applyBorder="1"/>
    <xf numFmtId="0" fontId="2" fillId="3" borderId="10" xfId="0" applyFont="1" applyFill="1" applyBorder="1"/>
    <xf numFmtId="0" fontId="0" fillId="3" borderId="8" xfId="0" applyFont="1" applyFill="1" applyBorder="1"/>
    <xf numFmtId="164" fontId="0" fillId="3" borderId="9" xfId="1" applyNumberFormat="1" applyFont="1" applyFill="1" applyBorder="1"/>
    <xf numFmtId="0" fontId="0" fillId="3" borderId="7" xfId="0" applyFont="1" applyFill="1" applyBorder="1"/>
    <xf numFmtId="0" fontId="0" fillId="3" borderId="5" xfId="0" applyFont="1" applyFill="1" applyBorder="1"/>
    <xf numFmtId="0" fontId="0" fillId="3" borderId="6" xfId="0" applyFont="1" applyFill="1" applyBorder="1"/>
    <xf numFmtId="164" fontId="0" fillId="3" borderId="4" xfId="1" applyNumberFormat="1" applyFont="1" applyFill="1" applyBorder="1"/>
    <xf numFmtId="164" fontId="0" fillId="3" borderId="5" xfId="1" applyNumberFormat="1" applyFont="1" applyFill="1" applyBorder="1"/>
    <xf numFmtId="0" fontId="3" fillId="4" borderId="0" xfId="0" applyFont="1" applyFill="1" applyAlignment="1">
      <alignment horizontal="center"/>
    </xf>
  </cellXfs>
  <cellStyles count="2">
    <cellStyle name="Currency" xfId="1" builtinId="4"/>
    <cellStyle name="Normal" xfId="0" builtinId="0"/>
  </cellStyles>
  <dxfs count="26">
    <dxf>
      <numFmt numFmtId="164" formatCode="_([$LKR]\ * #,##0_);_([$LKR]\ * \(#,##0\);_([$LKR]\ * &quot;-&quot;_);_(@_)"/>
    </dxf>
    <dxf>
      <numFmt numFmtId="164" formatCode="_([$LKR]\ * #,##0_);_([$LKR]\ * \(#,##0\);_([$LKR]\ * &quot;-&quot;_);_(@_)"/>
    </dxf>
    <dxf>
      <numFmt numFmtId="164" formatCode="_([$LKR]\ * #,##0_);_([$LKR]\ * \(#,##0\);_([$LKR]\ * &quot;-&quot;_);_(@_)"/>
    </dxf>
    <dxf>
      <numFmt numFmtId="164" formatCode="_([$LKR]\ * #,##0_);_([$LKR]\ * \(#,##0\);_([$LKR]\ * &quot;-&quot;_);_(@_)"/>
    </dxf>
    <dxf>
      <numFmt numFmtId="164" formatCode="_([$LKR]\ * #,##0_);_([$LKR]\ * \(#,##0\);_([$LKR]\ * &quot;-&quot;_);_(@_)"/>
    </dxf>
    <dxf>
      <numFmt numFmtId="19" formatCode="m/d/yyyy"/>
    </dxf>
    <dxf>
      <numFmt numFmtId="19" formatCode="m/d/yyyy"/>
    </dxf>
    <dxf>
      <numFmt numFmtId="19" formatCode="m/d/yyyy"/>
    </dxf>
    <dxf>
      <numFmt numFmtId="19" formatCode="m/d/yyyy"/>
    </dxf>
    <dxf>
      <numFmt numFmtId="165" formatCode="_([$kg]\ * #,##0_);_([$kg]\ * \(#,##0\);_([$kg]\ * &quot;-&quot;_);_(@_)"/>
    </dxf>
    <dxf>
      <numFmt numFmtId="164" formatCode="_([$LKR]\ * #,##0_);_([$LKR]\ * \(#,##0\);_([$LKR]\ * &quot;-&quot;_);_(@_)"/>
    </dxf>
    <dxf>
      <numFmt numFmtId="164" formatCode="_([$LKR]\ * #,##0_);_([$LKR]\ * \(#,##0\);_([$LKR]\ * &quot;-&quot;_);_(@_)"/>
    </dxf>
    <dxf>
      <numFmt numFmtId="164" formatCode="_([$LKR]\ * #,##0_);_([$LKR]\ * \(#,##0\);_([$LKR]\ * &quot;-&quot;_);_(@_)"/>
    </dxf>
    <dxf>
      <numFmt numFmtId="164" formatCode="_([$LKR]\ * #,##0_);_([$LKR]\ * \(#,##0\);_([$LKR]\ * &quot;-&quot;_);_(@_)"/>
    </dxf>
    <dxf>
      <numFmt numFmtId="164" formatCode="_([$LKR]\ * #,##0_);_([$LKR]\ * \(#,##0\);_([$LKR]\ * &quot;-&quot;_);_(@_)"/>
    </dxf>
    <dxf>
      <numFmt numFmtId="164" formatCode="_([$LKR]\ * #,##0_);_([$LKR]\ * \(#,##0\);_([$LKR]\ * &quot;-&quot;_);_(@_)"/>
    </dxf>
    <dxf>
      <numFmt numFmtId="164" formatCode="_([$LKR]\ * #,##0_);_([$LKR]\ * \(#,##0\);_([$LKR]\ * &quot;-&quot;_);_(@_)"/>
    </dxf>
    <dxf>
      <numFmt numFmtId="0" formatCode="General"/>
    </dxf>
    <dxf>
      <numFmt numFmtId="0" formatCode="General"/>
    </dxf>
    <dxf>
      <numFmt numFmtId="0" formatCode="General"/>
    </dxf>
    <dxf>
      <numFmt numFmtId="0" formatCode="General"/>
    </dxf>
    <dxf>
      <numFmt numFmtId="0" formatCode="General"/>
    </dxf>
    <dxf>
      <font>
        <b/>
        <sz val="11"/>
        <color theme="1"/>
      </font>
      <border>
        <vertical/>
        <horizontal/>
      </border>
    </dxf>
    <dxf>
      <font>
        <color theme="1"/>
      </font>
      <border diagonalUp="0" diagonalDown="0">
        <left/>
        <right/>
        <top/>
        <bottom/>
        <vertical/>
        <horizontal/>
      </border>
    </dxf>
    <dxf>
      <font>
        <b/>
        <color theme="1"/>
      </font>
      <border>
        <bottom style="thin">
          <color theme="6"/>
        </bottom>
        <vertical/>
        <horizontal/>
      </border>
    </dxf>
    <dxf>
      <font>
        <color theme="1"/>
      </font>
      <border diagonalUp="0" diagonalDown="0">
        <left/>
        <right/>
        <top/>
        <bottom/>
        <vertical/>
        <horizontal/>
      </border>
    </dxf>
  </dxfs>
  <tableStyles count="3" defaultTableStyle="TableStyleMedium2" defaultPivotStyle="PivotStyleLight16">
    <tableStyle name="Invisible" pivot="0" table="0" count="0" xr9:uid="{D6B3B1B7-B8B2-4A6D-BD7C-34B947FE0F72}"/>
    <tableStyle name="Noborder" pivot="0" table="0" count="10" xr9:uid="{63B0B47A-CDA6-430F-BC18-0442AF0609C2}">
      <tableStyleElement type="wholeTable" dxfId="25"/>
      <tableStyleElement type="headerRow" dxfId="24"/>
    </tableStyle>
    <tableStyle name="Slicer-NoBorder" pivot="0" table="0" count="9" xr9:uid="{032A3B2D-9ABA-4BA1-AC66-0C3C705DE519}">
      <tableStyleElement type="wholeTable" dxfId="23"/>
      <tableStyleElement type="headerRow" dxfId="2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No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6" tint="0.39997558519241921"/>
              <bgColor theme="6"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6" tint="0.59999389629810485"/>
              </stop>
              <stop position="1">
                <color theme="6"/>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6"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Slicer-NoBorder">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5.xml"/><Relationship Id="rId18" Type="http://schemas.microsoft.com/office/2007/relationships/slicerCache" Target="slicerCaches/slicerCache3.xml"/><Relationship Id="rId26" Type="http://schemas.openxmlformats.org/officeDocument/2006/relationships/styles" Target="styles.xml"/><Relationship Id="rId39" Type="http://schemas.openxmlformats.org/officeDocument/2006/relationships/customXml" Target="../customXml/item9.xml"/><Relationship Id="rId21" Type="http://schemas.microsoft.com/office/2007/relationships/slicerCache" Target="slicerCaches/slicerCache6.xml"/><Relationship Id="rId34" Type="http://schemas.openxmlformats.org/officeDocument/2006/relationships/customXml" Target="../customXml/item4.xml"/><Relationship Id="rId42" Type="http://schemas.openxmlformats.org/officeDocument/2006/relationships/customXml" Target="../customXml/item12.xml"/><Relationship Id="rId47" Type="http://schemas.openxmlformats.org/officeDocument/2006/relationships/customXml" Target="../customXml/item17.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1.xml"/><Relationship Id="rId29"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theme" Target="theme/theme1.xml"/><Relationship Id="rId32" Type="http://schemas.openxmlformats.org/officeDocument/2006/relationships/customXml" Target="../customXml/item2.xml"/><Relationship Id="rId37" Type="http://schemas.openxmlformats.org/officeDocument/2006/relationships/customXml" Target="../customXml/item7.xml"/><Relationship Id="rId40" Type="http://schemas.openxmlformats.org/officeDocument/2006/relationships/customXml" Target="../customXml/item10.xml"/><Relationship Id="rId45"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23" Type="http://schemas.microsoft.com/office/2011/relationships/timelineCache" Target="timelineCaches/timelineCache2.xml"/><Relationship Id="rId28" Type="http://schemas.openxmlformats.org/officeDocument/2006/relationships/sheetMetadata" Target="metadata.xml"/><Relationship Id="rId36" Type="http://schemas.openxmlformats.org/officeDocument/2006/relationships/customXml" Target="../customXml/item6.xml"/><Relationship Id="rId10" Type="http://schemas.openxmlformats.org/officeDocument/2006/relationships/pivotCacheDefinition" Target="pivotCache/pivotCacheDefinition2.xml"/><Relationship Id="rId19" Type="http://schemas.microsoft.com/office/2007/relationships/slicerCache" Target="slicerCaches/slicerCache4.xml"/><Relationship Id="rId31" Type="http://schemas.openxmlformats.org/officeDocument/2006/relationships/customXml" Target="../customXml/item1.xml"/><Relationship Id="rId44"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microsoft.com/office/2011/relationships/timelineCache" Target="timelineCaches/timelineCache1.xml"/><Relationship Id="rId27" Type="http://schemas.openxmlformats.org/officeDocument/2006/relationships/sharedStrings" Target="sharedStrings.xml"/><Relationship Id="rId30" Type="http://schemas.openxmlformats.org/officeDocument/2006/relationships/calcChain" Target="calcChain.xml"/><Relationship Id="rId35" Type="http://schemas.openxmlformats.org/officeDocument/2006/relationships/customXml" Target="../customXml/item5.xml"/><Relationship Id="rId43" Type="http://schemas.openxmlformats.org/officeDocument/2006/relationships/customXml" Target="../customXml/item13.xml"/><Relationship Id="rId48" Type="http://schemas.openxmlformats.org/officeDocument/2006/relationships/customXml" Target="../customXml/item18.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microsoft.com/office/2007/relationships/slicerCache" Target="slicerCaches/slicerCache2.xml"/><Relationship Id="rId25" Type="http://schemas.openxmlformats.org/officeDocument/2006/relationships/connections" Target="connections.xml"/><Relationship Id="rId33" Type="http://schemas.openxmlformats.org/officeDocument/2006/relationships/customXml" Target="../customXml/item3.xml"/><Relationship Id="rId38" Type="http://schemas.openxmlformats.org/officeDocument/2006/relationships/customXml" Target="../customXml/item8.xml"/><Relationship Id="rId46" Type="http://schemas.openxmlformats.org/officeDocument/2006/relationships/customXml" Target="../customXml/item16.xml"/><Relationship Id="rId20" Type="http://schemas.microsoft.com/office/2007/relationships/slicerCache" Target="slicerCaches/slicerCache5.xml"/><Relationship Id="rId41" Type="http://schemas.openxmlformats.org/officeDocument/2006/relationships/customXml" Target="../customXml/item1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[Analysis.xlsx]Calculations!PivotTable9</c:name>
    <c:fmtId val="6"/>
  </c:pivotSource>
  <c:chart>
    <c:autoTitleDeleted val="1"/>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dLbl>
          <c:idx val="0"/>
          <c:layout>
            <c:manualLayout>
              <c:x val="0.35277777777777769"/>
              <c:y val="-1.3888888888888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dLbl>
          <c:idx val="0"/>
          <c:layout>
            <c:manualLayout>
              <c:x val="0.13333333333333339"/>
              <c:y val="4.629629629629608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p3d/>
        </c:spPr>
        <c:dLbl>
          <c:idx val="0"/>
          <c:layout>
            <c:manualLayout>
              <c:x val="0.23055555555555546"/>
              <c:y val="-3.24074074074074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p3d/>
        </c:spPr>
        <c:dLbl>
          <c:idx val="0"/>
          <c:layout>
            <c:manualLayout>
              <c:x val="0.35555555555555568"/>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Calculations!$J$10</c:f>
              <c:strCache>
                <c:ptCount val="1"/>
                <c:pt idx="0">
                  <c:v>Total</c:v>
                </c:pt>
              </c:strCache>
            </c:strRef>
          </c:tx>
          <c:spPr>
            <a:solidFill>
              <a:schemeClr val="accent6"/>
            </a:solidFill>
            <a:ln>
              <a:noFill/>
            </a:ln>
            <a:effectLst/>
            <a:sp3d/>
          </c:spPr>
          <c:invertIfNegative val="0"/>
          <c:dLbls>
            <c:dLbl>
              <c:idx val="0"/>
              <c:layout>
                <c:manualLayout>
                  <c:x val="0.13333333333333339"/>
                  <c:y val="4.629629629629608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5AF-4618-815D-B3FC5ADFFDE4}"/>
                </c:ext>
              </c:extLst>
            </c:dLbl>
            <c:dLbl>
              <c:idx val="1"/>
              <c:layout>
                <c:manualLayout>
                  <c:x val="0.23055555555555546"/>
                  <c:y val="-3.24074074074074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5AF-4618-815D-B3FC5ADFFDE4}"/>
                </c:ext>
              </c:extLst>
            </c:dLbl>
            <c:dLbl>
              <c:idx val="2"/>
              <c:layout>
                <c:manualLayout>
                  <c:x val="0.35555555555555568"/>
                  <c:y val="-4.62962962962971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5AF-4618-815D-B3FC5ADFFDE4}"/>
                </c:ext>
              </c:extLst>
            </c:dLbl>
            <c:dLbl>
              <c:idx val="3"/>
              <c:layout>
                <c:manualLayout>
                  <c:x val="0.35277777777777769"/>
                  <c:y val="-1.38888888888889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5AF-4618-815D-B3FC5ADFFDE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Calculations!$I$11:$I$14</c:f>
              <c:strCache>
                <c:ptCount val="4"/>
                <c:pt idx="0">
                  <c:v>Tea Plucking Expenditure</c:v>
                </c:pt>
                <c:pt idx="1">
                  <c:v>Tea Plants Expenditure</c:v>
                </c:pt>
                <c:pt idx="2">
                  <c:v>Extra Expenditure</c:v>
                </c:pt>
                <c:pt idx="3">
                  <c:v>Salaries Expenditure</c:v>
                </c:pt>
              </c:strCache>
            </c:strRef>
          </c:cat>
          <c:val>
            <c:numRef>
              <c:f>Calculations!$J$11:$J$14</c:f>
              <c:numCache>
                <c:formatCode>_([$LKR]\ * #,##0_);_([$LKR]\ * \(#,##0\);_([$LKR]\ * "-"_);_(@_)</c:formatCode>
                <c:ptCount val="4"/>
                <c:pt idx="0">
                  <c:v>21300</c:v>
                </c:pt>
                <c:pt idx="1">
                  <c:v>507200</c:v>
                </c:pt>
                <c:pt idx="2">
                  <c:v>1221521</c:v>
                </c:pt>
                <c:pt idx="3">
                  <c:v>1309650</c:v>
                </c:pt>
              </c:numCache>
            </c:numRef>
          </c:val>
          <c:extLst>
            <c:ext xmlns:c16="http://schemas.microsoft.com/office/drawing/2014/chart" uri="{C3380CC4-5D6E-409C-BE32-E72D297353CC}">
              <c16:uniqueId val="{00000000-A5AF-4618-815D-B3FC5ADFFDE4}"/>
            </c:ext>
          </c:extLst>
        </c:ser>
        <c:dLbls>
          <c:showLegendKey val="0"/>
          <c:showVal val="1"/>
          <c:showCatName val="0"/>
          <c:showSerName val="0"/>
          <c:showPercent val="0"/>
          <c:showBubbleSize val="0"/>
        </c:dLbls>
        <c:gapWidth val="150"/>
        <c:shape val="box"/>
        <c:axId val="819604607"/>
        <c:axId val="819605087"/>
        <c:axId val="0"/>
      </c:bar3DChart>
      <c:catAx>
        <c:axId val="8196046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605087"/>
        <c:crosses val="autoZero"/>
        <c:auto val="1"/>
        <c:lblAlgn val="ctr"/>
        <c:lblOffset val="100"/>
        <c:noMultiLvlLbl val="0"/>
      </c:catAx>
      <c:valAx>
        <c:axId val="819605087"/>
        <c:scaling>
          <c:orientation val="minMax"/>
        </c:scaling>
        <c:delete val="0"/>
        <c:axPos val="b"/>
        <c:majorGridlines>
          <c:spPr>
            <a:ln w="9525" cap="flat" cmpd="sng" algn="ctr">
              <a:solidFill>
                <a:schemeClr val="tx1">
                  <a:lumMod val="15000"/>
                  <a:lumOff val="85000"/>
                </a:schemeClr>
              </a:solidFill>
              <a:round/>
            </a:ln>
            <a:effectLst/>
          </c:spPr>
        </c:majorGridlines>
        <c:numFmt formatCode="_([$LKR]\ * #,##0_);_([$LKR]\ * \(#,##0\);_([$LKR]\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604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[Analysis.xlsx]Tea Plucking!Tea_Plucking</c:name>
    <c:fmtId val="0"/>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'Tea Plucking'!$B$1</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'Tea Plucking'!$A$2:$A$11</c:f>
              <c:multiLvlStrCache>
                <c:ptCount val="6"/>
                <c:lvl>
                  <c:pt idx="0">
                    <c:v>Nov</c:v>
                  </c:pt>
                  <c:pt idx="1">
                    <c:v>Dec</c:v>
                  </c:pt>
                  <c:pt idx="2">
                    <c:v>Nov</c:v>
                  </c:pt>
                  <c:pt idx="3">
                    <c:v>Dec</c:v>
                  </c:pt>
                  <c:pt idx="4">
                    <c:v>Nov</c:v>
                  </c:pt>
                  <c:pt idx="5">
                    <c:v>Dec</c:v>
                  </c:pt>
                </c:lvl>
                <c:lvl>
                  <c:pt idx="0">
                    <c:v>Abhi</c:v>
                  </c:pt>
                  <c:pt idx="2">
                    <c:v>Alweera</c:v>
                  </c:pt>
                  <c:pt idx="4">
                    <c:v>Sinnartha</c:v>
                  </c:pt>
                </c:lvl>
              </c:multiLvlStrCache>
            </c:multiLvlStrRef>
          </c:cat>
          <c:val>
            <c:numRef>
              <c:f>'Tea Plucking'!$B$2:$B$11</c:f>
              <c:numCache>
                <c:formatCode>_([$LKR]\ * #,##0_);_([$LKR]\ * \(#,##0\);_([$LKR]\ * "-"_);_(@_)</c:formatCode>
                <c:ptCount val="6"/>
                <c:pt idx="0">
                  <c:v>1150</c:v>
                </c:pt>
                <c:pt idx="1">
                  <c:v>2950</c:v>
                </c:pt>
                <c:pt idx="2">
                  <c:v>3500</c:v>
                </c:pt>
                <c:pt idx="3">
                  <c:v>2100</c:v>
                </c:pt>
                <c:pt idx="4">
                  <c:v>4400</c:v>
                </c:pt>
                <c:pt idx="5">
                  <c:v>7200</c:v>
                </c:pt>
              </c:numCache>
            </c:numRef>
          </c:val>
          <c:extLst>
            <c:ext xmlns:c16="http://schemas.microsoft.com/office/drawing/2014/chart" uri="{C3380CC4-5D6E-409C-BE32-E72D297353CC}">
              <c16:uniqueId val="{00000000-A510-4DEF-94FC-8B96E0151153}"/>
            </c:ext>
          </c:extLst>
        </c:ser>
        <c:dLbls>
          <c:dLblPos val="outEnd"/>
          <c:showLegendKey val="0"/>
          <c:showVal val="1"/>
          <c:showCatName val="0"/>
          <c:showSerName val="0"/>
          <c:showPercent val="0"/>
          <c:showBubbleSize val="0"/>
        </c:dLbls>
        <c:gapWidth val="219"/>
        <c:overlap val="-27"/>
        <c:axId val="1620114335"/>
        <c:axId val="1620111455"/>
      </c:barChart>
      <c:catAx>
        <c:axId val="1620114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111455"/>
        <c:crosses val="autoZero"/>
        <c:auto val="1"/>
        <c:lblAlgn val="ctr"/>
        <c:lblOffset val="100"/>
        <c:noMultiLvlLbl val="0"/>
      </c:catAx>
      <c:valAx>
        <c:axId val="1620111455"/>
        <c:scaling>
          <c:orientation val="minMax"/>
        </c:scaling>
        <c:delete val="0"/>
        <c:axPos val="l"/>
        <c:majorGridlines>
          <c:spPr>
            <a:ln w="9525" cap="flat" cmpd="sng" algn="ctr">
              <a:solidFill>
                <a:schemeClr val="tx1">
                  <a:lumMod val="15000"/>
                  <a:lumOff val="85000"/>
                </a:schemeClr>
              </a:solidFill>
              <a:round/>
            </a:ln>
            <a:effectLst/>
          </c:spPr>
        </c:majorGridlines>
        <c:numFmt formatCode="_([$LKR]\ * #,##0_);_([$LKR]\ * \(#,##0\);_([$LKR]\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11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[Analysis.xlsx]Tea Plants!PivotTable17</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Tea Plants &amp; Expenditure</a:t>
            </a:r>
          </a:p>
        </c:rich>
      </c:tx>
      <c:layout>
        <c:manualLayout>
          <c:xMode val="edge"/>
          <c:yMode val="edge"/>
          <c:x val="0.17179155730533682"/>
          <c:y val="2.777777777777777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'Tea Plants'!$B$2</c:f>
              <c:strCache>
                <c:ptCount val="1"/>
                <c:pt idx="0">
                  <c:v> Number of Plants</c:v>
                </c:pt>
              </c:strCache>
            </c:strRef>
          </c:tx>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'Tea Plants'!$A$3:$A$6</c:f>
              <c:strCache>
                <c:ptCount val="3"/>
                <c:pt idx="0">
                  <c:v>May</c:v>
                </c:pt>
                <c:pt idx="1">
                  <c:v>Jun</c:v>
                </c:pt>
                <c:pt idx="2">
                  <c:v>Jul</c:v>
                </c:pt>
              </c:strCache>
            </c:strRef>
          </c:cat>
          <c:val>
            <c:numRef>
              <c:f>'Tea Plants'!$B$3:$B$6</c:f>
              <c:numCache>
                <c:formatCode>General</c:formatCode>
                <c:ptCount val="3"/>
                <c:pt idx="0">
                  <c:v>5550</c:v>
                </c:pt>
                <c:pt idx="1">
                  <c:v>7500</c:v>
                </c:pt>
                <c:pt idx="2">
                  <c:v>2000</c:v>
                </c:pt>
              </c:numCache>
            </c:numRef>
          </c:val>
          <c:extLst>
            <c:ext xmlns:c16="http://schemas.microsoft.com/office/drawing/2014/chart" uri="{C3380CC4-5D6E-409C-BE32-E72D297353CC}">
              <c16:uniqueId val="{00000000-E60A-4152-B660-831E675BE159}"/>
            </c:ext>
          </c:extLst>
        </c:ser>
        <c:ser>
          <c:idx val="1"/>
          <c:order val="1"/>
          <c:tx>
            <c:strRef>
              <c:f>'Tea Plants'!$C$2</c:f>
              <c:strCache>
                <c:ptCount val="1"/>
                <c:pt idx="0">
                  <c:v>Payment/Expenditure</c:v>
                </c:pt>
              </c:strCache>
            </c:strRef>
          </c:tx>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'Tea Plants'!$A$3:$A$6</c:f>
              <c:strCache>
                <c:ptCount val="3"/>
                <c:pt idx="0">
                  <c:v>May</c:v>
                </c:pt>
                <c:pt idx="1">
                  <c:v>Jun</c:v>
                </c:pt>
                <c:pt idx="2">
                  <c:v>Jul</c:v>
                </c:pt>
              </c:strCache>
            </c:strRef>
          </c:cat>
          <c:val>
            <c:numRef>
              <c:f>'Tea Plants'!$C$3:$C$6</c:f>
              <c:numCache>
                <c:formatCode>_([$LKR]\ * #,##0_);_([$LKR]\ * \(#,##0\);_([$LKR]\ * "-"_);_(@_)</c:formatCode>
                <c:ptCount val="3"/>
                <c:pt idx="0">
                  <c:v>189200</c:v>
                </c:pt>
                <c:pt idx="1">
                  <c:v>252000</c:v>
                </c:pt>
                <c:pt idx="2">
                  <c:v>66000</c:v>
                </c:pt>
              </c:numCache>
            </c:numRef>
          </c:val>
          <c:extLst>
            <c:ext xmlns:c16="http://schemas.microsoft.com/office/drawing/2014/chart" uri="{C3380CC4-5D6E-409C-BE32-E72D297353CC}">
              <c16:uniqueId val="{00000001-E60A-4152-B660-831E675BE159}"/>
            </c:ext>
          </c:extLst>
        </c:ser>
        <c:dLbls>
          <c:dLblPos val="outEnd"/>
          <c:showLegendKey val="0"/>
          <c:showVal val="1"/>
          <c:showCatName val="0"/>
          <c:showSerName val="0"/>
          <c:showPercent val="0"/>
          <c:showBubbleSize val="0"/>
        </c:dLbls>
        <c:gapWidth val="100"/>
        <c:axId val="1280071359"/>
        <c:axId val="1280076639"/>
      </c:barChart>
      <c:catAx>
        <c:axId val="1280071359"/>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80076639"/>
        <c:crosses val="autoZero"/>
        <c:auto val="1"/>
        <c:lblAlgn val="ctr"/>
        <c:lblOffset val="100"/>
        <c:noMultiLvlLbl val="0"/>
      </c:catAx>
      <c:valAx>
        <c:axId val="1280076639"/>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80071359"/>
        <c:crosses val="autoZero"/>
        <c:crossBetween val="between"/>
      </c:valAx>
      <c:spPr>
        <a:noFill/>
        <a:ln>
          <a:noFill/>
        </a:ln>
        <a:effectLst/>
      </c:spPr>
    </c:plotArea>
    <c:legend>
      <c:legendPos val="r"/>
      <c:layout>
        <c:manualLayout>
          <c:xMode val="edge"/>
          <c:yMode val="edge"/>
          <c:x val="0.62993853893263352"/>
          <c:y val="1.4675196850393674E-2"/>
          <c:w val="0.32839479440069991"/>
          <c:h val="0.15625109361329836"/>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[Analysis.xlsx]Extra Expenses!PivotTable15</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'Extra Expenses'!$B$1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'Extra Expenses'!$A$2:$A$12</c:f>
              <c:strCache>
                <c:ptCount val="10"/>
                <c:pt idx="0">
                  <c:v>Stamps</c:v>
                </c:pt>
                <c:pt idx="1">
                  <c:v>Electricity Bills</c:v>
                </c:pt>
                <c:pt idx="2">
                  <c:v>Miscellaneous</c:v>
                </c:pt>
                <c:pt idx="3">
                  <c:v>Extra Items</c:v>
                </c:pt>
                <c:pt idx="4">
                  <c:v>Transport</c:v>
                </c:pt>
                <c:pt idx="5">
                  <c:v>Equipments &amp; Constructions</c:v>
                </c:pt>
                <c:pt idx="6">
                  <c:v>Food Items</c:v>
                </c:pt>
                <c:pt idx="7">
                  <c:v>Labour Charges</c:v>
                </c:pt>
                <c:pt idx="8">
                  <c:v>Fertilizer</c:v>
                </c:pt>
                <c:pt idx="9">
                  <c:v>Backhoe</c:v>
                </c:pt>
              </c:strCache>
            </c:strRef>
          </c:cat>
          <c:val>
            <c:numRef>
              <c:f>'Extra Expenses'!$B$2:$B$12</c:f>
              <c:numCache>
                <c:formatCode>_([$LKR]\ * #,##0_);_([$LKR]\ * \(#,##0\);_([$LKR]\ * "-"_);_(@_)</c:formatCode>
                <c:ptCount val="10"/>
                <c:pt idx="0">
                  <c:v>4000</c:v>
                </c:pt>
                <c:pt idx="1">
                  <c:v>10420</c:v>
                </c:pt>
                <c:pt idx="2">
                  <c:v>15500</c:v>
                </c:pt>
                <c:pt idx="3">
                  <c:v>19200</c:v>
                </c:pt>
                <c:pt idx="4">
                  <c:v>35500</c:v>
                </c:pt>
                <c:pt idx="5">
                  <c:v>54840</c:v>
                </c:pt>
                <c:pt idx="6">
                  <c:v>73951</c:v>
                </c:pt>
                <c:pt idx="7">
                  <c:v>76200</c:v>
                </c:pt>
                <c:pt idx="8">
                  <c:v>276710</c:v>
                </c:pt>
                <c:pt idx="9">
                  <c:v>655200</c:v>
                </c:pt>
              </c:numCache>
            </c:numRef>
          </c:val>
          <c:extLst>
            <c:ext xmlns:c16="http://schemas.microsoft.com/office/drawing/2014/chart" uri="{C3380CC4-5D6E-409C-BE32-E72D297353CC}">
              <c16:uniqueId val="{00000000-B621-4F63-BE81-A3EC9647A4E1}"/>
            </c:ext>
          </c:extLst>
        </c:ser>
        <c:dLbls>
          <c:showLegendKey val="0"/>
          <c:showVal val="0"/>
          <c:showCatName val="0"/>
          <c:showSerName val="0"/>
          <c:showPercent val="0"/>
          <c:showBubbleSize val="0"/>
        </c:dLbls>
        <c:gapWidth val="100"/>
        <c:axId val="1271806063"/>
        <c:axId val="1271800783"/>
      </c:barChart>
      <c:catAx>
        <c:axId val="1271806063"/>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1800783"/>
        <c:crosses val="autoZero"/>
        <c:auto val="1"/>
        <c:lblAlgn val="ctr"/>
        <c:lblOffset val="100"/>
        <c:noMultiLvlLbl val="0"/>
      </c:catAx>
      <c:valAx>
        <c:axId val="1271800783"/>
        <c:scaling>
          <c:orientation val="minMax"/>
        </c:scaling>
        <c:delete val="0"/>
        <c:axPos val="b"/>
        <c:majorGridlines>
          <c:spPr>
            <a:ln w="9525" cap="flat" cmpd="sng" algn="ctr">
              <a:solidFill>
                <a:schemeClr val="tx2">
                  <a:lumMod val="15000"/>
                  <a:lumOff val="85000"/>
                </a:schemeClr>
              </a:solidFill>
              <a:round/>
            </a:ln>
            <a:effectLst/>
          </c:spPr>
        </c:majorGridlines>
        <c:numFmt formatCode="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180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[Analysis.xlsx]Salaries!Salaries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What is the Total Salary</a:t>
            </a:r>
            <a:r>
              <a:rPr lang="en-US" baseline="0"/>
              <a:t> Expenditure for 2024?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Salaries!$B$3</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Salaries!$A$4:$A$10</c:f>
              <c:strCache>
                <c:ptCount val="6"/>
                <c:pt idx="0">
                  <c:v>Jayasinghe</c:v>
                </c:pt>
                <c:pt idx="1">
                  <c:v>Nimal</c:v>
                </c:pt>
                <c:pt idx="2">
                  <c:v>Vignesh</c:v>
                </c:pt>
                <c:pt idx="3">
                  <c:v>Alweera</c:v>
                </c:pt>
                <c:pt idx="4">
                  <c:v>Ranjana</c:v>
                </c:pt>
                <c:pt idx="5">
                  <c:v>Sarath</c:v>
                </c:pt>
              </c:strCache>
            </c:strRef>
          </c:cat>
          <c:val>
            <c:numRef>
              <c:f>Salaries!$B$4:$B$10</c:f>
              <c:numCache>
                <c:formatCode>_([$LKR]\ * #,##0_);_([$LKR]\ * \(#,##0\);_([$LKR]\ * "-"_);_(@_)</c:formatCode>
                <c:ptCount val="6"/>
                <c:pt idx="0">
                  <c:v>11500</c:v>
                </c:pt>
                <c:pt idx="1">
                  <c:v>21000</c:v>
                </c:pt>
                <c:pt idx="2">
                  <c:v>21750</c:v>
                </c:pt>
                <c:pt idx="3">
                  <c:v>221000</c:v>
                </c:pt>
                <c:pt idx="4">
                  <c:v>490000</c:v>
                </c:pt>
                <c:pt idx="5">
                  <c:v>544400</c:v>
                </c:pt>
              </c:numCache>
            </c:numRef>
          </c:val>
          <c:extLst>
            <c:ext xmlns:c16="http://schemas.microsoft.com/office/drawing/2014/chart" uri="{C3380CC4-5D6E-409C-BE32-E72D297353CC}">
              <c16:uniqueId val="{00000000-7A4A-40E8-8E89-F030B935D359}"/>
            </c:ext>
          </c:extLst>
        </c:ser>
        <c:dLbls>
          <c:showLegendKey val="0"/>
          <c:showVal val="0"/>
          <c:showCatName val="0"/>
          <c:showSerName val="0"/>
          <c:showPercent val="0"/>
          <c:showBubbleSize val="0"/>
        </c:dLbls>
        <c:gapWidth val="182"/>
        <c:axId val="1063566447"/>
        <c:axId val="1063553967"/>
      </c:barChart>
      <c:catAx>
        <c:axId val="1063566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553967"/>
        <c:crosses val="autoZero"/>
        <c:auto val="1"/>
        <c:lblAlgn val="ctr"/>
        <c:lblOffset val="100"/>
        <c:noMultiLvlLbl val="0"/>
      </c:catAx>
      <c:valAx>
        <c:axId val="1063553967"/>
        <c:scaling>
          <c:orientation val="minMax"/>
        </c:scaling>
        <c:delete val="0"/>
        <c:axPos val="l"/>
        <c:majorGridlines>
          <c:spPr>
            <a:ln w="9525" cap="flat" cmpd="sng" algn="ctr">
              <a:solidFill>
                <a:schemeClr val="tx1">
                  <a:lumMod val="15000"/>
                  <a:lumOff val="85000"/>
                </a:schemeClr>
              </a:solidFill>
              <a:round/>
            </a:ln>
            <a:effectLst/>
          </c:spPr>
        </c:majorGridlines>
        <c:numFmt formatCode="_([$LKR]\ * #,##0_);_([$LKR]\ * \(#,##0\);_([$LKR]\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566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[Analysis.xlsx]Tea Leaves - Revenue!PivotTable14</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Tea leaves and Revenue</a:t>
            </a:r>
          </a:p>
        </c:rich>
      </c:tx>
      <c:layout>
        <c:manualLayout>
          <c:xMode val="edge"/>
          <c:yMode val="edge"/>
          <c:x val="0.23788968484202633"/>
          <c:y val="3.70370370370370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6"/>
            </a:solidFill>
            <a:round/>
          </a:ln>
          <a:effectLst/>
        </c:spPr>
        <c:marker>
          <c:symbol val="circle"/>
          <c:size val="6"/>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1.6040100250626577E-2"/>
              <c:y val="8.916593759113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pivotFmt>
      <c:pivotFmt>
        <c:idx val="4"/>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pivotFmt>
      <c:pivotFmt>
        <c:idx val="5"/>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pivotFmt>
      <c:pivotFmt>
        <c:idx val="6"/>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pivotFmt>
      <c:pivotFmt>
        <c:idx val="7"/>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0"/>
              <c:y val="0.286755249343831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0"/>
              <c:y val="0.219027048702245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6.0150375939848153E-3"/>
              <c:y val="0.313825823855351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pivotFmt>
      <c:pivotFmt>
        <c:idx val="11"/>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pivotFmt>
      <c:pivotFmt>
        <c:idx val="12"/>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pivotFmt>
    </c:pivotFmts>
    <c:plotArea>
      <c:layout/>
      <c:barChart>
        <c:barDir val="col"/>
        <c:grouping val="clustered"/>
        <c:varyColors val="0"/>
        <c:ser>
          <c:idx val="1"/>
          <c:order val="1"/>
          <c:tx>
            <c:strRef>
              <c:f>'Tea Leaves - Revenue'!$C$3</c:f>
              <c:strCache>
                <c:ptCount val="1"/>
                <c:pt idx="0">
                  <c:v>Revenue </c:v>
                </c:pt>
              </c:strCache>
            </c:strRef>
          </c:tx>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invertIfNegative val="0"/>
          <c:dPt>
            <c:idx val="0"/>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18-D390-4601-A17B-8AB7B30441FC}"/>
              </c:ext>
            </c:extLst>
          </c:dPt>
          <c:dPt>
            <c:idx val="1"/>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19-D390-4601-A17B-8AB7B30441FC}"/>
              </c:ext>
            </c:extLst>
          </c:dPt>
          <c:dPt>
            <c:idx val="3"/>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21-D390-4601-A17B-8AB7B30441FC}"/>
              </c:ext>
            </c:extLst>
          </c:dPt>
          <c:dPt>
            <c:idx val="4"/>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20-D390-4601-A17B-8AB7B30441FC}"/>
              </c:ext>
            </c:extLst>
          </c:dPt>
          <c:dPt>
            <c:idx val="5"/>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8-0001-43F0-A790-DF06D67680BD}"/>
              </c:ext>
            </c:extLst>
          </c:dPt>
          <c:dPt>
            <c:idx val="6"/>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1A-D390-4601-A17B-8AB7B30441FC}"/>
              </c:ext>
            </c:extLst>
          </c:dPt>
          <c:dPt>
            <c:idx val="7"/>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1B-D390-4601-A17B-8AB7B30441FC}"/>
              </c:ext>
            </c:extLst>
          </c:dPt>
          <c:dPt>
            <c:idx val="8"/>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1C-D390-4601-A17B-8AB7B30441FC}"/>
              </c:ext>
            </c:extLst>
          </c:dPt>
          <c:dPt>
            <c:idx val="9"/>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1D-D390-4601-A17B-8AB7B30441FC}"/>
              </c:ext>
            </c:extLst>
          </c:dPt>
          <c:dPt>
            <c:idx val="10"/>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1E-D390-4601-A17B-8AB7B30441FC}"/>
              </c:ext>
            </c:extLst>
          </c:dPt>
          <c:dPt>
            <c:idx val="11"/>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1F-D390-4601-A17B-8AB7B30441FC}"/>
              </c:ext>
            </c:extLst>
          </c:dPt>
          <c:dLbls>
            <c:dLbl>
              <c:idx val="0"/>
              <c:layout>
                <c:manualLayout>
                  <c:x val="-1.6040100250626577E-2"/>
                  <c:y val="8.916593759113444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D390-4601-A17B-8AB7B30441FC}"/>
                </c:ext>
              </c:extLst>
            </c:dLbl>
            <c:dLbl>
              <c:idx val="9"/>
              <c:layout>
                <c:manualLayout>
                  <c:x val="0"/>
                  <c:y val="0.2867552493438319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D390-4601-A17B-8AB7B30441FC}"/>
                </c:ext>
              </c:extLst>
            </c:dLbl>
            <c:dLbl>
              <c:idx val="10"/>
              <c:layout>
                <c:manualLayout>
                  <c:x val="0"/>
                  <c:y val="0.2190270487022454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D390-4601-A17B-8AB7B30441FC}"/>
                </c:ext>
              </c:extLst>
            </c:dLbl>
            <c:dLbl>
              <c:idx val="11"/>
              <c:layout>
                <c:manualLayout>
                  <c:x val="6.0150375939848153E-3"/>
                  <c:y val="0.3138258238553513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D390-4601-A17B-8AB7B30441F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'Tea Leaves - Revenue'!$A$4:$A$16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'Tea Leaves - Revenue'!$C$4:$C$16</c:f>
              <c:numCache>
                <c:formatCode>_([$LKR]\ * #,##0_);_([$LKR]\ * \(#,##0\);_([$LKR]\ * "-"_);_(@_)</c:formatCode>
                <c:ptCount val="12"/>
                <c:pt idx="0">
                  <c:v>8850</c:v>
                </c:pt>
                <c:pt idx="1">
                  <c:v>10901</c:v>
                </c:pt>
                <c:pt idx="2">
                  <c:v>15850</c:v>
                </c:pt>
                <c:pt idx="3">
                  <c:v>31090</c:v>
                </c:pt>
                <c:pt idx="4">
                  <c:v>30240</c:v>
                </c:pt>
                <c:pt idx="5">
                  <c:v>41750</c:v>
                </c:pt>
                <c:pt idx="6">
                  <c:v>50680</c:v>
                </c:pt>
                <c:pt idx="7">
                  <c:v>47385</c:v>
                </c:pt>
                <c:pt idx="8">
                  <c:v>61963</c:v>
                </c:pt>
                <c:pt idx="9">
                  <c:v>45662</c:v>
                </c:pt>
                <c:pt idx="10">
                  <c:v>52597</c:v>
                </c:pt>
                <c:pt idx="11">
                  <c:v>49850</c:v>
                </c:pt>
              </c:numCache>
            </c:numRef>
          </c:val>
          <c:extLst>
            <c:ext xmlns:c16="http://schemas.microsoft.com/office/drawing/2014/chart" uri="{C3380CC4-5D6E-409C-BE32-E72D297353CC}">
              <c16:uniqueId val="{00000001-D390-4601-A17B-8AB7B30441FC}"/>
            </c:ext>
          </c:extLst>
        </c:ser>
        <c:dLbls>
          <c:dLblPos val="ctr"/>
          <c:showLegendKey val="0"/>
          <c:showVal val="1"/>
          <c:showCatName val="0"/>
          <c:showSerName val="0"/>
          <c:showPercent val="0"/>
          <c:showBubbleSize val="0"/>
        </c:dLbls>
        <c:gapWidth val="219"/>
        <c:axId val="1280072799"/>
        <c:axId val="1280078079"/>
      </c:barChart>
      <c:lineChart>
        <c:grouping val="standard"/>
        <c:varyColors val="0"/>
        <c:ser>
          <c:idx val="0"/>
          <c:order val="0"/>
          <c:tx>
            <c:strRef>
              <c:f>'Tea Leaves - Revenue'!$B$3</c:f>
              <c:strCache>
                <c:ptCount val="1"/>
                <c:pt idx="0">
                  <c:v>Amount of Tea Leaves (kg)</c:v>
                </c:pt>
              </c:strCache>
            </c:strRef>
          </c:tx>
          <c:spPr>
            <a:ln w="31750" cap="rnd">
              <a:solidFill>
                <a:schemeClr val="accent6">
                  <a:tint val="77000"/>
                </a:schemeClr>
              </a:solidFill>
              <a:round/>
            </a:ln>
            <a:effectLst/>
          </c:spPr>
          <c:marker>
            <c:symbol val="circle"/>
            <c:size val="6"/>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'Tea Leaves - Revenue'!$A$4:$A$16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'Tea Leaves - Revenue'!$B$4:$B$16</c:f>
              <c:numCache>
                <c:formatCode>_([$kg]\ * #,##0_);_([$kg]\ * \(#,##0\);_([$kg]\ * "-"_);_(@_)</c:formatCode>
                <c:ptCount val="12"/>
                <c:pt idx="0">
                  <c:v>56</c:v>
                </c:pt>
                <c:pt idx="1">
                  <c:v>63</c:v>
                </c:pt>
                <c:pt idx="2">
                  <c:v>90</c:v>
                </c:pt>
                <c:pt idx="3">
                  <c:v>202</c:v>
                </c:pt>
                <c:pt idx="4">
                  <c:v>201</c:v>
                </c:pt>
                <c:pt idx="5">
                  <c:v>267</c:v>
                </c:pt>
                <c:pt idx="6">
                  <c:v>335</c:v>
                </c:pt>
                <c:pt idx="7">
                  <c:v>314.5</c:v>
                </c:pt>
                <c:pt idx="8">
                  <c:v>410</c:v>
                </c:pt>
                <c:pt idx="9">
                  <c:v>306.5</c:v>
                </c:pt>
                <c:pt idx="10">
                  <c:v>363.5</c:v>
                </c:pt>
                <c:pt idx="11">
                  <c:v>331</c:v>
                </c:pt>
              </c:numCache>
            </c:numRef>
          </c:val>
          <c:smooth val="0"/>
          <c:extLst>
            <c:ext xmlns:c16="http://schemas.microsoft.com/office/drawing/2014/chart" uri="{C3380CC4-5D6E-409C-BE32-E72D297353CC}">
              <c16:uniqueId val="{00000000-D390-4601-A17B-8AB7B30441FC}"/>
            </c:ext>
          </c:extLst>
        </c:ser>
        <c:dLbls>
          <c:dLblPos val="ctr"/>
          <c:showLegendKey val="0"/>
          <c:showVal val="1"/>
          <c:showCatName val="0"/>
          <c:showSerName val="0"/>
          <c:showPercent val="0"/>
          <c:showBubbleSize val="0"/>
        </c:dLbls>
        <c:marker val="1"/>
        <c:smooth val="0"/>
        <c:axId val="1271798863"/>
        <c:axId val="1271804623"/>
      </c:lineChart>
      <c:catAx>
        <c:axId val="12717988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1804623"/>
        <c:crosses val="autoZero"/>
        <c:auto val="1"/>
        <c:lblAlgn val="ctr"/>
        <c:lblOffset val="100"/>
        <c:noMultiLvlLbl val="0"/>
      </c:catAx>
      <c:valAx>
        <c:axId val="1271804623"/>
        <c:scaling>
          <c:orientation val="minMax"/>
        </c:scaling>
        <c:delete val="0"/>
        <c:axPos val="l"/>
        <c:majorGridlines>
          <c:spPr>
            <a:ln w="9525" cap="flat" cmpd="sng" algn="ctr">
              <a:solidFill>
                <a:schemeClr val="tx2">
                  <a:lumMod val="15000"/>
                  <a:lumOff val="85000"/>
                </a:schemeClr>
              </a:solidFill>
              <a:round/>
            </a:ln>
            <a:effectLst/>
          </c:spPr>
        </c:majorGridlines>
        <c:numFmt formatCode="_([$kg]\ * #,##0_);_([$kg]\ * \(#,##0\);_([$kg]\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1798863"/>
        <c:crosses val="autoZero"/>
        <c:crossBetween val="between"/>
      </c:valAx>
      <c:valAx>
        <c:axId val="1280078079"/>
        <c:scaling>
          <c:orientation val="minMax"/>
        </c:scaling>
        <c:delete val="0"/>
        <c:axPos val="r"/>
        <c:numFmt formatCode="_([$LKR]\ * #,##0_);_([$LKR]\ * \(#,##0\);_([$LKR]\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80072799"/>
        <c:crosses val="max"/>
        <c:crossBetween val="between"/>
      </c:valAx>
      <c:catAx>
        <c:axId val="1280072799"/>
        <c:scaling>
          <c:orientation val="minMax"/>
        </c:scaling>
        <c:delete val="1"/>
        <c:axPos val="b"/>
        <c:numFmt formatCode="General" sourceLinked="1"/>
        <c:majorTickMark val="none"/>
        <c:minorTickMark val="none"/>
        <c:tickLblPos val="nextTo"/>
        <c:crossAx val="1280078079"/>
        <c:crosses val="autoZero"/>
        <c:auto val="1"/>
        <c:lblAlgn val="ctr"/>
        <c:lblOffset val="100"/>
        <c:noMultiLvlLbl val="0"/>
      </c:catAx>
      <c:spPr>
        <a:noFill/>
        <a:ln>
          <a:noFill/>
        </a:ln>
        <a:effectLst/>
      </c:spPr>
    </c:plotArea>
    <c:legend>
      <c:legendPos val="r"/>
      <c:layout>
        <c:manualLayout>
          <c:xMode val="edge"/>
          <c:yMode val="edge"/>
          <c:x val="0.67861559410336869"/>
          <c:y val="1.9304826480023327E-2"/>
          <c:w val="0.22313879186154362"/>
          <c:h val="0.15625109361329836"/>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[Analysis.xlsx]Salaries!Salaries</c:name>
    <c:fmtId val="9"/>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Salaries!$B$3</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Salaries!$A$4:$A$10</c:f>
              <c:strCache>
                <c:ptCount val="6"/>
                <c:pt idx="0">
                  <c:v>Jayasinghe</c:v>
                </c:pt>
                <c:pt idx="1">
                  <c:v>Nimal</c:v>
                </c:pt>
                <c:pt idx="2">
                  <c:v>Vignesh</c:v>
                </c:pt>
                <c:pt idx="3">
                  <c:v>Alweera</c:v>
                </c:pt>
                <c:pt idx="4">
                  <c:v>Ranjana</c:v>
                </c:pt>
                <c:pt idx="5">
                  <c:v>Sarath</c:v>
                </c:pt>
              </c:strCache>
            </c:strRef>
          </c:cat>
          <c:val>
            <c:numRef>
              <c:f>Salaries!$B$4:$B$10</c:f>
              <c:numCache>
                <c:formatCode>_([$LKR]\ * #,##0_);_([$LKR]\ * \(#,##0\);_([$LKR]\ * "-"_);_(@_)</c:formatCode>
                <c:ptCount val="6"/>
                <c:pt idx="0">
                  <c:v>11500</c:v>
                </c:pt>
                <c:pt idx="1">
                  <c:v>21000</c:v>
                </c:pt>
                <c:pt idx="2">
                  <c:v>21750</c:v>
                </c:pt>
                <c:pt idx="3">
                  <c:v>221000</c:v>
                </c:pt>
                <c:pt idx="4">
                  <c:v>490000</c:v>
                </c:pt>
                <c:pt idx="5">
                  <c:v>544400</c:v>
                </c:pt>
              </c:numCache>
            </c:numRef>
          </c:val>
          <c:extLst>
            <c:ext xmlns:c16="http://schemas.microsoft.com/office/drawing/2014/chart" uri="{C3380CC4-5D6E-409C-BE32-E72D297353CC}">
              <c16:uniqueId val="{00000000-BFF0-43DF-9CAF-00D48D9C0FEF}"/>
            </c:ext>
          </c:extLst>
        </c:ser>
        <c:dLbls>
          <c:showLegendKey val="0"/>
          <c:showVal val="0"/>
          <c:showCatName val="0"/>
          <c:showSerName val="0"/>
          <c:showPercent val="0"/>
          <c:showBubbleSize val="0"/>
        </c:dLbls>
        <c:gapWidth val="182"/>
        <c:axId val="1063566447"/>
        <c:axId val="1063553967"/>
      </c:barChart>
      <c:catAx>
        <c:axId val="1063566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553967"/>
        <c:crosses val="autoZero"/>
        <c:auto val="1"/>
        <c:lblAlgn val="ctr"/>
        <c:lblOffset val="100"/>
        <c:noMultiLvlLbl val="0"/>
      </c:catAx>
      <c:valAx>
        <c:axId val="1063553967"/>
        <c:scaling>
          <c:orientation val="minMax"/>
        </c:scaling>
        <c:delete val="0"/>
        <c:axPos val="l"/>
        <c:majorGridlines>
          <c:spPr>
            <a:ln w="9525" cap="flat" cmpd="sng" algn="ctr">
              <a:solidFill>
                <a:schemeClr val="tx1">
                  <a:lumMod val="15000"/>
                  <a:lumOff val="85000"/>
                </a:schemeClr>
              </a:solidFill>
              <a:round/>
            </a:ln>
            <a:effectLst/>
          </c:spPr>
        </c:majorGridlines>
        <c:numFmt formatCode="_([$LKR]\ * #,##0_);_([$LKR]\ * \(#,##0\);_([$LKR]\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566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[Analysis.xlsx]Tea Leaves - Revenue!PivotTable14</c:name>
    <c:fmtId val="1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Tea leaves and Revenue</a:t>
            </a:r>
          </a:p>
        </c:rich>
      </c:tx>
      <c:layout>
        <c:manualLayout>
          <c:xMode val="edge"/>
          <c:yMode val="edge"/>
          <c:x val="0.21458251654565436"/>
          <c:y val="4.440657617562940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1750" cap="rnd">
            <a:solidFill>
              <a:schemeClr val="accent6"/>
            </a:solidFill>
            <a:round/>
          </a:ln>
          <a:effectLst/>
        </c:spPr>
        <c:marker>
          <c:symbol val="circle"/>
          <c:size val="6"/>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1.6040100250626577E-2"/>
              <c:y val="8.916593759113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2.0050125313283208E-3"/>
              <c:y val="0.101882108486439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0"/>
              <c:y val="0.192355643044619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7.3516276882401156E-17"/>
              <c:y val="0.298712817147856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0"/>
              <c:y val="0.295897127442403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0"/>
              <c:y val="0.286755249343831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0"/>
              <c:y val="0.219027048702245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6.0150375939848153E-3"/>
              <c:y val="0.313825823855351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6.0150375939849628E-3"/>
              <c:y val="0.244314668999708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8.0200501253132831E-3"/>
              <c:y val="0.164596456692913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1.6040100250626577E-2"/>
              <c:y val="8.916593759113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2.0050125313283208E-3"/>
              <c:y val="0.101882108486439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8.0200501253132831E-3"/>
              <c:y val="0.164596456692913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6.0150375939849628E-3"/>
              <c:y val="0.244314668999708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0"/>
              <c:y val="0.192355643044619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7.3516276882401156E-17"/>
              <c:y val="0.298712817147856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0"/>
              <c:y val="0.295897127442403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0"/>
              <c:y val="0.286755249343831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0"/>
              <c:y val="0.219027048702245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6.0150375939848153E-3"/>
              <c:y val="0.313825823855351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1750" cap="rnd">
            <a:solidFill>
              <a:schemeClr val="accent6"/>
            </a:solidFill>
            <a:round/>
          </a:ln>
          <a:effectLst/>
        </c:spPr>
        <c:marker>
          <c:symbol val="circle"/>
          <c:size val="6"/>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1.6040100250626577E-2"/>
              <c:y val="8.916593759113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2.0050125313283208E-3"/>
              <c:y val="0.101882108486439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8.0200501253132831E-3"/>
              <c:y val="0.164596456692913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6.0150375939849628E-3"/>
              <c:y val="0.244314668999708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0"/>
              <c:y val="0.192355643044619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7.3516276882401156E-17"/>
              <c:y val="0.298712817147856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0"/>
              <c:y val="0.295897127442403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0"/>
              <c:y val="0.286755249343831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0"/>
              <c:y val="0.219027048702245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Lbl>
          <c:idx val="0"/>
          <c:layout>
            <c:manualLayout>
              <c:x val="6.0150375939848153E-3"/>
              <c:y val="0.313825823855351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ln w="31750" cap="rnd">
            <a:solidFill>
              <a:schemeClr val="accent6"/>
            </a:solidFill>
            <a:round/>
          </a:ln>
          <a:effectLst/>
        </c:spPr>
        <c:marker>
          <c:symbol val="circle"/>
          <c:size val="6"/>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'Tea Leaves - Revenue'!$C$3</c:f>
              <c:strCache>
                <c:ptCount val="1"/>
                <c:pt idx="0">
                  <c:v>Revenue </c:v>
                </c:pt>
              </c:strCache>
            </c:strRef>
          </c:tx>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invertIfNegative val="0"/>
          <c:dPt>
            <c:idx val="0"/>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0-7C85-4D4E-9770-EA83A61BAFCB}"/>
              </c:ext>
            </c:extLst>
          </c:dPt>
          <c:dPt>
            <c:idx val="1"/>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1-7C85-4D4E-9770-EA83A61BAFCB}"/>
              </c:ext>
            </c:extLst>
          </c:dPt>
          <c:dPt>
            <c:idx val="3"/>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2-7C85-4D4E-9770-EA83A61BAFCB}"/>
              </c:ext>
            </c:extLst>
          </c:dPt>
          <c:dPt>
            <c:idx val="4"/>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3-7C85-4D4E-9770-EA83A61BAFCB}"/>
              </c:ext>
            </c:extLst>
          </c:dPt>
          <c:dPt>
            <c:idx val="6"/>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4-7C85-4D4E-9770-EA83A61BAFCB}"/>
              </c:ext>
            </c:extLst>
          </c:dPt>
          <c:dPt>
            <c:idx val="7"/>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5-7C85-4D4E-9770-EA83A61BAFCB}"/>
              </c:ext>
            </c:extLst>
          </c:dPt>
          <c:dPt>
            <c:idx val="8"/>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6-7C85-4D4E-9770-EA83A61BAFCB}"/>
              </c:ext>
            </c:extLst>
          </c:dPt>
          <c:dPt>
            <c:idx val="9"/>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7-7C85-4D4E-9770-EA83A61BAFCB}"/>
              </c:ext>
            </c:extLst>
          </c:dPt>
          <c:dPt>
            <c:idx val="10"/>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8-7C85-4D4E-9770-EA83A61BAFCB}"/>
              </c:ext>
            </c:extLst>
          </c:dPt>
          <c:dPt>
            <c:idx val="11"/>
            <c:invertIfNegative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9-7C85-4D4E-9770-EA83A61BAFCB}"/>
              </c:ext>
            </c:extLst>
          </c:dPt>
          <c:dLbls>
            <c:dLbl>
              <c:idx val="0"/>
              <c:layout>
                <c:manualLayout>
                  <c:x val="-1.6040100250626577E-2"/>
                  <c:y val="8.916593759113444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C85-4D4E-9770-EA83A61BAFCB}"/>
                </c:ext>
              </c:extLst>
            </c:dLbl>
            <c:dLbl>
              <c:idx val="1"/>
              <c:layout>
                <c:manualLayout>
                  <c:x val="2.0050125313283208E-3"/>
                  <c:y val="0.1018821084864391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C85-4D4E-9770-EA83A61BAFCB}"/>
                </c:ext>
              </c:extLst>
            </c:dLbl>
            <c:dLbl>
              <c:idx val="3"/>
              <c:layout>
                <c:manualLayout>
                  <c:x val="8.0200501253132831E-3"/>
                  <c:y val="0.1645964566929133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C85-4D4E-9770-EA83A61BAFCB}"/>
                </c:ext>
              </c:extLst>
            </c:dLbl>
            <c:dLbl>
              <c:idx val="4"/>
              <c:layout>
                <c:manualLayout>
                  <c:x val="6.0150375939849628E-3"/>
                  <c:y val="0.2443146689997083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C85-4D4E-9770-EA83A61BAFCB}"/>
                </c:ext>
              </c:extLst>
            </c:dLbl>
            <c:dLbl>
              <c:idx val="6"/>
              <c:layout>
                <c:manualLayout>
                  <c:x val="0"/>
                  <c:y val="0.1923556430446194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C85-4D4E-9770-EA83A61BAFCB}"/>
                </c:ext>
              </c:extLst>
            </c:dLbl>
            <c:dLbl>
              <c:idx val="7"/>
              <c:layout>
                <c:manualLayout>
                  <c:x val="-7.3516276882401156E-17"/>
                  <c:y val="0.2987128171478564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C85-4D4E-9770-EA83A61BAFCB}"/>
                </c:ext>
              </c:extLst>
            </c:dLbl>
            <c:dLbl>
              <c:idx val="8"/>
              <c:layout>
                <c:manualLayout>
                  <c:x val="0"/>
                  <c:y val="0.29589712744240304"/>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C85-4D4E-9770-EA83A61BAFCB}"/>
                </c:ext>
              </c:extLst>
            </c:dLbl>
            <c:dLbl>
              <c:idx val="9"/>
              <c:layout>
                <c:manualLayout>
                  <c:x val="0"/>
                  <c:y val="0.2867552493438319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C85-4D4E-9770-EA83A61BAFCB}"/>
                </c:ext>
              </c:extLst>
            </c:dLbl>
            <c:dLbl>
              <c:idx val="10"/>
              <c:layout>
                <c:manualLayout>
                  <c:x val="0"/>
                  <c:y val="0.2190270487022454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C85-4D4E-9770-EA83A61BAFCB}"/>
                </c:ext>
              </c:extLst>
            </c:dLbl>
            <c:dLbl>
              <c:idx val="11"/>
              <c:layout>
                <c:manualLayout>
                  <c:x val="6.0150375939848153E-3"/>
                  <c:y val="0.3138258238553513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C85-4D4E-9770-EA83A61BAFC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'Tea Leaves - Revenue'!$A$4:$A$16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'Tea Leaves - Revenue'!$C$4:$C$16</c:f>
              <c:numCache>
                <c:formatCode>_([$LKR]\ * #,##0_);_([$LKR]\ * \(#,##0\);_([$LKR]\ * "-"_);_(@_)</c:formatCode>
                <c:ptCount val="12"/>
                <c:pt idx="0">
                  <c:v>8850</c:v>
                </c:pt>
                <c:pt idx="1">
                  <c:v>10901</c:v>
                </c:pt>
                <c:pt idx="2">
                  <c:v>15850</c:v>
                </c:pt>
                <c:pt idx="3">
                  <c:v>31090</c:v>
                </c:pt>
                <c:pt idx="4">
                  <c:v>30240</c:v>
                </c:pt>
                <c:pt idx="5">
                  <c:v>41750</c:v>
                </c:pt>
                <c:pt idx="6">
                  <c:v>50680</c:v>
                </c:pt>
                <c:pt idx="7">
                  <c:v>47385</c:v>
                </c:pt>
                <c:pt idx="8">
                  <c:v>61963</c:v>
                </c:pt>
                <c:pt idx="9">
                  <c:v>45662</c:v>
                </c:pt>
                <c:pt idx="10">
                  <c:v>52597</c:v>
                </c:pt>
                <c:pt idx="11">
                  <c:v>49850</c:v>
                </c:pt>
              </c:numCache>
            </c:numRef>
          </c:val>
          <c:extLst>
            <c:ext xmlns:c16="http://schemas.microsoft.com/office/drawing/2014/chart" uri="{C3380CC4-5D6E-409C-BE32-E72D297353CC}">
              <c16:uniqueId val="{0000000A-7C85-4D4E-9770-EA83A61BAFCB}"/>
            </c:ext>
          </c:extLst>
        </c:ser>
        <c:dLbls>
          <c:dLblPos val="ctr"/>
          <c:showLegendKey val="0"/>
          <c:showVal val="1"/>
          <c:showCatName val="0"/>
          <c:showSerName val="0"/>
          <c:showPercent val="0"/>
          <c:showBubbleSize val="0"/>
        </c:dLbls>
        <c:gapWidth val="219"/>
        <c:axId val="1280072799"/>
        <c:axId val="1280078079"/>
      </c:barChart>
      <c:lineChart>
        <c:grouping val="standard"/>
        <c:varyColors val="0"/>
        <c:ser>
          <c:idx val="0"/>
          <c:order val="0"/>
          <c:tx>
            <c:strRef>
              <c:f>'Tea Leaves - Revenue'!$B$3</c:f>
              <c:strCache>
                <c:ptCount val="1"/>
                <c:pt idx="0">
                  <c:v>Amount of Tea Leaves (kg)</c:v>
                </c:pt>
              </c:strCache>
            </c:strRef>
          </c:tx>
          <c:spPr>
            <a:ln w="31750" cap="rnd">
              <a:solidFill>
                <a:schemeClr val="accent6">
                  <a:tint val="77000"/>
                </a:schemeClr>
              </a:solidFill>
              <a:round/>
            </a:ln>
            <a:effectLst/>
          </c:spPr>
          <c:marker>
            <c:symbol val="circle"/>
            <c:size val="6"/>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'Tea Leaves - Revenue'!$A$4:$A$16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'Tea Leaves - Revenue'!$B$4:$B$16</c:f>
              <c:numCache>
                <c:formatCode>_([$kg]\ * #,##0_);_([$kg]\ * \(#,##0\);_([$kg]\ * "-"_);_(@_)</c:formatCode>
                <c:ptCount val="12"/>
                <c:pt idx="0">
                  <c:v>56</c:v>
                </c:pt>
                <c:pt idx="1">
                  <c:v>63</c:v>
                </c:pt>
                <c:pt idx="2">
                  <c:v>90</c:v>
                </c:pt>
                <c:pt idx="3">
                  <c:v>202</c:v>
                </c:pt>
                <c:pt idx="4">
                  <c:v>201</c:v>
                </c:pt>
                <c:pt idx="5">
                  <c:v>267</c:v>
                </c:pt>
                <c:pt idx="6">
                  <c:v>335</c:v>
                </c:pt>
                <c:pt idx="7">
                  <c:v>314.5</c:v>
                </c:pt>
                <c:pt idx="8">
                  <c:v>410</c:v>
                </c:pt>
                <c:pt idx="9">
                  <c:v>306.5</c:v>
                </c:pt>
                <c:pt idx="10">
                  <c:v>363.5</c:v>
                </c:pt>
                <c:pt idx="11">
                  <c:v>331</c:v>
                </c:pt>
              </c:numCache>
            </c:numRef>
          </c:val>
          <c:smooth val="0"/>
          <c:extLst>
            <c:ext xmlns:c16="http://schemas.microsoft.com/office/drawing/2014/chart" uri="{C3380CC4-5D6E-409C-BE32-E72D297353CC}">
              <c16:uniqueId val="{0000000B-7C85-4D4E-9770-EA83A61BAFCB}"/>
            </c:ext>
          </c:extLst>
        </c:ser>
        <c:dLbls>
          <c:dLblPos val="ctr"/>
          <c:showLegendKey val="0"/>
          <c:showVal val="1"/>
          <c:showCatName val="0"/>
          <c:showSerName val="0"/>
          <c:showPercent val="0"/>
          <c:showBubbleSize val="0"/>
        </c:dLbls>
        <c:marker val="1"/>
        <c:smooth val="0"/>
        <c:axId val="1271798863"/>
        <c:axId val="1271804623"/>
      </c:lineChart>
      <c:catAx>
        <c:axId val="12717988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1804623"/>
        <c:crosses val="autoZero"/>
        <c:auto val="1"/>
        <c:lblAlgn val="ctr"/>
        <c:lblOffset val="100"/>
        <c:noMultiLvlLbl val="0"/>
      </c:catAx>
      <c:valAx>
        <c:axId val="1271804623"/>
        <c:scaling>
          <c:orientation val="minMax"/>
        </c:scaling>
        <c:delete val="0"/>
        <c:axPos val="l"/>
        <c:majorGridlines>
          <c:spPr>
            <a:ln w="9525" cap="flat" cmpd="sng" algn="ctr">
              <a:solidFill>
                <a:schemeClr val="tx2">
                  <a:lumMod val="15000"/>
                  <a:lumOff val="85000"/>
                </a:schemeClr>
              </a:solidFill>
              <a:round/>
            </a:ln>
            <a:effectLst/>
          </c:spPr>
        </c:majorGridlines>
        <c:numFmt formatCode="_([$kg]\ * #,##0_);_([$kg]\ * \(#,##0\);_([$kg]\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1798863"/>
        <c:crosses val="autoZero"/>
        <c:crossBetween val="between"/>
      </c:valAx>
      <c:valAx>
        <c:axId val="1280078079"/>
        <c:scaling>
          <c:orientation val="minMax"/>
        </c:scaling>
        <c:delete val="0"/>
        <c:axPos val="r"/>
        <c:numFmt formatCode="_([$LKR]\ * #,##0_);_([$LKR]\ * \(#,##0\);_([$LKR]\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80072799"/>
        <c:crosses val="max"/>
        <c:crossBetween val="between"/>
      </c:valAx>
      <c:catAx>
        <c:axId val="1280072799"/>
        <c:scaling>
          <c:orientation val="minMax"/>
        </c:scaling>
        <c:delete val="1"/>
        <c:axPos val="b"/>
        <c:numFmt formatCode="General" sourceLinked="1"/>
        <c:majorTickMark val="none"/>
        <c:minorTickMark val="none"/>
        <c:tickLblPos val="nextTo"/>
        <c:crossAx val="1280078079"/>
        <c:crosses val="autoZero"/>
        <c:auto val="1"/>
        <c:lblAlgn val="ctr"/>
        <c:lblOffset val="100"/>
        <c:noMultiLvlLbl val="0"/>
      </c:catAx>
      <c:spPr>
        <a:noFill/>
        <a:ln>
          <a:noFill/>
        </a:ln>
        <a:effectLst/>
      </c:spPr>
    </c:plotArea>
    <c:legend>
      <c:legendPos val="r"/>
      <c:layout>
        <c:manualLayout>
          <c:xMode val="edge"/>
          <c:yMode val="edge"/>
          <c:x val="0.67861559410336869"/>
          <c:y val="1.9304826480023327E-2"/>
          <c:w val="0.22313879186154362"/>
          <c:h val="0.15625109361329836"/>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[Analysis.xlsx]Extra Expenses!PivotTable15</c:name>
    <c:fmtId val="4"/>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'Extra Expenses'!$B$1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'Extra Expenses'!$A$2:$A$12</c:f>
              <c:strCache>
                <c:ptCount val="10"/>
                <c:pt idx="0">
                  <c:v>Stamps</c:v>
                </c:pt>
                <c:pt idx="1">
                  <c:v>Electricity Bills</c:v>
                </c:pt>
                <c:pt idx="2">
                  <c:v>Miscellaneous</c:v>
                </c:pt>
                <c:pt idx="3">
                  <c:v>Extra Items</c:v>
                </c:pt>
                <c:pt idx="4">
                  <c:v>Transport</c:v>
                </c:pt>
                <c:pt idx="5">
                  <c:v>Equipments &amp; Constructions</c:v>
                </c:pt>
                <c:pt idx="6">
                  <c:v>Food Items</c:v>
                </c:pt>
                <c:pt idx="7">
                  <c:v>Labour Charges</c:v>
                </c:pt>
                <c:pt idx="8">
                  <c:v>Fertilizer</c:v>
                </c:pt>
                <c:pt idx="9">
                  <c:v>Backhoe</c:v>
                </c:pt>
              </c:strCache>
            </c:strRef>
          </c:cat>
          <c:val>
            <c:numRef>
              <c:f>'Extra Expenses'!$B$2:$B$12</c:f>
              <c:numCache>
                <c:formatCode>_([$LKR]\ * #,##0_);_([$LKR]\ * \(#,##0\);_([$LKR]\ * "-"_);_(@_)</c:formatCode>
                <c:ptCount val="10"/>
                <c:pt idx="0">
                  <c:v>4000</c:v>
                </c:pt>
                <c:pt idx="1">
                  <c:v>10420</c:v>
                </c:pt>
                <c:pt idx="2">
                  <c:v>15500</c:v>
                </c:pt>
                <c:pt idx="3">
                  <c:v>19200</c:v>
                </c:pt>
                <c:pt idx="4">
                  <c:v>35500</c:v>
                </c:pt>
                <c:pt idx="5">
                  <c:v>54840</c:v>
                </c:pt>
                <c:pt idx="6">
                  <c:v>73951</c:v>
                </c:pt>
                <c:pt idx="7">
                  <c:v>76200</c:v>
                </c:pt>
                <c:pt idx="8">
                  <c:v>276710</c:v>
                </c:pt>
                <c:pt idx="9">
                  <c:v>655200</c:v>
                </c:pt>
              </c:numCache>
            </c:numRef>
          </c:val>
          <c:extLst>
            <c:ext xmlns:c16="http://schemas.microsoft.com/office/drawing/2014/chart" uri="{C3380CC4-5D6E-409C-BE32-E72D297353CC}">
              <c16:uniqueId val="{00000000-5232-4F75-BC10-D8EF0A8EE68E}"/>
            </c:ext>
          </c:extLst>
        </c:ser>
        <c:dLbls>
          <c:showLegendKey val="0"/>
          <c:showVal val="0"/>
          <c:showCatName val="0"/>
          <c:showSerName val="0"/>
          <c:showPercent val="0"/>
          <c:showBubbleSize val="0"/>
        </c:dLbls>
        <c:gapWidth val="100"/>
        <c:axId val="1271806063"/>
        <c:axId val="1271800783"/>
      </c:barChart>
      <c:catAx>
        <c:axId val="1271806063"/>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1800783"/>
        <c:crosses val="autoZero"/>
        <c:auto val="1"/>
        <c:lblAlgn val="ctr"/>
        <c:lblOffset val="100"/>
        <c:noMultiLvlLbl val="0"/>
      </c:catAx>
      <c:valAx>
        <c:axId val="1271800783"/>
        <c:scaling>
          <c:orientation val="minMax"/>
        </c:scaling>
        <c:delete val="0"/>
        <c:axPos val="b"/>
        <c:majorGridlines>
          <c:spPr>
            <a:ln w="9525" cap="flat" cmpd="sng" algn="ctr">
              <a:solidFill>
                <a:schemeClr val="tx2">
                  <a:lumMod val="15000"/>
                  <a:lumOff val="85000"/>
                </a:schemeClr>
              </a:solidFill>
              <a:round/>
            </a:ln>
            <a:effectLst/>
          </c:spPr>
        </c:majorGridlines>
        <c:numFmt formatCode="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180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[Analysis.xlsx]Tea Plants!PivotTable17</c:name>
    <c:fmtId val="6"/>
  </c:pivotSource>
  <c:chart>
    <c:autoTitleDeleted val="1"/>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marker>
          <c:symbol val="circle"/>
          <c:size val="6"/>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marker>
          <c:symbol val="circle"/>
          <c:size val="6"/>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'Tea Plants'!$B$2</c:f>
              <c:strCache>
                <c:ptCount val="1"/>
                <c:pt idx="0">
                  <c:v> Number of Plants</c:v>
                </c:pt>
              </c:strCache>
            </c:strRef>
          </c:tx>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'Tea Plants'!$A$3:$A$6</c:f>
              <c:strCache>
                <c:ptCount val="3"/>
                <c:pt idx="0">
                  <c:v>May</c:v>
                </c:pt>
                <c:pt idx="1">
                  <c:v>Jun</c:v>
                </c:pt>
                <c:pt idx="2">
                  <c:v>Jul</c:v>
                </c:pt>
              </c:strCache>
            </c:strRef>
          </c:cat>
          <c:val>
            <c:numRef>
              <c:f>'Tea Plants'!$B$3:$B$6</c:f>
              <c:numCache>
                <c:formatCode>General</c:formatCode>
                <c:ptCount val="3"/>
                <c:pt idx="0">
                  <c:v>5550</c:v>
                </c:pt>
                <c:pt idx="1">
                  <c:v>7500</c:v>
                </c:pt>
                <c:pt idx="2">
                  <c:v>2000</c:v>
                </c:pt>
              </c:numCache>
            </c:numRef>
          </c:val>
          <c:extLst>
            <c:ext xmlns:c16="http://schemas.microsoft.com/office/drawing/2014/chart" uri="{C3380CC4-5D6E-409C-BE32-E72D297353CC}">
              <c16:uniqueId val="{00000000-C749-4A04-B691-3B91E1A47153}"/>
            </c:ext>
          </c:extLst>
        </c:ser>
        <c:ser>
          <c:idx val="1"/>
          <c:order val="1"/>
          <c:tx>
            <c:strRef>
              <c:f>'Tea Plants'!$C$2</c:f>
              <c:strCache>
                <c:ptCount val="1"/>
                <c:pt idx="0">
                  <c:v>Payment/Expenditure</c:v>
                </c:pt>
              </c:strCache>
            </c:strRef>
          </c:tx>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'Tea Plants'!$A$3:$A$6</c:f>
              <c:strCache>
                <c:ptCount val="3"/>
                <c:pt idx="0">
                  <c:v>May</c:v>
                </c:pt>
                <c:pt idx="1">
                  <c:v>Jun</c:v>
                </c:pt>
                <c:pt idx="2">
                  <c:v>Jul</c:v>
                </c:pt>
              </c:strCache>
            </c:strRef>
          </c:cat>
          <c:val>
            <c:numRef>
              <c:f>'Tea Plants'!$C$3:$C$6</c:f>
              <c:numCache>
                <c:formatCode>_([$LKR]\ * #,##0_);_([$LKR]\ * \(#,##0\);_([$LKR]\ * "-"_);_(@_)</c:formatCode>
                <c:ptCount val="3"/>
                <c:pt idx="0">
                  <c:v>189200</c:v>
                </c:pt>
                <c:pt idx="1">
                  <c:v>252000</c:v>
                </c:pt>
                <c:pt idx="2">
                  <c:v>66000</c:v>
                </c:pt>
              </c:numCache>
            </c:numRef>
          </c:val>
          <c:extLst>
            <c:ext xmlns:c16="http://schemas.microsoft.com/office/drawing/2014/chart" uri="{C3380CC4-5D6E-409C-BE32-E72D297353CC}">
              <c16:uniqueId val="{00000001-C749-4A04-B691-3B91E1A47153}"/>
            </c:ext>
          </c:extLst>
        </c:ser>
        <c:dLbls>
          <c:dLblPos val="outEnd"/>
          <c:showLegendKey val="0"/>
          <c:showVal val="1"/>
          <c:showCatName val="0"/>
          <c:showSerName val="0"/>
          <c:showPercent val="0"/>
          <c:showBubbleSize val="0"/>
        </c:dLbls>
        <c:gapWidth val="100"/>
        <c:axId val="1280071359"/>
        <c:axId val="1280076639"/>
      </c:barChart>
      <c:catAx>
        <c:axId val="1280071359"/>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80076639"/>
        <c:crosses val="autoZero"/>
        <c:auto val="1"/>
        <c:lblAlgn val="ctr"/>
        <c:lblOffset val="100"/>
        <c:noMultiLvlLbl val="0"/>
      </c:catAx>
      <c:valAx>
        <c:axId val="1280076639"/>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80071359"/>
        <c:crosses val="autoZero"/>
        <c:crossBetween val="between"/>
      </c:valAx>
      <c:spPr>
        <a:noFill/>
        <a:ln>
          <a:noFill/>
        </a:ln>
        <a:effectLst/>
      </c:spPr>
    </c:plotArea>
    <c:legend>
      <c:legendPos val="r"/>
      <c:layout>
        <c:manualLayout>
          <c:xMode val="edge"/>
          <c:yMode val="edge"/>
          <c:x val="0.62993853893263352"/>
          <c:y val="1.4675196850393674E-2"/>
          <c:w val="0.32839479440069991"/>
          <c:h val="0.18843515250248893"/>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[Analysis.xlsx]Tea Plucking!Tea_Plucking</c:name>
    <c:fmtId val="6"/>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'Tea Plucking'!$B$1</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'Tea Plucking'!$A$2:$A$11</c:f>
              <c:multiLvlStrCache>
                <c:ptCount val="6"/>
                <c:lvl>
                  <c:pt idx="0">
                    <c:v>Nov</c:v>
                  </c:pt>
                  <c:pt idx="1">
                    <c:v>Dec</c:v>
                  </c:pt>
                  <c:pt idx="2">
                    <c:v>Nov</c:v>
                  </c:pt>
                  <c:pt idx="3">
                    <c:v>Dec</c:v>
                  </c:pt>
                  <c:pt idx="4">
                    <c:v>Nov</c:v>
                  </c:pt>
                  <c:pt idx="5">
                    <c:v>Dec</c:v>
                  </c:pt>
                </c:lvl>
                <c:lvl>
                  <c:pt idx="0">
                    <c:v>Abhi</c:v>
                  </c:pt>
                  <c:pt idx="2">
                    <c:v>Alweera</c:v>
                  </c:pt>
                  <c:pt idx="4">
                    <c:v>Sinnartha</c:v>
                  </c:pt>
                </c:lvl>
              </c:multiLvlStrCache>
            </c:multiLvlStrRef>
          </c:cat>
          <c:val>
            <c:numRef>
              <c:f>'Tea Plucking'!$B$2:$B$11</c:f>
              <c:numCache>
                <c:formatCode>_([$LKR]\ * #,##0_);_([$LKR]\ * \(#,##0\);_([$LKR]\ * "-"_);_(@_)</c:formatCode>
                <c:ptCount val="6"/>
                <c:pt idx="0">
                  <c:v>1150</c:v>
                </c:pt>
                <c:pt idx="1">
                  <c:v>2950</c:v>
                </c:pt>
                <c:pt idx="2">
                  <c:v>3500</c:v>
                </c:pt>
                <c:pt idx="3">
                  <c:v>2100</c:v>
                </c:pt>
                <c:pt idx="4">
                  <c:v>4400</c:v>
                </c:pt>
                <c:pt idx="5">
                  <c:v>7200</c:v>
                </c:pt>
              </c:numCache>
            </c:numRef>
          </c:val>
          <c:extLst>
            <c:ext xmlns:c16="http://schemas.microsoft.com/office/drawing/2014/chart" uri="{C3380CC4-5D6E-409C-BE32-E72D297353CC}">
              <c16:uniqueId val="{00000000-00A0-46F6-91B9-7199C34B3E21}"/>
            </c:ext>
          </c:extLst>
        </c:ser>
        <c:dLbls>
          <c:dLblPos val="outEnd"/>
          <c:showLegendKey val="0"/>
          <c:showVal val="1"/>
          <c:showCatName val="0"/>
          <c:showSerName val="0"/>
          <c:showPercent val="0"/>
          <c:showBubbleSize val="0"/>
        </c:dLbls>
        <c:gapWidth val="219"/>
        <c:overlap val="-27"/>
        <c:axId val="1620114335"/>
        <c:axId val="1620111455"/>
      </c:barChart>
      <c:catAx>
        <c:axId val="1620114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111455"/>
        <c:crosses val="autoZero"/>
        <c:auto val="1"/>
        <c:lblAlgn val="ctr"/>
        <c:lblOffset val="100"/>
        <c:noMultiLvlLbl val="0"/>
      </c:catAx>
      <c:valAx>
        <c:axId val="1620111455"/>
        <c:scaling>
          <c:orientation val="minMax"/>
        </c:scaling>
        <c:delete val="0"/>
        <c:axPos val="l"/>
        <c:majorGridlines>
          <c:spPr>
            <a:ln w="9525" cap="flat" cmpd="sng" algn="ctr">
              <a:solidFill>
                <a:schemeClr val="tx1">
                  <a:lumMod val="15000"/>
                  <a:lumOff val="85000"/>
                </a:schemeClr>
              </a:solidFill>
              <a:round/>
            </a:ln>
            <a:effectLst/>
          </c:spPr>
        </c:majorGridlines>
        <c:numFmt formatCode="_([$LKR]\ * #,##0_);_([$LKR]\ * \(#,##0\);_([$LKR]\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11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[Analysis.xlsx]Calculations!PivotTable9</c:name>
    <c:fmtId val="11"/>
  </c:pivotSource>
  <c:chart>
    <c:autoTitleDeleted val="1"/>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dLbl>
          <c:idx val="0"/>
          <c:layout>
            <c:manualLayout>
              <c:x val="0.35277777777777769"/>
              <c:y val="-1.3888888888888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dLbl>
          <c:idx val="0"/>
          <c:layout>
            <c:manualLayout>
              <c:x val="0.13333333333333339"/>
              <c:y val="4.629629629629608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p3d/>
        </c:spPr>
        <c:dLbl>
          <c:idx val="0"/>
          <c:layout>
            <c:manualLayout>
              <c:x val="0.23055555555555546"/>
              <c:y val="-3.24074074074074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p3d/>
        </c:spPr>
        <c:dLbl>
          <c:idx val="0"/>
          <c:layout>
            <c:manualLayout>
              <c:x val="0.35555555555555568"/>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a:sp3d/>
        </c:spPr>
        <c:dLbl>
          <c:idx val="0"/>
          <c:layout>
            <c:manualLayout>
              <c:x val="0.13333333333333339"/>
              <c:y val="4.629629629629608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a:sp3d/>
        </c:spPr>
        <c:dLbl>
          <c:idx val="0"/>
          <c:layout>
            <c:manualLayout>
              <c:x val="0.23055555555555546"/>
              <c:y val="-3.24074074074074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a:sp3d/>
        </c:spPr>
        <c:dLbl>
          <c:idx val="0"/>
          <c:layout>
            <c:manualLayout>
              <c:x val="0.35555555555555568"/>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a:sp3d/>
        </c:spPr>
        <c:dLbl>
          <c:idx val="0"/>
          <c:layout>
            <c:manualLayout>
              <c:x val="0.35277777777777769"/>
              <c:y val="-1.3888888888888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a:sp3d/>
        </c:spPr>
        <c:dLbl>
          <c:idx val="0"/>
          <c:layout>
            <c:manualLayout>
              <c:x val="0.13333333333333339"/>
              <c:y val="4.629629629629608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a:sp3d/>
        </c:spPr>
        <c:dLbl>
          <c:idx val="0"/>
          <c:layout>
            <c:manualLayout>
              <c:x val="0.23055555555555546"/>
              <c:y val="-3.24074074074074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a:sp3d/>
        </c:spPr>
        <c:dLbl>
          <c:idx val="0"/>
          <c:layout>
            <c:manualLayout>
              <c:x val="0.35555555555555568"/>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a:sp3d/>
        </c:spPr>
        <c:dLbl>
          <c:idx val="0"/>
          <c:layout>
            <c:manualLayout>
              <c:x val="0.35277777777777769"/>
              <c:y val="-1.3888888888888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Calculations!$J$10</c:f>
              <c:strCache>
                <c:ptCount val="1"/>
                <c:pt idx="0">
                  <c:v>Total</c:v>
                </c:pt>
              </c:strCache>
            </c:strRef>
          </c:tx>
          <c:spPr>
            <a:solidFill>
              <a:schemeClr val="accent6"/>
            </a:solidFill>
            <a:ln>
              <a:noFill/>
            </a:ln>
            <a:effectLst/>
            <a:sp3d/>
          </c:spPr>
          <c:invertIfNegative val="0"/>
          <c:dLbls>
            <c:dLbl>
              <c:idx val="0"/>
              <c:layout>
                <c:manualLayout>
                  <c:x val="0.13333333333333339"/>
                  <c:y val="4.629629629629608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15F-47B8-B81E-EE46C8867E41}"/>
                </c:ext>
              </c:extLst>
            </c:dLbl>
            <c:dLbl>
              <c:idx val="1"/>
              <c:layout>
                <c:manualLayout>
                  <c:x val="0.23055555555555546"/>
                  <c:y val="-3.24074074074074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15F-47B8-B81E-EE46C8867E41}"/>
                </c:ext>
              </c:extLst>
            </c:dLbl>
            <c:dLbl>
              <c:idx val="2"/>
              <c:layout>
                <c:manualLayout>
                  <c:x val="0.35555555555555568"/>
                  <c:y val="-4.62962962962971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15F-47B8-B81E-EE46C8867E41}"/>
                </c:ext>
              </c:extLst>
            </c:dLbl>
            <c:dLbl>
              <c:idx val="3"/>
              <c:layout>
                <c:manualLayout>
                  <c:x val="0.35277777777777769"/>
                  <c:y val="-1.38888888888889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15F-47B8-B81E-EE46C8867E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Calculations!$I$11:$I$14</c:f>
              <c:strCache>
                <c:ptCount val="4"/>
                <c:pt idx="0">
                  <c:v>Tea Plucking Expenditure</c:v>
                </c:pt>
                <c:pt idx="1">
                  <c:v>Tea Plants Expenditure</c:v>
                </c:pt>
                <c:pt idx="2">
                  <c:v>Extra Expenditure</c:v>
                </c:pt>
                <c:pt idx="3">
                  <c:v>Salaries Expenditure</c:v>
                </c:pt>
              </c:strCache>
            </c:strRef>
          </c:cat>
          <c:val>
            <c:numRef>
              <c:f>Calculations!$J$11:$J$14</c:f>
              <c:numCache>
                <c:formatCode>_([$LKR]\ * #,##0_);_([$LKR]\ * \(#,##0\);_([$LKR]\ * "-"_);_(@_)</c:formatCode>
                <c:ptCount val="4"/>
                <c:pt idx="0">
                  <c:v>21300</c:v>
                </c:pt>
                <c:pt idx="1">
                  <c:v>507200</c:v>
                </c:pt>
                <c:pt idx="2">
                  <c:v>1221521</c:v>
                </c:pt>
                <c:pt idx="3">
                  <c:v>1309650</c:v>
                </c:pt>
              </c:numCache>
            </c:numRef>
          </c:val>
          <c:extLst>
            <c:ext xmlns:c16="http://schemas.microsoft.com/office/drawing/2014/chart" uri="{C3380CC4-5D6E-409C-BE32-E72D297353CC}">
              <c16:uniqueId val="{00000004-215F-47B8-B81E-EE46C8867E41}"/>
            </c:ext>
          </c:extLst>
        </c:ser>
        <c:dLbls>
          <c:showLegendKey val="0"/>
          <c:showVal val="1"/>
          <c:showCatName val="0"/>
          <c:showSerName val="0"/>
          <c:showPercent val="0"/>
          <c:showBubbleSize val="0"/>
        </c:dLbls>
        <c:gapWidth val="150"/>
        <c:shape val="box"/>
        <c:axId val="819604607"/>
        <c:axId val="819605087"/>
        <c:axId val="0"/>
      </c:bar3DChart>
      <c:catAx>
        <c:axId val="8196046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605087"/>
        <c:crosses val="autoZero"/>
        <c:auto val="1"/>
        <c:lblAlgn val="ctr"/>
        <c:lblOffset val="100"/>
        <c:noMultiLvlLbl val="0"/>
      </c:catAx>
      <c:valAx>
        <c:axId val="819605087"/>
        <c:scaling>
          <c:orientation val="minMax"/>
        </c:scaling>
        <c:delete val="0"/>
        <c:axPos val="b"/>
        <c:majorGridlines>
          <c:spPr>
            <a:ln w="9525" cap="flat" cmpd="sng" algn="ctr">
              <a:solidFill>
                <a:schemeClr val="tx1">
                  <a:lumMod val="15000"/>
                  <a:lumOff val="85000"/>
                </a:schemeClr>
              </a:solidFill>
              <a:round/>
            </a:ln>
            <a:effectLst/>
          </c:spPr>
        </c:majorGridlines>
        <c:numFmt formatCode="_([$LKR]\ * #,##0_);_([$LKR]\ * \(#,##0\);_([$LKR]\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604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Reversed" id="23">
  <a:schemeClr val="accent3"/>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withinLinearReversed" id="23">
  <a:schemeClr val="accent3"/>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withinLinear" id="16">
  <a:schemeClr val="accent3"/>
</cs:colorStyle>
</file>

<file path=xl/charts/colors11.xml><?xml version="1.0" encoding="utf-8"?>
<cs:colorStyle xmlns:cs="http://schemas.microsoft.com/office/drawing/2012/chartStyle" xmlns:a="http://schemas.openxmlformats.org/drawingml/2006/main" meth="withinLinearReversed" id="26">
  <a:schemeClr val="accent6"/>
</cs:colorStyle>
</file>

<file path=xl/charts/colors12.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10</xdr:col>
      <xdr:colOff>552450</xdr:colOff>
      <xdr:row>6</xdr:row>
      <xdr:rowOff>123825</xdr:rowOff>
    </xdr:from>
    <xdr:to>
      <xdr:col>13</xdr:col>
      <xdr:colOff>0</xdr:colOff>
      <xdr:row>14</xdr:row>
      <xdr:rowOff>85725</xdr:rowOff>
    </xdr:to>
    <mc:AlternateContent xmlns:mc="http://schemas.openxmlformats.org/markup-compatibility/2006">
      <mc:Choice xmlns:a14="http://schemas.microsoft.com/office/drawing/2010/main" Requires="a14">
        <xdr:graphicFrame macro="">
          <xdr:nvGraphicFramePr>
            <xdr:cNvPr id="2" name="Expenditure">
              <a:extLst>
                <a:ext uri="{FF2B5EF4-FFF2-40B4-BE49-F238E27FC236}">
                  <a16:creationId xmlns:a16="http://schemas.microsoft.com/office/drawing/2014/main" id="{2CAEBD43-F045-D821-96D2-2FF35873ECBE}"/>
                </a:ext>
              </a:extLst>
            </xdr:cNvPr>
            <xdr:cNvGraphicFramePr/>
          </xdr:nvGraphicFramePr>
          <xdr:xfrm>
            <a:off x="0" y="0"/>
            <a:ext cx="0" cy="0"/>
          </xdr:xfrm>
          <a:graphic>
            <a:graphicData uri="http://schemas.microsoft.com/office/drawing/2010/slicer">
              <sle:slicer xmlns:sle="http://schemas.microsoft.com/office/drawing/2010/slicer" name="Expenditure"/>
            </a:graphicData>
          </a:graphic>
        </xdr:graphicFrame>
      </mc:Choice>
      <mc:Fallback>
        <xdr:sp macro="" textlink="">
          <xdr:nvSpPr>
            <xdr:cNvPr id="0" name=""/>
            <xdr:cNvSpPr>
              <a:spLocks noTextEdit="1"/>
            </xdr:cNvSpPr>
          </xdr:nvSpPr>
          <xdr:spPr>
            <a:xfrm>
              <a:off x="10077450" y="1266825"/>
              <a:ext cx="1828800"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495300</xdr:colOff>
      <xdr:row>5</xdr:row>
      <xdr:rowOff>171450</xdr:rowOff>
    </xdr:from>
    <xdr:to>
      <xdr:col>18</xdr:col>
      <xdr:colOff>752476</xdr:colOff>
      <xdr:row>9</xdr:row>
      <xdr:rowOff>104775</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0F71E005-0FB2-03B3-B9BA-5E5AEE6F3C7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6563975" y="1123950"/>
              <a:ext cx="1762126" cy="695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514350</xdr:colOff>
      <xdr:row>19</xdr:row>
      <xdr:rowOff>176212</xdr:rowOff>
    </xdr:from>
    <xdr:to>
      <xdr:col>11</xdr:col>
      <xdr:colOff>657225</xdr:colOff>
      <xdr:row>34</xdr:row>
      <xdr:rowOff>61912</xdr:rowOff>
    </xdr:to>
    <xdr:graphicFrame macro="">
      <xdr:nvGraphicFramePr>
        <xdr:cNvPr id="5" name="Chart 4">
          <a:extLst>
            <a:ext uri="{FF2B5EF4-FFF2-40B4-BE49-F238E27FC236}">
              <a16:creationId xmlns:a16="http://schemas.microsoft.com/office/drawing/2014/main" id="{8ECB4002-42B9-A694-B586-905E2C4436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1695450</xdr:colOff>
      <xdr:row>0</xdr:row>
      <xdr:rowOff>0</xdr:rowOff>
    </xdr:from>
    <xdr:to>
      <xdr:col>6</xdr:col>
      <xdr:colOff>314325</xdr:colOff>
      <xdr:row>14</xdr:row>
      <xdr:rowOff>76200</xdr:rowOff>
    </xdr:to>
    <xdr:graphicFrame macro="">
      <xdr:nvGraphicFramePr>
        <xdr:cNvPr id="5" name="Chart 4">
          <a:extLst>
            <a:ext uri="{FF2B5EF4-FFF2-40B4-BE49-F238E27FC236}">
              <a16:creationId xmlns:a16="http://schemas.microsoft.com/office/drawing/2014/main" id="{AED622F6-3A96-BCA1-A2D0-6B9E2FEBCE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142876</xdr:colOff>
      <xdr:row>2</xdr:row>
      <xdr:rowOff>95250</xdr:rowOff>
    </xdr:from>
    <xdr:to>
      <xdr:col>10</xdr:col>
      <xdr:colOff>590550</xdr:colOff>
      <xdr:row>6</xdr:row>
      <xdr:rowOff>47625</xdr:rowOff>
    </xdr:to>
    <mc:AlternateContent xmlns:mc="http://schemas.openxmlformats.org/markup-compatibility/2006" xmlns:a14="http://schemas.microsoft.com/office/drawing/2010/main">
      <mc:Choice Requires="a14">
        <xdr:graphicFrame macro="">
          <xdr:nvGraphicFramePr>
            <xdr:cNvPr id="6" name="Tea Plucker">
              <a:extLst>
                <a:ext uri="{FF2B5EF4-FFF2-40B4-BE49-F238E27FC236}">
                  <a16:creationId xmlns:a16="http://schemas.microsoft.com/office/drawing/2014/main" id="{1AEB6C2A-F15A-F432-DFC9-5B05BF1E2249}"/>
                </a:ext>
              </a:extLst>
            </xdr:cNvPr>
            <xdr:cNvGraphicFramePr/>
          </xdr:nvGraphicFramePr>
          <xdr:xfrm>
            <a:off x="0" y="0"/>
            <a:ext cx="0" cy="0"/>
          </xdr:xfrm>
          <a:graphic>
            <a:graphicData uri="http://schemas.microsoft.com/office/drawing/2010/slicer">
              <sle:slicer xmlns:sle="http://schemas.microsoft.com/office/drawing/2010/slicer" name="Tea Plucker"/>
            </a:graphicData>
          </a:graphic>
        </xdr:graphicFrame>
      </mc:Choice>
      <mc:Fallback xmlns="">
        <xdr:sp macro="" textlink="">
          <xdr:nvSpPr>
            <xdr:cNvPr id="0" name=""/>
            <xdr:cNvSpPr>
              <a:spLocks noTextEdit="1"/>
            </xdr:cNvSpPr>
          </xdr:nvSpPr>
          <xdr:spPr>
            <a:xfrm>
              <a:off x="7600951" y="476250"/>
              <a:ext cx="2457449" cy="714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90487</xdr:rowOff>
    </xdr:from>
    <xdr:to>
      <xdr:col>10</xdr:col>
      <xdr:colOff>219075</xdr:colOff>
      <xdr:row>14</xdr:row>
      <xdr:rowOff>166687</xdr:rowOff>
    </xdr:to>
    <xdr:graphicFrame macro="">
      <xdr:nvGraphicFramePr>
        <xdr:cNvPr id="5" name="Chart 4">
          <a:extLst>
            <a:ext uri="{FF2B5EF4-FFF2-40B4-BE49-F238E27FC236}">
              <a16:creationId xmlns:a16="http://schemas.microsoft.com/office/drawing/2014/main" id="{6D155E29-4349-7621-665A-472AC54C57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57150</xdr:colOff>
      <xdr:row>0</xdr:row>
      <xdr:rowOff>4762</xdr:rowOff>
    </xdr:from>
    <xdr:to>
      <xdr:col>6</xdr:col>
      <xdr:colOff>200025</xdr:colOff>
      <xdr:row>14</xdr:row>
      <xdr:rowOff>80962</xdr:rowOff>
    </xdr:to>
    <xdr:graphicFrame macro="">
      <xdr:nvGraphicFramePr>
        <xdr:cNvPr id="7" name="Chart 6">
          <a:extLst>
            <a:ext uri="{FF2B5EF4-FFF2-40B4-BE49-F238E27FC236}">
              <a16:creationId xmlns:a16="http://schemas.microsoft.com/office/drawing/2014/main" id="{86C1E3BF-A74E-D763-67B0-026D532374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962025</xdr:colOff>
      <xdr:row>14</xdr:row>
      <xdr:rowOff>104775</xdr:rowOff>
    </xdr:from>
    <xdr:to>
      <xdr:col>2</xdr:col>
      <xdr:colOff>1038225</xdr:colOff>
      <xdr:row>21</xdr:row>
      <xdr:rowOff>142875</xdr:rowOff>
    </xdr:to>
    <mc:AlternateContent xmlns:mc="http://schemas.openxmlformats.org/markup-compatibility/2006">
      <mc:Choice xmlns:tsle="http://schemas.microsoft.com/office/drawing/2012/timeslicer" Requires="tsle">
        <xdr:graphicFrame macro="">
          <xdr:nvGraphicFramePr>
            <xdr:cNvPr id="8" name="Date (Extra Expenses)">
              <a:extLst>
                <a:ext uri="{FF2B5EF4-FFF2-40B4-BE49-F238E27FC236}">
                  <a16:creationId xmlns:a16="http://schemas.microsoft.com/office/drawing/2014/main" id="{A45039A4-2BC8-F717-20F4-B025FEB269B1}"/>
                </a:ext>
              </a:extLst>
            </xdr:cNvPr>
            <xdr:cNvGraphicFramePr/>
          </xdr:nvGraphicFramePr>
          <xdr:xfrm>
            <a:off x="0" y="0"/>
            <a:ext cx="0" cy="0"/>
          </xdr:xfrm>
          <a:graphic>
            <a:graphicData uri="http://schemas.microsoft.com/office/drawing/2012/timeslicer">
              <tsle:timeslicer xmlns:tsle="http://schemas.microsoft.com/office/drawing/2012/timeslicer" name="Date (Extra Expenses)"/>
            </a:graphicData>
          </a:graphic>
        </xdr:graphicFrame>
      </mc:Choice>
      <mc:Fallback>
        <xdr:sp macro="" textlink="">
          <xdr:nvSpPr>
            <xdr:cNvPr id="0" name=""/>
            <xdr:cNvSpPr>
              <a:spLocks noTextEdit="1"/>
            </xdr:cNvSpPr>
          </xdr:nvSpPr>
          <xdr:spPr>
            <a:xfrm>
              <a:off x="962025" y="2771775"/>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4</xdr:col>
      <xdr:colOff>838199</xdr:colOff>
      <xdr:row>14</xdr:row>
      <xdr:rowOff>152400</xdr:rowOff>
    </xdr:from>
    <xdr:to>
      <xdr:col>7</xdr:col>
      <xdr:colOff>581025</xdr:colOff>
      <xdr:row>28</xdr:row>
      <xdr:rowOff>152400</xdr:rowOff>
    </xdr:to>
    <mc:AlternateContent xmlns:mc="http://schemas.openxmlformats.org/markup-compatibility/2006">
      <mc:Choice xmlns:a14="http://schemas.microsoft.com/office/drawing/2010/main" Requires="a14">
        <xdr:graphicFrame macro="">
          <xdr:nvGraphicFramePr>
            <xdr:cNvPr id="4" name="Extra Expenses">
              <a:extLst>
                <a:ext uri="{FF2B5EF4-FFF2-40B4-BE49-F238E27FC236}">
                  <a16:creationId xmlns:a16="http://schemas.microsoft.com/office/drawing/2014/main" id="{214F18D2-7F93-6E81-1CE7-F5312C91E55B}"/>
                </a:ext>
              </a:extLst>
            </xdr:cNvPr>
            <xdr:cNvGraphicFramePr/>
          </xdr:nvGraphicFramePr>
          <xdr:xfrm>
            <a:off x="0" y="0"/>
            <a:ext cx="0" cy="0"/>
          </xdr:xfrm>
          <a:graphic>
            <a:graphicData uri="http://schemas.microsoft.com/office/drawing/2010/slicer">
              <sle:slicer xmlns:sle="http://schemas.microsoft.com/office/drawing/2010/slicer" name="Extra Expenses"/>
            </a:graphicData>
          </a:graphic>
        </xdr:graphicFrame>
      </mc:Choice>
      <mc:Fallback>
        <xdr:sp macro="" textlink="">
          <xdr:nvSpPr>
            <xdr:cNvPr id="0" name=""/>
            <xdr:cNvSpPr>
              <a:spLocks noTextEdit="1"/>
            </xdr:cNvSpPr>
          </xdr:nvSpPr>
          <xdr:spPr>
            <a:xfrm>
              <a:off x="6877049" y="2819400"/>
              <a:ext cx="2247901"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xdr:colOff>
      <xdr:row>0</xdr:row>
      <xdr:rowOff>0</xdr:rowOff>
    </xdr:from>
    <xdr:to>
      <xdr:col>8</xdr:col>
      <xdr:colOff>228600</xdr:colOff>
      <xdr:row>14</xdr:row>
      <xdr:rowOff>76200</xdr:rowOff>
    </xdr:to>
    <xdr:graphicFrame macro="">
      <xdr:nvGraphicFramePr>
        <xdr:cNvPr id="2" name="Chart 1">
          <a:extLst>
            <a:ext uri="{FF2B5EF4-FFF2-40B4-BE49-F238E27FC236}">
              <a16:creationId xmlns:a16="http://schemas.microsoft.com/office/drawing/2014/main" id="{5E89693D-86CB-170E-F782-D3FE0A3658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209550</xdr:colOff>
      <xdr:row>0</xdr:row>
      <xdr:rowOff>0</xdr:rowOff>
    </xdr:from>
    <xdr:to>
      <xdr:col>10</xdr:col>
      <xdr:colOff>571500</xdr:colOff>
      <xdr:row>7</xdr:row>
      <xdr:rowOff>95250</xdr:rowOff>
    </xdr:to>
    <mc:AlternateContent xmlns:mc="http://schemas.openxmlformats.org/markup-compatibility/2006" xmlns:tsle="http://schemas.microsoft.com/office/drawing/2012/timeslicer">
      <mc:Choice Requires="tsle">
        <xdr:graphicFrame macro="">
          <xdr:nvGraphicFramePr>
            <xdr:cNvPr id="4" name="Date (Salary Payments)">
              <a:extLst>
                <a:ext uri="{FF2B5EF4-FFF2-40B4-BE49-F238E27FC236}">
                  <a16:creationId xmlns:a16="http://schemas.microsoft.com/office/drawing/2014/main" id="{17224B04-C68F-6866-C5F3-C4268F40651C}"/>
                </a:ext>
              </a:extLst>
            </xdr:cNvPr>
            <xdr:cNvGraphicFramePr/>
          </xdr:nvGraphicFramePr>
          <xdr:xfrm>
            <a:off x="0" y="0"/>
            <a:ext cx="0" cy="0"/>
          </xdr:xfrm>
          <a:graphic>
            <a:graphicData uri="http://schemas.microsoft.com/office/drawing/2012/timeslicer">
              <tsle:timeslicer name="Date (Salary Payments)"/>
            </a:graphicData>
          </a:graphic>
        </xdr:graphicFrame>
      </mc:Choice>
      <mc:Fallback xmlns="">
        <xdr:sp macro="" textlink="">
          <xdr:nvSpPr>
            <xdr:cNvPr id="0" name=""/>
            <xdr:cNvSpPr>
              <a:spLocks noTextEdit="1"/>
            </xdr:cNvSpPr>
          </xdr:nvSpPr>
          <xdr:spPr>
            <a:xfrm>
              <a:off x="7381875" y="0"/>
              <a:ext cx="2076450" cy="14287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8</xdr:col>
      <xdr:colOff>266700</xdr:colOff>
      <xdr:row>7</xdr:row>
      <xdr:rowOff>95250</xdr:rowOff>
    </xdr:from>
    <xdr:to>
      <xdr:col>10</xdr:col>
      <xdr:colOff>381000</xdr:colOff>
      <xdr:row>21</xdr:row>
      <xdr:rowOff>95250</xdr:rowOff>
    </xdr:to>
    <mc:AlternateContent xmlns:mc="http://schemas.openxmlformats.org/markup-compatibility/2006" xmlns:a14="http://schemas.microsoft.com/office/drawing/2010/main">
      <mc:Choice Requires="a14">
        <xdr:graphicFrame macro="">
          <xdr:nvGraphicFramePr>
            <xdr:cNvPr id="5" name="Name">
              <a:extLst>
                <a:ext uri="{FF2B5EF4-FFF2-40B4-BE49-F238E27FC236}">
                  <a16:creationId xmlns:a16="http://schemas.microsoft.com/office/drawing/2014/main" id="{EF164FD2-2718-9092-E23E-C103DA107232}"/>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7439025" y="14287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57149</xdr:colOff>
      <xdr:row>2</xdr:row>
      <xdr:rowOff>23812</xdr:rowOff>
    </xdr:from>
    <xdr:to>
      <xdr:col>13</xdr:col>
      <xdr:colOff>295274</xdr:colOff>
      <xdr:row>16</xdr:row>
      <xdr:rowOff>100012</xdr:rowOff>
    </xdr:to>
    <xdr:graphicFrame macro="">
      <xdr:nvGraphicFramePr>
        <xdr:cNvPr id="2" name="Chart 1">
          <a:extLst>
            <a:ext uri="{FF2B5EF4-FFF2-40B4-BE49-F238E27FC236}">
              <a16:creationId xmlns:a16="http://schemas.microsoft.com/office/drawing/2014/main" id="{D31E87F6-352D-5E2E-F368-E3827CF5A2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333375</xdr:colOff>
      <xdr:row>1</xdr:row>
      <xdr:rowOff>57150</xdr:rowOff>
    </xdr:from>
    <xdr:to>
      <xdr:col>16</xdr:col>
      <xdr:colOff>333375</xdr:colOff>
      <xdr:row>15</xdr:row>
      <xdr:rowOff>57150</xdr:rowOff>
    </xdr:to>
    <mc:AlternateContent xmlns:mc="http://schemas.openxmlformats.org/markup-compatibility/2006" xmlns:a14="http://schemas.microsoft.com/office/drawing/2010/main">
      <mc:Choice Requires="a14">
        <xdr:graphicFrame macro="">
          <xdr:nvGraphicFramePr>
            <xdr:cNvPr id="3" name="Month (Income)">
              <a:extLst>
                <a:ext uri="{FF2B5EF4-FFF2-40B4-BE49-F238E27FC236}">
                  <a16:creationId xmlns:a16="http://schemas.microsoft.com/office/drawing/2014/main" id="{FA91EF87-DD21-8369-0BBE-02549DFA2531}"/>
                </a:ext>
              </a:extLst>
            </xdr:cNvPr>
            <xdr:cNvGraphicFramePr/>
          </xdr:nvGraphicFramePr>
          <xdr:xfrm>
            <a:off x="0" y="0"/>
            <a:ext cx="0" cy="0"/>
          </xdr:xfrm>
          <a:graphic>
            <a:graphicData uri="http://schemas.microsoft.com/office/drawing/2010/slicer">
              <sle:slicer xmlns:sle="http://schemas.microsoft.com/office/drawing/2010/slicer" name="Month (Income)"/>
            </a:graphicData>
          </a:graphic>
        </xdr:graphicFrame>
      </mc:Choice>
      <mc:Fallback xmlns="">
        <xdr:sp macro="" textlink="">
          <xdr:nvSpPr>
            <xdr:cNvPr id="0" name=""/>
            <xdr:cNvSpPr>
              <a:spLocks noTextEdit="1"/>
            </xdr:cNvSpPr>
          </xdr:nvSpPr>
          <xdr:spPr>
            <a:xfrm>
              <a:off x="9753600" y="2476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28575</xdr:colOff>
      <xdr:row>1</xdr:row>
      <xdr:rowOff>0</xdr:rowOff>
    </xdr:from>
    <xdr:to>
      <xdr:col>4</xdr:col>
      <xdr:colOff>104775</xdr:colOff>
      <xdr:row>8</xdr:row>
      <xdr:rowOff>104775</xdr:rowOff>
    </xdr:to>
    <xdr:sp macro="" textlink="">
      <xdr:nvSpPr>
        <xdr:cNvPr id="74" name="Rectangle 73">
          <a:extLst>
            <a:ext uri="{FF2B5EF4-FFF2-40B4-BE49-F238E27FC236}">
              <a16:creationId xmlns:a16="http://schemas.microsoft.com/office/drawing/2014/main" id="{4C7D340B-3331-83C1-EA03-37910C652829}"/>
            </a:ext>
          </a:extLst>
        </xdr:cNvPr>
        <xdr:cNvSpPr/>
      </xdr:nvSpPr>
      <xdr:spPr>
        <a:xfrm>
          <a:off x="28575" y="304800"/>
          <a:ext cx="3886200" cy="1438275"/>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21</xdr:row>
      <xdr:rowOff>152400</xdr:rowOff>
    </xdr:from>
    <xdr:to>
      <xdr:col>2</xdr:col>
      <xdr:colOff>276225</xdr:colOff>
      <xdr:row>29</xdr:row>
      <xdr:rowOff>76200</xdr:rowOff>
    </xdr:to>
    <xdr:sp macro="" textlink="">
      <xdr:nvSpPr>
        <xdr:cNvPr id="73" name="Rectangle 72">
          <a:extLst>
            <a:ext uri="{FF2B5EF4-FFF2-40B4-BE49-F238E27FC236}">
              <a16:creationId xmlns:a16="http://schemas.microsoft.com/office/drawing/2014/main" id="{EDB8ACFA-7CF7-2ECC-0BC3-E519ABB2FA48}"/>
            </a:ext>
          </a:extLst>
        </xdr:cNvPr>
        <xdr:cNvSpPr/>
      </xdr:nvSpPr>
      <xdr:spPr>
        <a:xfrm>
          <a:off x="0" y="4267200"/>
          <a:ext cx="2781300" cy="144780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257175</xdr:colOff>
      <xdr:row>1</xdr:row>
      <xdr:rowOff>114300</xdr:rowOff>
    </xdr:from>
    <xdr:to>
      <xdr:col>9</xdr:col>
      <xdr:colOff>381000</xdr:colOff>
      <xdr:row>7</xdr:row>
      <xdr:rowOff>142875</xdr:rowOff>
    </xdr:to>
    <xdr:sp macro="" textlink="">
      <xdr:nvSpPr>
        <xdr:cNvPr id="72" name="Rectangle 71">
          <a:extLst>
            <a:ext uri="{FF2B5EF4-FFF2-40B4-BE49-F238E27FC236}">
              <a16:creationId xmlns:a16="http://schemas.microsoft.com/office/drawing/2014/main" id="{7CADC8D8-CA3B-2256-1888-5DC0005E6910}"/>
            </a:ext>
          </a:extLst>
        </xdr:cNvPr>
        <xdr:cNvSpPr/>
      </xdr:nvSpPr>
      <xdr:spPr>
        <a:xfrm>
          <a:off x="5619750" y="419100"/>
          <a:ext cx="3143250" cy="11715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9524</xdr:colOff>
      <xdr:row>1</xdr:row>
      <xdr:rowOff>104775</xdr:rowOff>
    </xdr:from>
    <xdr:to>
      <xdr:col>3</xdr:col>
      <xdr:colOff>390524</xdr:colOff>
      <xdr:row>8</xdr:row>
      <xdr:rowOff>28575</xdr:rowOff>
    </xdr:to>
    <xdr:sp macro="" textlink="">
      <xdr:nvSpPr>
        <xdr:cNvPr id="71" name="Rectangle 70">
          <a:extLst>
            <a:ext uri="{FF2B5EF4-FFF2-40B4-BE49-F238E27FC236}">
              <a16:creationId xmlns:a16="http://schemas.microsoft.com/office/drawing/2014/main" id="{27324325-4251-4D40-FCFB-C318362652C3}"/>
            </a:ext>
          </a:extLst>
        </xdr:cNvPr>
        <xdr:cNvSpPr/>
      </xdr:nvSpPr>
      <xdr:spPr>
        <a:xfrm>
          <a:off x="9524" y="409575"/>
          <a:ext cx="3571875" cy="1257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0</xdr:colOff>
      <xdr:row>9</xdr:row>
      <xdr:rowOff>104775</xdr:rowOff>
    </xdr:from>
    <xdr:to>
      <xdr:col>5</xdr:col>
      <xdr:colOff>85725</xdr:colOff>
      <xdr:row>21</xdr:row>
      <xdr:rowOff>161925</xdr:rowOff>
    </xdr:to>
    <xdr:graphicFrame macro="">
      <xdr:nvGraphicFramePr>
        <xdr:cNvPr id="2" name="Chart 1">
          <a:extLst>
            <a:ext uri="{FF2B5EF4-FFF2-40B4-BE49-F238E27FC236}">
              <a16:creationId xmlns:a16="http://schemas.microsoft.com/office/drawing/2014/main" id="{7DC141C6-4075-43F5-8F2F-81A41C827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3</xdr:col>
      <xdr:colOff>361950</xdr:colOff>
      <xdr:row>2</xdr:row>
      <xdr:rowOff>47625</xdr:rowOff>
    </xdr:from>
    <xdr:to>
      <xdr:col>5</xdr:col>
      <xdr:colOff>38099</xdr:colOff>
      <xdr:row>6</xdr:row>
      <xdr:rowOff>171450</xdr:rowOff>
    </xdr:to>
    <xdr:sp macro="" textlink="total_salary">
      <xdr:nvSpPr>
        <xdr:cNvPr id="7" name="Rectangle: Rounded Corners 6">
          <a:extLst>
            <a:ext uri="{FF2B5EF4-FFF2-40B4-BE49-F238E27FC236}">
              <a16:creationId xmlns:a16="http://schemas.microsoft.com/office/drawing/2014/main" id="{7DF5B8EB-9C7F-C6CF-C558-568114717C95}"/>
            </a:ext>
          </a:extLst>
        </xdr:cNvPr>
        <xdr:cNvSpPr/>
      </xdr:nvSpPr>
      <xdr:spPr>
        <a:xfrm>
          <a:off x="3552825" y="542925"/>
          <a:ext cx="1847849" cy="885825"/>
        </a:xfrm>
        <a:prstGeom prst="roundRect">
          <a:avLst/>
        </a:prstGeom>
        <a:ln>
          <a:solidFill>
            <a:schemeClr val="tx1"/>
          </a:solidFill>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endParaRPr lang="en-US" sz="1800" b="1">
            <a:solidFill>
              <a:schemeClr val="bg1"/>
            </a:solidFill>
          </a:endParaRPr>
        </a:p>
      </xdr:txBody>
    </xdr:sp>
    <xdr:clientData/>
  </xdr:twoCellAnchor>
  <xdr:twoCellAnchor editAs="absolute">
    <xdr:from>
      <xdr:col>0</xdr:col>
      <xdr:colOff>19050</xdr:colOff>
      <xdr:row>7</xdr:row>
      <xdr:rowOff>9526</xdr:rowOff>
    </xdr:from>
    <xdr:to>
      <xdr:col>5</xdr:col>
      <xdr:colOff>133350</xdr:colOff>
      <xdr:row>9</xdr:row>
      <xdr:rowOff>104776</xdr:rowOff>
    </xdr:to>
    <mc:AlternateContent xmlns:mc="http://schemas.openxmlformats.org/markup-compatibility/2006">
      <mc:Choice xmlns:a14="http://schemas.microsoft.com/office/drawing/2010/main" Requires="a14">
        <xdr:graphicFrame macro="">
          <xdr:nvGraphicFramePr>
            <xdr:cNvPr id="8" name="Name 1">
              <a:extLst>
                <a:ext uri="{FF2B5EF4-FFF2-40B4-BE49-F238E27FC236}">
                  <a16:creationId xmlns:a16="http://schemas.microsoft.com/office/drawing/2014/main" id="{A86AC550-CE19-4144-9994-1A354B2E3DB1}"/>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dr:sp macro="" textlink="">
          <xdr:nvSpPr>
            <xdr:cNvPr id="0" name=""/>
            <xdr:cNvSpPr>
              <a:spLocks noTextEdit="1"/>
            </xdr:cNvSpPr>
          </xdr:nvSpPr>
          <xdr:spPr>
            <a:xfrm>
              <a:off x="19050" y="1457326"/>
              <a:ext cx="5476875" cy="476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0</xdr:colOff>
      <xdr:row>2</xdr:row>
      <xdr:rowOff>19051</xdr:rowOff>
    </xdr:from>
    <xdr:to>
      <xdr:col>3</xdr:col>
      <xdr:colOff>257175</xdr:colOff>
      <xdr:row>7</xdr:row>
      <xdr:rowOff>66675</xdr:rowOff>
    </xdr:to>
    <mc:AlternateContent xmlns:mc="http://schemas.openxmlformats.org/markup-compatibility/2006">
      <mc:Choice xmlns:tsle="http://schemas.microsoft.com/office/drawing/2012/timeslicer" Requires="tsle">
        <xdr:graphicFrame macro="">
          <xdr:nvGraphicFramePr>
            <xdr:cNvPr id="9" name="Salary Expenditure">
              <a:extLst>
                <a:ext uri="{FF2B5EF4-FFF2-40B4-BE49-F238E27FC236}">
                  <a16:creationId xmlns:a16="http://schemas.microsoft.com/office/drawing/2014/main" id="{7BB3264A-635B-4EA5-AD35-8C0D70F71D99}"/>
                </a:ext>
              </a:extLst>
            </xdr:cNvPr>
            <xdr:cNvGraphicFramePr>
              <a:graphicFrameLocks noChangeAspect="1"/>
            </xdr:cNvGraphicFramePr>
          </xdr:nvGraphicFramePr>
          <xdr:xfrm>
            <a:off x="0" y="0"/>
            <a:ext cx="0" cy="0"/>
          </xdr:xfrm>
          <a:graphic>
            <a:graphicData uri="http://schemas.microsoft.com/office/drawing/2012/timeslicer">
              <tsle:timeslicer xmlns:tsle="http://schemas.microsoft.com/office/drawing/2012/timeslicer" name="Salary Expenditure"/>
            </a:graphicData>
          </a:graphic>
        </xdr:graphicFrame>
      </mc:Choice>
      <mc:Fallback>
        <xdr:sp macro="" textlink="">
          <xdr:nvSpPr>
            <xdr:cNvPr id="0" name=""/>
            <xdr:cNvSpPr>
              <a:spLocks noTextEdit="1"/>
            </xdr:cNvSpPr>
          </xdr:nvSpPr>
          <xdr:spPr>
            <a:xfrm>
              <a:off x="0" y="514351"/>
              <a:ext cx="3448050" cy="100012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fLocksWithSheet="0"/>
  </xdr:twoCellAnchor>
  <xdr:twoCellAnchor editAs="absolute">
    <xdr:from>
      <xdr:col>5</xdr:col>
      <xdr:colOff>342900</xdr:colOff>
      <xdr:row>7</xdr:row>
      <xdr:rowOff>28574</xdr:rowOff>
    </xdr:from>
    <xdr:to>
      <xdr:col>17</xdr:col>
      <xdr:colOff>95250</xdr:colOff>
      <xdr:row>21</xdr:row>
      <xdr:rowOff>161925</xdr:rowOff>
    </xdr:to>
    <xdr:graphicFrame macro="">
      <xdr:nvGraphicFramePr>
        <xdr:cNvPr id="10" name="Chart 9">
          <a:extLst>
            <a:ext uri="{FF2B5EF4-FFF2-40B4-BE49-F238E27FC236}">
              <a16:creationId xmlns:a16="http://schemas.microsoft.com/office/drawing/2014/main" id="{BCE6BC5A-58BF-4E5A-A3BB-C76850443C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5</xdr:col>
      <xdr:colOff>323849</xdr:colOff>
      <xdr:row>2</xdr:row>
      <xdr:rowOff>28576</xdr:rowOff>
    </xdr:from>
    <xdr:to>
      <xdr:col>9</xdr:col>
      <xdr:colOff>180975</xdr:colOff>
      <xdr:row>7</xdr:row>
      <xdr:rowOff>85726</xdr:rowOff>
    </xdr:to>
    <mc:AlternateContent xmlns:mc="http://schemas.openxmlformats.org/markup-compatibility/2006">
      <mc:Choice xmlns:a14="http://schemas.microsoft.com/office/drawing/2010/main" Requires="a14">
        <xdr:graphicFrame macro="">
          <xdr:nvGraphicFramePr>
            <xdr:cNvPr id="11" name="Month (Income) 1">
              <a:extLst>
                <a:ext uri="{FF2B5EF4-FFF2-40B4-BE49-F238E27FC236}">
                  <a16:creationId xmlns:a16="http://schemas.microsoft.com/office/drawing/2014/main" id="{327F14D0-8659-47B4-BF76-2FB0656B3804}"/>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Month (Income) 1"/>
            </a:graphicData>
          </a:graphic>
        </xdr:graphicFrame>
      </mc:Choice>
      <mc:Fallback>
        <xdr:sp macro="" textlink="">
          <xdr:nvSpPr>
            <xdr:cNvPr id="0" name=""/>
            <xdr:cNvSpPr>
              <a:spLocks noTextEdit="1"/>
            </xdr:cNvSpPr>
          </xdr:nvSpPr>
          <xdr:spPr>
            <a:xfrm>
              <a:off x="5686424" y="523876"/>
              <a:ext cx="2876551" cy="1009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9</xdr:col>
      <xdr:colOff>285750</xdr:colOff>
      <xdr:row>2</xdr:row>
      <xdr:rowOff>47625</xdr:rowOff>
    </xdr:from>
    <xdr:to>
      <xdr:col>14</xdr:col>
      <xdr:colOff>495299</xdr:colOff>
      <xdr:row>6</xdr:row>
      <xdr:rowOff>171450</xdr:rowOff>
    </xdr:to>
    <xdr:sp macro="" textlink="revenue">
      <xdr:nvSpPr>
        <xdr:cNvPr id="12" name="Rectangle: Rounded Corners 11">
          <a:extLst>
            <a:ext uri="{FF2B5EF4-FFF2-40B4-BE49-F238E27FC236}">
              <a16:creationId xmlns:a16="http://schemas.microsoft.com/office/drawing/2014/main" id="{FF3324A0-2D1C-4750-80D2-E70BF677E820}"/>
            </a:ext>
          </a:extLst>
        </xdr:cNvPr>
        <xdr:cNvSpPr/>
      </xdr:nvSpPr>
      <xdr:spPr>
        <a:xfrm>
          <a:off x="8667750" y="542925"/>
          <a:ext cx="1847849" cy="885825"/>
        </a:xfrm>
        <a:prstGeom prst="roundRect">
          <a:avLst/>
        </a:prstGeom>
        <a:ln>
          <a:solidFill>
            <a:schemeClr val="tx1"/>
          </a:solidFill>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800" b="1" i="0" u="none" strike="noStrike">
              <a:solidFill>
                <a:schemeClr val="bg1"/>
              </a:solidFill>
              <a:latin typeface="Aptos Narrow"/>
              <a:ea typeface="+mn-ea"/>
              <a:cs typeface="+mn-cs"/>
            </a:rPr>
            <a:t>Total -</a:t>
          </a:r>
        </a:p>
        <a:p>
          <a:pPr marL="0" indent="0" algn="ctr"/>
          <a:endParaRPr lang="en-US" sz="1800" b="1" i="0" u="none" strike="noStrike">
            <a:solidFill>
              <a:schemeClr val="bg1"/>
            </a:solidFill>
            <a:latin typeface="Aptos Narrow"/>
            <a:ea typeface="+mn-ea"/>
            <a:cs typeface="+mn-cs"/>
          </a:endParaRPr>
        </a:p>
      </xdr:txBody>
    </xdr:sp>
    <xdr:clientData/>
  </xdr:twoCellAnchor>
  <xdr:twoCellAnchor editAs="absolute">
    <xdr:from>
      <xdr:col>14</xdr:col>
      <xdr:colOff>590550</xdr:colOff>
      <xdr:row>2</xdr:row>
      <xdr:rowOff>47625</xdr:rowOff>
    </xdr:from>
    <xdr:to>
      <xdr:col>16</xdr:col>
      <xdr:colOff>609599</xdr:colOff>
      <xdr:row>6</xdr:row>
      <xdr:rowOff>171450</xdr:rowOff>
    </xdr:to>
    <xdr:sp macro="" textlink="tea_total">
      <xdr:nvSpPr>
        <xdr:cNvPr id="13" name="Rectangle: Rounded Corners 12">
          <a:extLst>
            <a:ext uri="{FF2B5EF4-FFF2-40B4-BE49-F238E27FC236}">
              <a16:creationId xmlns:a16="http://schemas.microsoft.com/office/drawing/2014/main" id="{9DB5697A-63FF-4544-BD6D-5BA5C056B28C}"/>
            </a:ext>
          </a:extLst>
        </xdr:cNvPr>
        <xdr:cNvSpPr/>
      </xdr:nvSpPr>
      <xdr:spPr>
        <a:xfrm>
          <a:off x="10610850" y="542925"/>
          <a:ext cx="1847849" cy="885825"/>
        </a:xfrm>
        <a:prstGeom prst="roundRect">
          <a:avLst/>
        </a:prstGeom>
        <a:ln>
          <a:solidFill>
            <a:schemeClr val="tx1"/>
          </a:solidFill>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800" b="1" i="0" u="none" strike="noStrike">
              <a:solidFill>
                <a:schemeClr val="bg1"/>
              </a:solidFill>
              <a:latin typeface="Aptos Narrow"/>
              <a:ea typeface="+mn-ea"/>
              <a:cs typeface="+mn-cs"/>
            </a:rPr>
            <a:t>Total</a:t>
          </a:r>
          <a:r>
            <a:rPr lang="en-US" sz="1800" b="1" i="0" u="none" strike="noStrike" baseline="0">
              <a:solidFill>
                <a:schemeClr val="bg1"/>
              </a:solidFill>
              <a:latin typeface="Aptos Narrow"/>
              <a:ea typeface="+mn-ea"/>
              <a:cs typeface="+mn-cs"/>
            </a:rPr>
            <a:t> Tea Leaves </a:t>
          </a:r>
        </a:p>
        <a:p>
          <a:pPr marL="0" indent="0" algn="ctr"/>
          <a:endParaRPr lang="en-US" sz="1800" b="1" i="0" u="none" strike="noStrike">
            <a:solidFill>
              <a:schemeClr val="bg1"/>
            </a:solidFill>
            <a:latin typeface="Aptos Narrow"/>
            <a:ea typeface="+mn-ea"/>
            <a:cs typeface="+mn-cs"/>
          </a:endParaRPr>
        </a:p>
      </xdr:txBody>
    </xdr:sp>
    <xdr:clientData/>
  </xdr:twoCellAnchor>
  <xdr:twoCellAnchor editAs="absolute">
    <xdr:from>
      <xdr:col>0</xdr:col>
      <xdr:colOff>0</xdr:colOff>
      <xdr:row>27</xdr:row>
      <xdr:rowOff>180975</xdr:rowOff>
    </xdr:from>
    <xdr:to>
      <xdr:col>4</xdr:col>
      <xdr:colOff>1009650</xdr:colOff>
      <xdr:row>42</xdr:row>
      <xdr:rowOff>66675</xdr:rowOff>
    </xdr:to>
    <xdr:graphicFrame macro="">
      <xdr:nvGraphicFramePr>
        <xdr:cNvPr id="16" name="Chart 15">
          <a:extLst>
            <a:ext uri="{FF2B5EF4-FFF2-40B4-BE49-F238E27FC236}">
              <a16:creationId xmlns:a16="http://schemas.microsoft.com/office/drawing/2014/main" id="{0A088C61-192C-4A41-958A-24AA0A7821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0</xdr:colOff>
      <xdr:row>23</xdr:row>
      <xdr:rowOff>28575</xdr:rowOff>
    </xdr:from>
    <xdr:to>
      <xdr:col>1</xdr:col>
      <xdr:colOff>847726</xdr:colOff>
      <xdr:row>27</xdr:row>
      <xdr:rowOff>76200</xdr:rowOff>
    </xdr:to>
    <mc:AlternateContent xmlns:mc="http://schemas.openxmlformats.org/markup-compatibility/2006">
      <mc:Choice xmlns:tsle="http://schemas.microsoft.com/office/drawing/2012/timeslicer" Requires="tsle">
        <xdr:graphicFrame macro="">
          <xdr:nvGraphicFramePr>
            <xdr:cNvPr id="18" name="Date (Extra Expenses) 1">
              <a:extLst>
                <a:ext uri="{FF2B5EF4-FFF2-40B4-BE49-F238E27FC236}">
                  <a16:creationId xmlns:a16="http://schemas.microsoft.com/office/drawing/2014/main" id="{5E071AF8-F985-43B2-A5E9-25B05DE95FAA}"/>
                </a:ext>
              </a:extLst>
            </xdr:cNvPr>
            <xdr:cNvGraphicFramePr/>
          </xdr:nvGraphicFramePr>
          <xdr:xfrm>
            <a:off x="0" y="0"/>
            <a:ext cx="0" cy="0"/>
          </xdr:xfrm>
          <a:graphic>
            <a:graphicData uri="http://schemas.microsoft.com/office/drawing/2012/timeslicer">
              <tsle:timeslicer xmlns:tsle="http://schemas.microsoft.com/office/drawing/2012/timeslicer" name="Date (Extra Expenses) 1"/>
            </a:graphicData>
          </a:graphic>
        </xdr:graphicFrame>
      </mc:Choice>
      <mc:Fallback>
        <xdr:sp macro="" textlink="">
          <xdr:nvSpPr>
            <xdr:cNvPr id="0" name=""/>
            <xdr:cNvSpPr>
              <a:spLocks noTextEdit="1"/>
            </xdr:cNvSpPr>
          </xdr:nvSpPr>
          <xdr:spPr>
            <a:xfrm>
              <a:off x="0" y="4524375"/>
              <a:ext cx="2400301" cy="8096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fLocksWithSheet="0"/>
  </xdr:twoCellAnchor>
  <xdr:twoCellAnchor editAs="absolute">
    <xdr:from>
      <xdr:col>2</xdr:col>
      <xdr:colOff>200025</xdr:colOff>
      <xdr:row>23</xdr:row>
      <xdr:rowOff>38100</xdr:rowOff>
    </xdr:from>
    <xdr:to>
      <xdr:col>4</xdr:col>
      <xdr:colOff>742949</xdr:colOff>
      <xdr:row>27</xdr:row>
      <xdr:rowOff>161925</xdr:rowOff>
    </xdr:to>
    <xdr:sp macro="" textlink="total_extra_ex">
      <xdr:nvSpPr>
        <xdr:cNvPr id="19" name="Rectangle: Rounded Corners 18">
          <a:extLst>
            <a:ext uri="{FF2B5EF4-FFF2-40B4-BE49-F238E27FC236}">
              <a16:creationId xmlns:a16="http://schemas.microsoft.com/office/drawing/2014/main" id="{0DCEBCE6-2BAD-4C97-A63E-E791CBA2A110}"/>
            </a:ext>
          </a:extLst>
        </xdr:cNvPr>
        <xdr:cNvSpPr/>
      </xdr:nvSpPr>
      <xdr:spPr>
        <a:xfrm>
          <a:off x="2705100" y="4533900"/>
          <a:ext cx="1847849" cy="885825"/>
        </a:xfrm>
        <a:prstGeom prst="roundRect">
          <a:avLst/>
        </a:prstGeom>
        <a:ln>
          <a:solidFill>
            <a:schemeClr val="tx1"/>
          </a:solidFill>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i="0" u="none" strike="noStrike">
              <a:solidFill>
                <a:schemeClr val="bg1"/>
              </a:solidFill>
              <a:latin typeface="Aptos Narrow"/>
              <a:ea typeface="+mn-ea"/>
              <a:cs typeface="+mn-cs"/>
            </a:rPr>
            <a:t>Extra</a:t>
          </a:r>
          <a:r>
            <a:rPr lang="en-US" sz="1600" b="1" i="0" u="none" strike="noStrike" baseline="0">
              <a:solidFill>
                <a:schemeClr val="bg1"/>
              </a:solidFill>
              <a:latin typeface="Aptos Narrow"/>
              <a:ea typeface="+mn-ea"/>
              <a:cs typeface="+mn-cs"/>
            </a:rPr>
            <a:t> Expenses</a:t>
          </a:r>
          <a:r>
            <a:rPr lang="en-US" sz="1600" b="1" i="0" u="none" strike="noStrike">
              <a:solidFill>
                <a:schemeClr val="bg1"/>
              </a:solidFill>
              <a:latin typeface="Aptos Narrow"/>
              <a:ea typeface="+mn-ea"/>
              <a:cs typeface="+mn-cs"/>
            </a:rPr>
            <a:t> -</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600" b="1" i="0" u="none" strike="noStrike">
            <a:solidFill>
              <a:schemeClr val="bg1"/>
            </a:solidFill>
            <a:latin typeface="Aptos Narrow"/>
            <a:ea typeface="+mn-ea"/>
            <a:cs typeface="+mn-cs"/>
          </a:endParaRPr>
        </a:p>
      </xdr:txBody>
    </xdr:sp>
    <xdr:clientData/>
  </xdr:twoCellAnchor>
  <xdr:twoCellAnchor editAs="absolute">
    <xdr:from>
      <xdr:col>7</xdr:col>
      <xdr:colOff>161925</xdr:colOff>
      <xdr:row>28</xdr:row>
      <xdr:rowOff>95250</xdr:rowOff>
    </xdr:from>
    <xdr:to>
      <xdr:col>17</xdr:col>
      <xdr:colOff>371475</xdr:colOff>
      <xdr:row>42</xdr:row>
      <xdr:rowOff>123825</xdr:rowOff>
    </xdr:to>
    <xdr:graphicFrame macro="">
      <xdr:nvGraphicFramePr>
        <xdr:cNvPr id="26" name="Chart 25">
          <a:extLst>
            <a:ext uri="{FF2B5EF4-FFF2-40B4-BE49-F238E27FC236}">
              <a16:creationId xmlns:a16="http://schemas.microsoft.com/office/drawing/2014/main" id="{DA1CBE8D-2144-4F00-90E4-5B62FE07F2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7</xdr:col>
      <xdr:colOff>628650</xdr:colOff>
      <xdr:row>23</xdr:row>
      <xdr:rowOff>38100</xdr:rowOff>
    </xdr:from>
    <xdr:to>
      <xdr:col>13</xdr:col>
      <xdr:colOff>495299</xdr:colOff>
      <xdr:row>27</xdr:row>
      <xdr:rowOff>161925</xdr:rowOff>
    </xdr:to>
    <xdr:sp macro="" textlink="teaplants_tot">
      <xdr:nvSpPr>
        <xdr:cNvPr id="3" name="Rectangle: Rounded Corners 2">
          <a:extLst>
            <a:ext uri="{FF2B5EF4-FFF2-40B4-BE49-F238E27FC236}">
              <a16:creationId xmlns:a16="http://schemas.microsoft.com/office/drawing/2014/main" id="{CCDB5561-AE6E-4BC9-B8D4-EC40B99B65B4}"/>
            </a:ext>
          </a:extLst>
        </xdr:cNvPr>
        <xdr:cNvSpPr/>
      </xdr:nvSpPr>
      <xdr:spPr>
        <a:xfrm>
          <a:off x="7781925" y="4533900"/>
          <a:ext cx="1847849" cy="885825"/>
        </a:xfrm>
        <a:prstGeom prst="roundRect">
          <a:avLst/>
        </a:prstGeom>
        <a:ln>
          <a:solidFill>
            <a:schemeClr val="tx1"/>
          </a:solidFill>
        </a:ln>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ctr"/>
          <a:r>
            <a:rPr lang="en-US" sz="1800" b="1" i="0" u="none" strike="noStrike">
              <a:solidFill>
                <a:schemeClr val="bg1"/>
              </a:solidFill>
              <a:latin typeface="Aptos Narrow"/>
            </a:rPr>
            <a:t> </a:t>
          </a:r>
          <a:r>
            <a:rPr lang="en-US" sz="1600" b="1" i="0" u="none" strike="noStrike">
              <a:solidFill>
                <a:schemeClr val="bg1"/>
              </a:solidFill>
              <a:latin typeface="Aptos Narrow"/>
            </a:rPr>
            <a:t>Tea Plants</a:t>
          </a:r>
          <a:r>
            <a:rPr lang="en-US" sz="1600" b="1" i="0" u="none" strike="noStrike" baseline="0">
              <a:solidFill>
                <a:schemeClr val="bg1"/>
              </a:solidFill>
              <a:latin typeface="Aptos Narrow"/>
            </a:rPr>
            <a:t> Cost -</a:t>
          </a:r>
          <a:endParaRPr lang="en-US" sz="1800" b="1" i="0" u="none" strike="noStrike">
            <a:solidFill>
              <a:schemeClr val="bg1"/>
            </a:solidFill>
            <a:latin typeface="Aptos Narrow"/>
          </a:endParaRPr>
        </a:p>
        <a:p>
          <a:pPr algn="ctr"/>
          <a:endParaRPr lang="en-US" sz="1800" b="1">
            <a:solidFill>
              <a:schemeClr val="bg1"/>
            </a:solidFill>
          </a:endParaRPr>
        </a:p>
      </xdr:txBody>
    </xdr:sp>
    <xdr:clientData/>
  </xdr:twoCellAnchor>
  <xdr:twoCellAnchor editAs="absolute">
    <xdr:from>
      <xdr:col>14</xdr:col>
      <xdr:colOff>666750</xdr:colOff>
      <xdr:row>23</xdr:row>
      <xdr:rowOff>38100</xdr:rowOff>
    </xdr:from>
    <xdr:to>
      <xdr:col>17</xdr:col>
      <xdr:colOff>76199</xdr:colOff>
      <xdr:row>27</xdr:row>
      <xdr:rowOff>161925</xdr:rowOff>
    </xdr:to>
    <xdr:sp macro="" textlink="teaplants">
      <xdr:nvSpPr>
        <xdr:cNvPr id="4" name="Rectangle: Rounded Corners 3">
          <a:extLst>
            <a:ext uri="{FF2B5EF4-FFF2-40B4-BE49-F238E27FC236}">
              <a16:creationId xmlns:a16="http://schemas.microsoft.com/office/drawing/2014/main" id="{DECD5935-CB46-4140-BCBF-23ECABD2CD18}"/>
            </a:ext>
          </a:extLst>
        </xdr:cNvPr>
        <xdr:cNvSpPr/>
      </xdr:nvSpPr>
      <xdr:spPr>
        <a:xfrm>
          <a:off x="10687050" y="4533900"/>
          <a:ext cx="1847849" cy="885825"/>
        </a:xfrm>
        <a:prstGeom prst="roundRect">
          <a:avLst/>
        </a:prstGeom>
        <a:ln>
          <a:solidFill>
            <a:schemeClr val="tx1"/>
          </a:solidFill>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en-US" sz="1600" b="1" i="0" u="none" strike="noStrike" baseline="0">
              <a:solidFill>
                <a:schemeClr val="bg1"/>
              </a:solidFill>
              <a:latin typeface="Aptos Narrow"/>
            </a:rPr>
            <a:t>Number of Plants -</a:t>
          </a:r>
        </a:p>
        <a:p>
          <a:pPr algn="ctr"/>
          <a:r>
            <a:rPr lang="en-US" sz="1800" b="1" i="0" u="none" strike="noStrike" baseline="0">
              <a:solidFill>
                <a:schemeClr val="bg1"/>
              </a:solidFill>
              <a:latin typeface="Aptos Narrow"/>
            </a:rPr>
            <a:t> </a:t>
          </a:r>
          <a:endParaRPr lang="en-US" sz="1800" b="1">
            <a:solidFill>
              <a:schemeClr val="bg1"/>
            </a:solidFill>
          </a:endParaRPr>
        </a:p>
      </xdr:txBody>
    </xdr:sp>
    <xdr:clientData/>
  </xdr:twoCellAnchor>
  <xdr:twoCellAnchor editAs="absolute">
    <xdr:from>
      <xdr:col>3</xdr:col>
      <xdr:colOff>457200</xdr:colOff>
      <xdr:row>3</xdr:row>
      <xdr:rowOff>123825</xdr:rowOff>
    </xdr:from>
    <xdr:to>
      <xdr:col>4</xdr:col>
      <xdr:colOff>1409701</xdr:colOff>
      <xdr:row>5</xdr:row>
      <xdr:rowOff>123825</xdr:rowOff>
    </xdr:to>
    <xdr:sp macro="" textlink="total_salary">
      <xdr:nvSpPr>
        <xdr:cNvPr id="15" name="TextBox 14">
          <a:extLst>
            <a:ext uri="{FF2B5EF4-FFF2-40B4-BE49-F238E27FC236}">
              <a16:creationId xmlns:a16="http://schemas.microsoft.com/office/drawing/2014/main" id="{FD821A85-1A77-D3AA-0A2F-00FB6E37E563}"/>
            </a:ext>
          </a:extLst>
        </xdr:cNvPr>
        <xdr:cNvSpPr txBox="1"/>
      </xdr:nvSpPr>
      <xdr:spPr>
        <a:xfrm>
          <a:off x="3648075" y="809625"/>
          <a:ext cx="157162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189B2F-EB1F-4594-9CE4-B364BC8DC96C}" type="TxLink">
            <a:rPr lang="en-US" sz="1800" b="1" i="0" u="none" strike="noStrike">
              <a:solidFill>
                <a:schemeClr val="bg1"/>
              </a:solidFill>
              <a:latin typeface="Aptos Narrow"/>
            </a:rPr>
            <a:pPr/>
            <a:t> LKR 1,309,650 </a:t>
          </a:fld>
          <a:endParaRPr lang="en-US" sz="1800" b="1">
            <a:solidFill>
              <a:schemeClr val="bg1"/>
            </a:solidFill>
          </a:endParaRPr>
        </a:p>
      </xdr:txBody>
    </xdr:sp>
    <xdr:clientData/>
  </xdr:twoCellAnchor>
  <xdr:twoCellAnchor editAs="absolute">
    <xdr:from>
      <xdr:col>9</xdr:col>
      <xdr:colOff>504825</xdr:colOff>
      <xdr:row>4</xdr:row>
      <xdr:rowOff>95250</xdr:rowOff>
    </xdr:from>
    <xdr:to>
      <xdr:col>14</xdr:col>
      <xdr:colOff>438151</xdr:colOff>
      <xdr:row>6</xdr:row>
      <xdr:rowOff>95250</xdr:rowOff>
    </xdr:to>
    <xdr:sp macro="" textlink="revenue">
      <xdr:nvSpPr>
        <xdr:cNvPr id="17" name="TextBox 16">
          <a:extLst>
            <a:ext uri="{FF2B5EF4-FFF2-40B4-BE49-F238E27FC236}">
              <a16:creationId xmlns:a16="http://schemas.microsoft.com/office/drawing/2014/main" id="{7BE470F3-892B-4733-AB4A-8C81116E496D}"/>
            </a:ext>
          </a:extLst>
        </xdr:cNvPr>
        <xdr:cNvSpPr txBox="1"/>
      </xdr:nvSpPr>
      <xdr:spPr>
        <a:xfrm>
          <a:off x="8886825" y="971550"/>
          <a:ext cx="157162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67E6218-FDD9-41E3-985F-C157F53FB892}" type="TxLink">
            <a:rPr lang="en-US" sz="1800" b="1" i="0" u="none" strike="noStrike">
              <a:solidFill>
                <a:schemeClr val="bg1"/>
              </a:solidFill>
              <a:latin typeface="Aptos Narrow"/>
            </a:rPr>
            <a:pPr/>
            <a:t> LKR 446,818 </a:t>
          </a:fld>
          <a:endParaRPr lang="en-US" sz="1800" b="1">
            <a:solidFill>
              <a:schemeClr val="bg1"/>
            </a:solidFill>
          </a:endParaRPr>
        </a:p>
      </xdr:txBody>
    </xdr:sp>
    <xdr:clientData/>
  </xdr:twoCellAnchor>
  <xdr:twoCellAnchor editAs="absolute">
    <xdr:from>
      <xdr:col>15</xdr:col>
      <xdr:colOff>209550</xdr:colOff>
      <xdr:row>4</xdr:row>
      <xdr:rowOff>95250</xdr:rowOff>
    </xdr:from>
    <xdr:to>
      <xdr:col>17</xdr:col>
      <xdr:colOff>95251</xdr:colOff>
      <xdr:row>6</xdr:row>
      <xdr:rowOff>95250</xdr:rowOff>
    </xdr:to>
    <xdr:sp macro="" textlink="tea_total">
      <xdr:nvSpPr>
        <xdr:cNvPr id="20" name="TextBox 19">
          <a:extLst>
            <a:ext uri="{FF2B5EF4-FFF2-40B4-BE49-F238E27FC236}">
              <a16:creationId xmlns:a16="http://schemas.microsoft.com/office/drawing/2014/main" id="{CF454F02-7E3A-44C9-9371-E73EE2EC6372}"/>
            </a:ext>
          </a:extLst>
        </xdr:cNvPr>
        <xdr:cNvSpPr txBox="1"/>
      </xdr:nvSpPr>
      <xdr:spPr>
        <a:xfrm>
          <a:off x="10982325" y="971550"/>
          <a:ext cx="157162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4E1B466-2754-4412-BC27-E3683E2E62A0}" type="TxLink">
            <a:rPr lang="en-US" sz="1800" b="1" i="0" u="none" strike="noStrike">
              <a:solidFill>
                <a:schemeClr val="bg1"/>
              </a:solidFill>
              <a:latin typeface="Aptos Narrow"/>
            </a:rPr>
            <a:pPr/>
            <a:t> kg 2,940 </a:t>
          </a:fld>
          <a:endParaRPr lang="en-US" sz="1800" b="1">
            <a:solidFill>
              <a:schemeClr val="bg1"/>
            </a:solidFill>
          </a:endParaRPr>
        </a:p>
      </xdr:txBody>
    </xdr:sp>
    <xdr:clientData/>
  </xdr:twoCellAnchor>
  <xdr:twoCellAnchor editAs="absolute">
    <xdr:from>
      <xdr:col>2</xdr:col>
      <xdr:colOff>342900</xdr:colOff>
      <xdr:row>25</xdr:row>
      <xdr:rowOff>104775</xdr:rowOff>
    </xdr:from>
    <xdr:to>
      <xdr:col>4</xdr:col>
      <xdr:colOff>609601</xdr:colOff>
      <xdr:row>27</xdr:row>
      <xdr:rowOff>104775</xdr:rowOff>
    </xdr:to>
    <xdr:sp macro="" textlink="total_extra_ex">
      <xdr:nvSpPr>
        <xdr:cNvPr id="27" name="TextBox 26">
          <a:extLst>
            <a:ext uri="{FF2B5EF4-FFF2-40B4-BE49-F238E27FC236}">
              <a16:creationId xmlns:a16="http://schemas.microsoft.com/office/drawing/2014/main" id="{D6715768-2C9C-4D0E-95E9-B91F3863F607}"/>
            </a:ext>
          </a:extLst>
        </xdr:cNvPr>
        <xdr:cNvSpPr txBox="1"/>
      </xdr:nvSpPr>
      <xdr:spPr>
        <a:xfrm>
          <a:off x="2847975" y="4981575"/>
          <a:ext cx="157162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A1747A-9334-4028-93C5-EC323BF29C43}" type="TxLink">
            <a:rPr lang="en-US" sz="1800" b="1" i="0" u="none" strike="noStrike">
              <a:solidFill>
                <a:schemeClr val="bg1"/>
              </a:solidFill>
              <a:latin typeface="Aptos Narrow"/>
            </a:rPr>
            <a:pPr/>
            <a:t> LKR 1,221,521 </a:t>
          </a:fld>
          <a:endParaRPr lang="en-US" sz="1800" b="1">
            <a:solidFill>
              <a:schemeClr val="bg1"/>
            </a:solidFill>
          </a:endParaRPr>
        </a:p>
      </xdr:txBody>
    </xdr:sp>
    <xdr:clientData/>
  </xdr:twoCellAnchor>
  <xdr:twoCellAnchor editAs="absolute">
    <xdr:from>
      <xdr:col>8</xdr:col>
      <xdr:colOff>142875</xdr:colOff>
      <xdr:row>25</xdr:row>
      <xdr:rowOff>57150</xdr:rowOff>
    </xdr:from>
    <xdr:to>
      <xdr:col>13</xdr:col>
      <xdr:colOff>428626</xdr:colOff>
      <xdr:row>27</xdr:row>
      <xdr:rowOff>57150</xdr:rowOff>
    </xdr:to>
    <xdr:sp macro="" textlink="teaplants_tot">
      <xdr:nvSpPr>
        <xdr:cNvPr id="24" name="TextBox 23">
          <a:extLst>
            <a:ext uri="{FF2B5EF4-FFF2-40B4-BE49-F238E27FC236}">
              <a16:creationId xmlns:a16="http://schemas.microsoft.com/office/drawing/2014/main" id="{56540469-4FEA-444B-8C28-525DE2CA2372}"/>
            </a:ext>
          </a:extLst>
        </xdr:cNvPr>
        <xdr:cNvSpPr txBox="1"/>
      </xdr:nvSpPr>
      <xdr:spPr>
        <a:xfrm>
          <a:off x="7991475" y="4933950"/>
          <a:ext cx="157162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CC9358F-8D3E-4886-8783-8D70B96ABE15}" type="TxLink">
            <a:rPr lang="en-US" sz="1800" b="1" i="0" u="none" strike="noStrike">
              <a:solidFill>
                <a:schemeClr val="bg1"/>
              </a:solidFill>
              <a:latin typeface="Aptos Narrow"/>
            </a:rPr>
            <a:pPr/>
            <a:t> LKR 507,200 </a:t>
          </a:fld>
          <a:endParaRPr lang="en-US" sz="1800" b="1">
            <a:solidFill>
              <a:schemeClr val="bg1"/>
            </a:solidFill>
          </a:endParaRPr>
        </a:p>
      </xdr:txBody>
    </xdr:sp>
    <xdr:clientData/>
  </xdr:twoCellAnchor>
  <xdr:twoCellAnchor editAs="absolute">
    <xdr:from>
      <xdr:col>15</xdr:col>
      <xdr:colOff>457200</xdr:colOff>
      <xdr:row>25</xdr:row>
      <xdr:rowOff>66675</xdr:rowOff>
    </xdr:from>
    <xdr:to>
      <xdr:col>16</xdr:col>
      <xdr:colOff>209550</xdr:colOff>
      <xdr:row>27</xdr:row>
      <xdr:rowOff>114300</xdr:rowOff>
    </xdr:to>
    <xdr:sp macro="" textlink="teaplants">
      <xdr:nvSpPr>
        <xdr:cNvPr id="30" name="TextBox 29">
          <a:extLst>
            <a:ext uri="{FF2B5EF4-FFF2-40B4-BE49-F238E27FC236}">
              <a16:creationId xmlns:a16="http://schemas.microsoft.com/office/drawing/2014/main" id="{EDA3B50E-66FB-43EC-B81A-63D94C47941B}"/>
            </a:ext>
          </a:extLst>
        </xdr:cNvPr>
        <xdr:cNvSpPr txBox="1"/>
      </xdr:nvSpPr>
      <xdr:spPr>
        <a:xfrm>
          <a:off x="11229975" y="4943475"/>
          <a:ext cx="82867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33885B3-149D-4F97-B47B-99E197F4914F}" type="TxLink">
            <a:rPr lang="en-US" sz="1800" b="1" i="0" u="none" strike="noStrike">
              <a:solidFill>
                <a:schemeClr val="bg1"/>
              </a:solidFill>
              <a:latin typeface="Aptos Narrow"/>
            </a:rPr>
            <a:pPr/>
            <a:t>15050</a:t>
          </a:fld>
          <a:endParaRPr lang="en-US" sz="1800" b="1">
            <a:solidFill>
              <a:schemeClr val="bg1"/>
            </a:solidFill>
          </a:endParaRPr>
        </a:p>
      </xdr:txBody>
    </xdr:sp>
    <xdr:clientData/>
  </xdr:twoCellAnchor>
  <xdr:twoCellAnchor editAs="absolute">
    <xdr:from>
      <xdr:col>0</xdr:col>
      <xdr:colOff>9525</xdr:colOff>
      <xdr:row>1</xdr:row>
      <xdr:rowOff>9525</xdr:rowOff>
    </xdr:from>
    <xdr:to>
      <xdr:col>5</xdr:col>
      <xdr:colOff>190500</xdr:colOff>
      <xdr:row>2</xdr:row>
      <xdr:rowOff>0</xdr:rowOff>
    </xdr:to>
    <xdr:sp macro="" textlink="">
      <xdr:nvSpPr>
        <xdr:cNvPr id="34" name="Rectangle: Diagonal Corners Rounded 33">
          <a:extLst>
            <a:ext uri="{FF2B5EF4-FFF2-40B4-BE49-F238E27FC236}">
              <a16:creationId xmlns:a16="http://schemas.microsoft.com/office/drawing/2014/main" id="{C7C29CE4-DC00-93FC-43AB-F18569319D55}"/>
            </a:ext>
          </a:extLst>
        </xdr:cNvPr>
        <xdr:cNvSpPr/>
      </xdr:nvSpPr>
      <xdr:spPr>
        <a:xfrm>
          <a:off x="9525" y="314325"/>
          <a:ext cx="5543550" cy="180975"/>
        </a:xfrm>
        <a:prstGeom prst="round2DiagRect">
          <a:avLst/>
        </a:prstGeom>
        <a:ln w="12700">
          <a:solidFill>
            <a:schemeClr val="tx1"/>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200" b="1"/>
            <a:t>Salaries</a:t>
          </a:r>
          <a:r>
            <a:rPr lang="en-US" sz="1200" b="1" baseline="0"/>
            <a:t> Expenditure</a:t>
          </a:r>
          <a:endParaRPr lang="en-US" sz="1200" b="1"/>
        </a:p>
      </xdr:txBody>
    </xdr:sp>
    <xdr:clientData/>
  </xdr:twoCellAnchor>
  <xdr:twoCellAnchor editAs="absolute">
    <xdr:from>
      <xdr:col>5</xdr:col>
      <xdr:colOff>209550</xdr:colOff>
      <xdr:row>1</xdr:row>
      <xdr:rowOff>9525</xdr:rowOff>
    </xdr:from>
    <xdr:to>
      <xdr:col>17</xdr:col>
      <xdr:colOff>438150</xdr:colOff>
      <xdr:row>2</xdr:row>
      <xdr:rowOff>0</xdr:rowOff>
    </xdr:to>
    <xdr:sp macro="" textlink="">
      <xdr:nvSpPr>
        <xdr:cNvPr id="35" name="Rectangle: Diagonal Corners Rounded 34">
          <a:extLst>
            <a:ext uri="{FF2B5EF4-FFF2-40B4-BE49-F238E27FC236}">
              <a16:creationId xmlns:a16="http://schemas.microsoft.com/office/drawing/2014/main" id="{3296FC72-C519-4CBA-8424-F5480A2233A5}"/>
            </a:ext>
          </a:extLst>
        </xdr:cNvPr>
        <xdr:cNvSpPr/>
      </xdr:nvSpPr>
      <xdr:spPr>
        <a:xfrm>
          <a:off x="5572125" y="314325"/>
          <a:ext cx="7324725" cy="180975"/>
        </a:xfrm>
        <a:prstGeom prst="round2DiagRect">
          <a:avLst/>
        </a:prstGeom>
        <a:ln w="12700">
          <a:solidFill>
            <a:schemeClr val="tx1"/>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200" b="1"/>
            <a:t>Tea Leaves &amp; Revenue</a:t>
          </a:r>
        </a:p>
      </xdr:txBody>
    </xdr:sp>
    <xdr:clientData/>
  </xdr:twoCellAnchor>
  <xdr:twoCellAnchor editAs="absolute">
    <xdr:from>
      <xdr:col>0</xdr:col>
      <xdr:colOff>0</xdr:colOff>
      <xdr:row>22</xdr:row>
      <xdr:rowOff>19050</xdr:rowOff>
    </xdr:from>
    <xdr:to>
      <xdr:col>7</xdr:col>
      <xdr:colOff>38100</xdr:colOff>
      <xdr:row>22</xdr:row>
      <xdr:rowOff>180975</xdr:rowOff>
    </xdr:to>
    <xdr:sp macro="" textlink="">
      <xdr:nvSpPr>
        <xdr:cNvPr id="36" name="Rectangle: Diagonal Corners Rounded 35">
          <a:extLst>
            <a:ext uri="{FF2B5EF4-FFF2-40B4-BE49-F238E27FC236}">
              <a16:creationId xmlns:a16="http://schemas.microsoft.com/office/drawing/2014/main" id="{4B34E94E-4667-4C3D-9702-3BB0E30CD133}"/>
            </a:ext>
          </a:extLst>
        </xdr:cNvPr>
        <xdr:cNvSpPr/>
      </xdr:nvSpPr>
      <xdr:spPr>
        <a:xfrm>
          <a:off x="0" y="4324350"/>
          <a:ext cx="7191375" cy="161925"/>
        </a:xfrm>
        <a:prstGeom prst="round2DiagRect">
          <a:avLst/>
        </a:prstGeom>
        <a:ln w="12700">
          <a:solidFill>
            <a:schemeClr val="tx1"/>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200" b="1"/>
            <a:t>Extra</a:t>
          </a:r>
          <a:r>
            <a:rPr lang="en-US" sz="1200" b="1" baseline="0"/>
            <a:t> Expenditures</a:t>
          </a:r>
          <a:endParaRPr lang="en-US" sz="1200" b="1"/>
        </a:p>
      </xdr:txBody>
    </xdr:sp>
    <xdr:clientData/>
  </xdr:twoCellAnchor>
  <xdr:twoCellAnchor editAs="absolute">
    <xdr:from>
      <xdr:col>7</xdr:col>
      <xdr:colOff>66676</xdr:colOff>
      <xdr:row>22</xdr:row>
      <xdr:rowOff>28574</xdr:rowOff>
    </xdr:from>
    <xdr:to>
      <xdr:col>17</xdr:col>
      <xdr:colOff>428625</xdr:colOff>
      <xdr:row>22</xdr:row>
      <xdr:rowOff>190499</xdr:rowOff>
    </xdr:to>
    <xdr:sp macro="" textlink="">
      <xdr:nvSpPr>
        <xdr:cNvPr id="38" name="Rectangle: Diagonal Corners Rounded 37">
          <a:extLst>
            <a:ext uri="{FF2B5EF4-FFF2-40B4-BE49-F238E27FC236}">
              <a16:creationId xmlns:a16="http://schemas.microsoft.com/office/drawing/2014/main" id="{CFBF0403-A65A-438B-A710-E1CE7AB7EDFE}"/>
            </a:ext>
          </a:extLst>
        </xdr:cNvPr>
        <xdr:cNvSpPr/>
      </xdr:nvSpPr>
      <xdr:spPr>
        <a:xfrm>
          <a:off x="7219951" y="4333874"/>
          <a:ext cx="5667374" cy="161925"/>
        </a:xfrm>
        <a:prstGeom prst="round2DiagRect">
          <a:avLst/>
        </a:prstGeom>
        <a:ln w="12700">
          <a:solidFill>
            <a:schemeClr val="tx1"/>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200" b="1"/>
            <a:t>Tea Plants &amp;</a:t>
          </a:r>
          <a:r>
            <a:rPr lang="en-US" sz="1200" b="1" baseline="0"/>
            <a:t> Expenditure</a:t>
          </a:r>
          <a:endParaRPr lang="en-US" sz="1200" b="1"/>
        </a:p>
      </xdr:txBody>
    </xdr:sp>
    <xdr:clientData/>
  </xdr:twoCellAnchor>
  <xdr:twoCellAnchor editAs="absolute">
    <xdr:from>
      <xdr:col>3</xdr:col>
      <xdr:colOff>419100</xdr:colOff>
      <xdr:row>43</xdr:row>
      <xdr:rowOff>0</xdr:rowOff>
    </xdr:from>
    <xdr:to>
      <xdr:col>9</xdr:col>
      <xdr:colOff>419100</xdr:colOff>
      <xdr:row>43</xdr:row>
      <xdr:rowOff>180975</xdr:rowOff>
    </xdr:to>
    <xdr:sp macro="" textlink="">
      <xdr:nvSpPr>
        <xdr:cNvPr id="40" name="Rectangle: Diagonal Corners Rounded 39">
          <a:extLst>
            <a:ext uri="{FF2B5EF4-FFF2-40B4-BE49-F238E27FC236}">
              <a16:creationId xmlns:a16="http://schemas.microsoft.com/office/drawing/2014/main" id="{55776801-C115-40F6-ABE5-45648C0951FB}"/>
            </a:ext>
          </a:extLst>
        </xdr:cNvPr>
        <xdr:cNvSpPr/>
      </xdr:nvSpPr>
      <xdr:spPr>
        <a:xfrm>
          <a:off x="3609975" y="8305800"/>
          <a:ext cx="5191125" cy="180975"/>
        </a:xfrm>
        <a:prstGeom prst="round2DiagRect">
          <a:avLst/>
        </a:prstGeom>
        <a:ln w="12700">
          <a:solidFill>
            <a:schemeClr val="tx1"/>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Total Expenditures</a:t>
          </a:r>
          <a:endParaRPr lang="en-US" sz="1400">
            <a:effectLst/>
          </a:endParaRPr>
        </a:p>
        <a:p>
          <a:pPr algn="ctr"/>
          <a:endParaRPr lang="en-US" sz="1400" b="1"/>
        </a:p>
      </xdr:txBody>
    </xdr:sp>
    <xdr:clientData/>
  </xdr:twoCellAnchor>
  <xdr:twoCellAnchor editAs="absolute">
    <xdr:from>
      <xdr:col>9</xdr:col>
      <xdr:colOff>438151</xdr:colOff>
      <xdr:row>42</xdr:row>
      <xdr:rowOff>190499</xdr:rowOff>
    </xdr:from>
    <xdr:to>
      <xdr:col>17</xdr:col>
      <xdr:colOff>409575</xdr:colOff>
      <xdr:row>43</xdr:row>
      <xdr:rowOff>180975</xdr:rowOff>
    </xdr:to>
    <xdr:sp macro="" textlink="">
      <xdr:nvSpPr>
        <xdr:cNvPr id="41" name="Rectangle: Diagonal Corners Rounded 40">
          <a:extLst>
            <a:ext uri="{FF2B5EF4-FFF2-40B4-BE49-F238E27FC236}">
              <a16:creationId xmlns:a16="http://schemas.microsoft.com/office/drawing/2014/main" id="{6A48859D-B8B9-4386-A21B-312E29FBFA75}"/>
            </a:ext>
          </a:extLst>
        </xdr:cNvPr>
        <xdr:cNvSpPr/>
      </xdr:nvSpPr>
      <xdr:spPr>
        <a:xfrm>
          <a:off x="8820151" y="8305799"/>
          <a:ext cx="4048124" cy="180976"/>
        </a:xfrm>
        <a:prstGeom prst="round2DiagRect">
          <a:avLst/>
        </a:prstGeom>
        <a:ln w="12700">
          <a:solidFill>
            <a:schemeClr val="tx1"/>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200" b="1"/>
            <a:t>Income</a:t>
          </a:r>
        </a:p>
      </xdr:txBody>
    </xdr:sp>
    <xdr:clientData/>
  </xdr:twoCellAnchor>
  <xdr:twoCellAnchor editAs="absolute">
    <xdr:from>
      <xdr:col>5</xdr:col>
      <xdr:colOff>114299</xdr:colOff>
      <xdr:row>2</xdr:row>
      <xdr:rowOff>28575</xdr:rowOff>
    </xdr:from>
    <xdr:to>
      <xdr:col>5</xdr:col>
      <xdr:colOff>333374</xdr:colOff>
      <xdr:row>21</xdr:row>
      <xdr:rowOff>180974</xdr:rowOff>
    </xdr:to>
    <xdr:sp macro="" textlink="">
      <xdr:nvSpPr>
        <xdr:cNvPr id="42" name="Rectangle 41">
          <a:extLst>
            <a:ext uri="{FF2B5EF4-FFF2-40B4-BE49-F238E27FC236}">
              <a16:creationId xmlns:a16="http://schemas.microsoft.com/office/drawing/2014/main" id="{3C646EAC-E9E7-2620-35A4-A158AA16B5B9}"/>
            </a:ext>
          </a:extLst>
        </xdr:cNvPr>
        <xdr:cNvSpPr/>
      </xdr:nvSpPr>
      <xdr:spPr>
        <a:xfrm>
          <a:off x="5476874" y="523875"/>
          <a:ext cx="219075" cy="3771899"/>
        </a:xfrm>
        <a:prstGeom prst="rect">
          <a:avLst/>
        </a:prstGeom>
        <a:ln w="12700">
          <a:solidFill>
            <a:schemeClr val="tx1"/>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6</xdr:col>
      <xdr:colOff>800101</xdr:colOff>
      <xdr:row>23</xdr:row>
      <xdr:rowOff>28575</xdr:rowOff>
    </xdr:from>
    <xdr:to>
      <xdr:col>7</xdr:col>
      <xdr:colOff>133351</xdr:colOff>
      <xdr:row>42</xdr:row>
      <xdr:rowOff>171450</xdr:rowOff>
    </xdr:to>
    <xdr:sp macro="" textlink="">
      <xdr:nvSpPr>
        <xdr:cNvPr id="45" name="Rectangle 44">
          <a:extLst>
            <a:ext uri="{FF2B5EF4-FFF2-40B4-BE49-F238E27FC236}">
              <a16:creationId xmlns:a16="http://schemas.microsoft.com/office/drawing/2014/main" id="{BE2F51F2-797D-4550-B49A-D4953742D36A}"/>
            </a:ext>
          </a:extLst>
        </xdr:cNvPr>
        <xdr:cNvSpPr/>
      </xdr:nvSpPr>
      <xdr:spPr>
        <a:xfrm>
          <a:off x="7115176" y="4524375"/>
          <a:ext cx="171450" cy="3762375"/>
        </a:xfrm>
        <a:prstGeom prst="rect">
          <a:avLst/>
        </a:prstGeom>
        <a:ln w="12700">
          <a:solidFill>
            <a:schemeClr val="tx1"/>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3</xdr:col>
      <xdr:colOff>342900</xdr:colOff>
      <xdr:row>44</xdr:row>
      <xdr:rowOff>9525</xdr:rowOff>
    </xdr:from>
    <xdr:to>
      <xdr:col>3</xdr:col>
      <xdr:colOff>523875</xdr:colOff>
      <xdr:row>63</xdr:row>
      <xdr:rowOff>66675</xdr:rowOff>
    </xdr:to>
    <xdr:sp macro="" textlink="">
      <xdr:nvSpPr>
        <xdr:cNvPr id="46" name="Rectangle 45">
          <a:extLst>
            <a:ext uri="{FF2B5EF4-FFF2-40B4-BE49-F238E27FC236}">
              <a16:creationId xmlns:a16="http://schemas.microsoft.com/office/drawing/2014/main" id="{386DDE03-F614-4530-B0AD-EB4E3F00739E}"/>
            </a:ext>
          </a:extLst>
        </xdr:cNvPr>
        <xdr:cNvSpPr/>
      </xdr:nvSpPr>
      <xdr:spPr>
        <a:xfrm>
          <a:off x="3533775" y="8505825"/>
          <a:ext cx="180975" cy="3733800"/>
        </a:xfrm>
        <a:prstGeom prst="rect">
          <a:avLst/>
        </a:prstGeom>
        <a:ln w="12700">
          <a:solidFill>
            <a:schemeClr val="tx1"/>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9</xdr:col>
      <xdr:colOff>352425</xdr:colOff>
      <xdr:row>44</xdr:row>
      <xdr:rowOff>0</xdr:rowOff>
    </xdr:from>
    <xdr:to>
      <xdr:col>9</xdr:col>
      <xdr:colOff>552450</xdr:colOff>
      <xdr:row>63</xdr:row>
      <xdr:rowOff>76200</xdr:rowOff>
    </xdr:to>
    <xdr:sp macro="" textlink="">
      <xdr:nvSpPr>
        <xdr:cNvPr id="47" name="Rectangle 46">
          <a:extLst>
            <a:ext uri="{FF2B5EF4-FFF2-40B4-BE49-F238E27FC236}">
              <a16:creationId xmlns:a16="http://schemas.microsoft.com/office/drawing/2014/main" id="{37621FD1-80A6-4903-A294-155AB116AB1C}"/>
            </a:ext>
          </a:extLst>
        </xdr:cNvPr>
        <xdr:cNvSpPr/>
      </xdr:nvSpPr>
      <xdr:spPr>
        <a:xfrm>
          <a:off x="8734425" y="8496300"/>
          <a:ext cx="200025" cy="3752850"/>
        </a:xfrm>
        <a:prstGeom prst="rect">
          <a:avLst/>
        </a:prstGeom>
        <a:ln w="12700">
          <a:solidFill>
            <a:schemeClr val="tx1"/>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0</xdr:col>
      <xdr:colOff>0</xdr:colOff>
      <xdr:row>63</xdr:row>
      <xdr:rowOff>95250</xdr:rowOff>
    </xdr:from>
    <xdr:to>
      <xdr:col>17</xdr:col>
      <xdr:colOff>600075</xdr:colOff>
      <xdr:row>64</xdr:row>
      <xdr:rowOff>76200</xdr:rowOff>
    </xdr:to>
    <xdr:sp macro="" textlink="">
      <xdr:nvSpPr>
        <xdr:cNvPr id="48" name="Rectangle: Diagonal Corners Rounded 47">
          <a:extLst>
            <a:ext uri="{FF2B5EF4-FFF2-40B4-BE49-F238E27FC236}">
              <a16:creationId xmlns:a16="http://schemas.microsoft.com/office/drawing/2014/main" id="{E0C24D30-FB66-4FDE-A0AB-0FEB28CD43B8}"/>
            </a:ext>
          </a:extLst>
        </xdr:cNvPr>
        <xdr:cNvSpPr/>
      </xdr:nvSpPr>
      <xdr:spPr>
        <a:xfrm>
          <a:off x="0" y="12268200"/>
          <a:ext cx="13058775" cy="171450"/>
        </a:xfrm>
        <a:prstGeom prst="round2DiagRect">
          <a:avLst/>
        </a:prstGeom>
        <a:ln w="12700">
          <a:solidFill>
            <a:schemeClr val="tx1"/>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17</xdr:col>
      <xdr:colOff>438151</xdr:colOff>
      <xdr:row>1</xdr:row>
      <xdr:rowOff>1</xdr:rowOff>
    </xdr:from>
    <xdr:to>
      <xdr:col>17</xdr:col>
      <xdr:colOff>619125</xdr:colOff>
      <xdr:row>63</xdr:row>
      <xdr:rowOff>66675</xdr:rowOff>
    </xdr:to>
    <xdr:sp macro="" textlink="">
      <xdr:nvSpPr>
        <xdr:cNvPr id="52" name="Rectangle 51">
          <a:extLst>
            <a:ext uri="{FF2B5EF4-FFF2-40B4-BE49-F238E27FC236}">
              <a16:creationId xmlns:a16="http://schemas.microsoft.com/office/drawing/2014/main" id="{17BCD2AF-1163-4916-B267-F06C6D240599}"/>
            </a:ext>
          </a:extLst>
        </xdr:cNvPr>
        <xdr:cNvSpPr/>
      </xdr:nvSpPr>
      <xdr:spPr>
        <a:xfrm>
          <a:off x="12896851" y="304801"/>
          <a:ext cx="180974" cy="11934824"/>
        </a:xfrm>
        <a:prstGeom prst="rect">
          <a:avLst/>
        </a:prstGeom>
        <a:ln w="12700">
          <a:solidFill>
            <a:schemeClr val="tx1"/>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13</xdr:col>
      <xdr:colOff>876300</xdr:colOff>
      <xdr:row>52</xdr:row>
      <xdr:rowOff>66675</xdr:rowOff>
    </xdr:from>
    <xdr:to>
      <xdr:col>16</xdr:col>
      <xdr:colOff>9524</xdr:colOff>
      <xdr:row>56</xdr:row>
      <xdr:rowOff>180975</xdr:rowOff>
    </xdr:to>
    <xdr:sp macro="" textlink="$I$50">
      <xdr:nvSpPr>
        <xdr:cNvPr id="50" name="Rectangle: Rounded Corners 49">
          <a:extLst>
            <a:ext uri="{FF2B5EF4-FFF2-40B4-BE49-F238E27FC236}">
              <a16:creationId xmlns:a16="http://schemas.microsoft.com/office/drawing/2014/main" id="{272ACDBA-049C-4B2A-925A-4FBC22D35BE5}"/>
            </a:ext>
          </a:extLst>
        </xdr:cNvPr>
        <xdr:cNvSpPr/>
      </xdr:nvSpPr>
      <xdr:spPr>
        <a:xfrm>
          <a:off x="10010775" y="10134600"/>
          <a:ext cx="1847849" cy="885825"/>
        </a:xfrm>
        <a:prstGeom prst="roundRect">
          <a:avLst/>
        </a:prstGeom>
        <a:ln>
          <a:solidFill>
            <a:schemeClr val="tx1"/>
          </a:solidFill>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i="0" u="none" strike="noStrike">
              <a:solidFill>
                <a:schemeClr val="bg1"/>
              </a:solidFill>
              <a:latin typeface="Aptos Narrow"/>
              <a:ea typeface="+mn-ea"/>
              <a:cs typeface="+mn-cs"/>
            </a:rPr>
            <a:t>Revenue -</a:t>
          </a:r>
        </a:p>
        <a:p>
          <a:pPr marL="0" marR="0" lvl="0" indent="0" algn="ctr" defTabSz="914400" eaLnBrk="1" fontAlgn="auto" latinLnBrk="0" hangingPunct="1">
            <a:lnSpc>
              <a:spcPct val="100000"/>
            </a:lnSpc>
            <a:spcBef>
              <a:spcPts val="0"/>
            </a:spcBef>
            <a:spcAft>
              <a:spcPts val="0"/>
            </a:spcAft>
            <a:buClrTx/>
            <a:buSzTx/>
            <a:buFontTx/>
            <a:buNone/>
            <a:tabLst/>
            <a:defRPr/>
          </a:pPr>
          <a:fld id="{F07399CF-E798-4981-94E0-206C98918593}" type="TxLink">
            <a:rPr lang="en-US" sz="1600" b="1" i="0" u="none" strike="noStrike">
              <a:solidFill>
                <a:schemeClr val="bg1"/>
              </a:solidFill>
              <a:latin typeface="Aptos Narrow"/>
              <a:ea typeface="+mn-ea"/>
              <a:cs typeface="+mn-cs"/>
            </a:rPr>
            <a:pPr marL="0" marR="0" lvl="0" indent="0" algn="ctr" defTabSz="914400" eaLnBrk="1" fontAlgn="auto" latinLnBrk="0" hangingPunct="1">
              <a:lnSpc>
                <a:spcPct val="100000"/>
              </a:lnSpc>
              <a:spcBef>
                <a:spcPts val="0"/>
              </a:spcBef>
              <a:spcAft>
                <a:spcPts val="0"/>
              </a:spcAft>
              <a:buClrTx/>
              <a:buSzTx/>
              <a:buFontTx/>
              <a:buNone/>
              <a:tabLst/>
              <a:defRPr/>
            </a:pPr>
            <a:t> </a:t>
          </a:fld>
          <a:endParaRPr lang="en-US" sz="1600" b="1" i="0" u="none" strike="noStrike">
            <a:solidFill>
              <a:schemeClr val="bg1"/>
            </a:solidFill>
            <a:latin typeface="Aptos Narrow"/>
            <a:ea typeface="+mn-ea"/>
            <a:cs typeface="+mn-cs"/>
          </a:endParaRPr>
        </a:p>
      </xdr:txBody>
    </xdr:sp>
    <xdr:clientData/>
  </xdr:twoCellAnchor>
  <xdr:twoCellAnchor editAs="absolute">
    <xdr:from>
      <xdr:col>14</xdr:col>
      <xdr:colOff>219075</xdr:colOff>
      <xdr:row>54</xdr:row>
      <xdr:rowOff>76200</xdr:rowOff>
    </xdr:from>
    <xdr:to>
      <xdr:col>16</xdr:col>
      <xdr:colOff>438150</xdr:colOff>
      <xdr:row>56</xdr:row>
      <xdr:rowOff>76200</xdr:rowOff>
    </xdr:to>
    <xdr:sp macro="" textlink="Calculations!S18">
      <xdr:nvSpPr>
        <xdr:cNvPr id="51" name="TextBox 50">
          <a:extLst>
            <a:ext uri="{FF2B5EF4-FFF2-40B4-BE49-F238E27FC236}">
              <a16:creationId xmlns:a16="http://schemas.microsoft.com/office/drawing/2014/main" id="{A58BE26E-1608-4E0E-BD02-7E4C2FC854E0}"/>
            </a:ext>
          </a:extLst>
        </xdr:cNvPr>
        <xdr:cNvSpPr txBox="1"/>
      </xdr:nvSpPr>
      <xdr:spPr>
        <a:xfrm>
          <a:off x="10239375" y="10534650"/>
          <a:ext cx="204787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9B27CB0-3A4B-48C3-A28B-5EC696A60A5B}" type="TxLink">
            <a:rPr lang="en-US" sz="1800" b="1" i="0" u="none" strike="noStrike">
              <a:solidFill>
                <a:schemeClr val="bg1"/>
              </a:solidFill>
              <a:latin typeface="Aptos Narrow"/>
            </a:rPr>
            <a:pPr/>
            <a:t> LKR 446,818 </a:t>
          </a:fld>
          <a:endParaRPr lang="en-US" sz="1800" b="1">
            <a:solidFill>
              <a:schemeClr val="bg1"/>
            </a:solidFill>
          </a:endParaRPr>
        </a:p>
      </xdr:txBody>
    </xdr:sp>
    <xdr:clientData/>
  </xdr:twoCellAnchor>
  <xdr:twoCellAnchor editAs="absolute">
    <xdr:from>
      <xdr:col>9</xdr:col>
      <xdr:colOff>600075</xdr:colOff>
      <xdr:row>44</xdr:row>
      <xdr:rowOff>104775</xdr:rowOff>
    </xdr:from>
    <xdr:to>
      <xdr:col>17</xdr:col>
      <xdr:colOff>390525</xdr:colOff>
      <xdr:row>47</xdr:row>
      <xdr:rowOff>66675</xdr:rowOff>
    </xdr:to>
    <mc:AlternateContent xmlns:mc="http://schemas.openxmlformats.org/markup-compatibility/2006">
      <mc:Choice xmlns:a14="http://schemas.microsoft.com/office/drawing/2010/main" Requires="a14">
        <xdr:graphicFrame macro="">
          <xdr:nvGraphicFramePr>
            <xdr:cNvPr id="53" name="Year 1">
              <a:extLst>
                <a:ext uri="{FF2B5EF4-FFF2-40B4-BE49-F238E27FC236}">
                  <a16:creationId xmlns:a16="http://schemas.microsoft.com/office/drawing/2014/main" id="{FC9EAF9C-520A-44AA-97F6-F4F5181DC92F}"/>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8982075" y="8601075"/>
              <a:ext cx="3867150" cy="581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3</xdr:col>
      <xdr:colOff>552450</xdr:colOff>
      <xdr:row>44</xdr:row>
      <xdr:rowOff>57150</xdr:rowOff>
    </xdr:from>
    <xdr:to>
      <xdr:col>9</xdr:col>
      <xdr:colOff>304801</xdr:colOff>
      <xdr:row>48</xdr:row>
      <xdr:rowOff>123825</xdr:rowOff>
    </xdr:to>
    <mc:AlternateContent xmlns:mc="http://schemas.openxmlformats.org/markup-compatibility/2006">
      <mc:Choice xmlns:a14="http://schemas.microsoft.com/office/drawing/2010/main" Requires="a14">
        <xdr:graphicFrame macro="">
          <xdr:nvGraphicFramePr>
            <xdr:cNvPr id="57" name="Expenditure 2">
              <a:extLst>
                <a:ext uri="{FF2B5EF4-FFF2-40B4-BE49-F238E27FC236}">
                  <a16:creationId xmlns:a16="http://schemas.microsoft.com/office/drawing/2014/main" id="{CA6FAB5B-929A-4B62-BA42-C35DEE51E0FE}"/>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Expenditure 2"/>
            </a:graphicData>
          </a:graphic>
        </xdr:graphicFrame>
      </mc:Choice>
      <mc:Fallback>
        <xdr:sp macro="" textlink="">
          <xdr:nvSpPr>
            <xdr:cNvPr id="0" name=""/>
            <xdr:cNvSpPr>
              <a:spLocks noTextEdit="1"/>
            </xdr:cNvSpPr>
          </xdr:nvSpPr>
          <xdr:spPr>
            <a:xfrm>
              <a:off x="3743325" y="8553450"/>
              <a:ext cx="4943476" cy="809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6</xdr:col>
      <xdr:colOff>238125</xdr:colOff>
      <xdr:row>49</xdr:row>
      <xdr:rowOff>47625</xdr:rowOff>
    </xdr:from>
    <xdr:to>
      <xdr:col>9</xdr:col>
      <xdr:colOff>19049</xdr:colOff>
      <xdr:row>53</xdr:row>
      <xdr:rowOff>152400</xdr:rowOff>
    </xdr:to>
    <xdr:sp macro="" textlink="#REF!">
      <xdr:nvSpPr>
        <xdr:cNvPr id="59" name="Rectangle: Rounded Corners 58">
          <a:extLst>
            <a:ext uri="{FF2B5EF4-FFF2-40B4-BE49-F238E27FC236}">
              <a16:creationId xmlns:a16="http://schemas.microsoft.com/office/drawing/2014/main" id="{C659AFFA-7715-4DDF-80DE-C04B03B86BBF}"/>
            </a:ext>
          </a:extLst>
        </xdr:cNvPr>
        <xdr:cNvSpPr/>
      </xdr:nvSpPr>
      <xdr:spPr>
        <a:xfrm>
          <a:off x="6553200" y="9525000"/>
          <a:ext cx="1847849" cy="885825"/>
        </a:xfrm>
        <a:prstGeom prst="roundRect">
          <a:avLst/>
        </a:prstGeom>
        <a:ln>
          <a:solidFill>
            <a:schemeClr val="tx1"/>
          </a:solidFill>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72F73EFF-A082-4FB9-BB57-FA44E47E5E1D}" type="TxLink">
            <a:rPr lang="en-US" sz="1100" b="0" i="0" u="none" strike="noStrike">
              <a:solidFill>
                <a:srgbClr val="000000"/>
              </a:solidFill>
              <a:latin typeface="Aptos Narrow"/>
              <a:ea typeface="+mn-ea"/>
              <a:cs typeface="+mn-cs"/>
            </a:rPr>
            <a:pPr marL="0" marR="0" lvl="0" indent="0" algn="ctr" defTabSz="914400" eaLnBrk="1" fontAlgn="auto" latinLnBrk="0" hangingPunct="1">
              <a:lnSpc>
                <a:spcPct val="100000"/>
              </a:lnSpc>
              <a:spcBef>
                <a:spcPts val="0"/>
              </a:spcBef>
              <a:spcAft>
                <a:spcPts val="0"/>
              </a:spcAft>
              <a:buClrTx/>
              <a:buSzTx/>
              <a:buFontTx/>
              <a:buNone/>
              <a:tabLst/>
              <a:defRPr/>
            </a:pPr>
            <a:t> </a:t>
          </a:fld>
          <a:endParaRPr lang="en-US" sz="1800" b="1" i="0" u="none" strike="noStrike">
            <a:solidFill>
              <a:schemeClr val="bg1"/>
            </a:solidFill>
            <a:latin typeface="Aptos Narrow"/>
            <a:ea typeface="+mn-ea"/>
            <a:cs typeface="+mn-cs"/>
          </a:endParaRPr>
        </a:p>
      </xdr:txBody>
    </xdr:sp>
    <xdr:clientData/>
  </xdr:twoCellAnchor>
  <xdr:twoCellAnchor editAs="absolute">
    <xdr:from>
      <xdr:col>6</xdr:col>
      <xdr:colOff>381000</xdr:colOff>
      <xdr:row>50</xdr:row>
      <xdr:rowOff>76200</xdr:rowOff>
    </xdr:from>
    <xdr:to>
      <xdr:col>8</xdr:col>
      <xdr:colOff>419101</xdr:colOff>
      <xdr:row>52</xdr:row>
      <xdr:rowOff>66675</xdr:rowOff>
    </xdr:to>
    <xdr:sp macro="" textlink="Calculations!J19">
      <xdr:nvSpPr>
        <xdr:cNvPr id="60" name="TextBox 59">
          <a:extLst>
            <a:ext uri="{FF2B5EF4-FFF2-40B4-BE49-F238E27FC236}">
              <a16:creationId xmlns:a16="http://schemas.microsoft.com/office/drawing/2014/main" id="{2CC9FDF2-C4CF-4063-AABF-E2DE0E1F996A}"/>
            </a:ext>
          </a:extLst>
        </xdr:cNvPr>
        <xdr:cNvSpPr txBox="1"/>
      </xdr:nvSpPr>
      <xdr:spPr>
        <a:xfrm>
          <a:off x="6696075" y="9753600"/>
          <a:ext cx="157162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05A713E-9E83-47DB-B43B-DB7DBFE0B41A}" type="TxLink">
            <a:rPr lang="en-US" sz="1800" b="1" i="0" u="none" strike="noStrike">
              <a:solidFill>
                <a:schemeClr val="bg1"/>
              </a:solidFill>
              <a:latin typeface="Aptos Narrow"/>
            </a:rPr>
            <a:pPr/>
            <a:t> LKR 3,059,671 </a:t>
          </a:fld>
          <a:endParaRPr lang="en-US" sz="1800" b="1">
            <a:solidFill>
              <a:schemeClr val="bg1"/>
            </a:solidFill>
          </a:endParaRPr>
        </a:p>
      </xdr:txBody>
    </xdr:sp>
    <xdr:clientData/>
  </xdr:twoCellAnchor>
  <xdr:twoCellAnchor editAs="absolute">
    <xdr:from>
      <xdr:col>0</xdr:col>
      <xdr:colOff>0</xdr:colOff>
      <xdr:row>43</xdr:row>
      <xdr:rowOff>0</xdr:rowOff>
    </xdr:from>
    <xdr:to>
      <xdr:col>3</xdr:col>
      <xdr:colOff>400049</xdr:colOff>
      <xdr:row>43</xdr:row>
      <xdr:rowOff>180975</xdr:rowOff>
    </xdr:to>
    <xdr:sp macro="" textlink="">
      <xdr:nvSpPr>
        <xdr:cNvPr id="61" name="Rectangle: Diagonal Corners Rounded 60">
          <a:extLst>
            <a:ext uri="{FF2B5EF4-FFF2-40B4-BE49-F238E27FC236}">
              <a16:creationId xmlns:a16="http://schemas.microsoft.com/office/drawing/2014/main" id="{FC71C3D4-208F-4CEF-94FE-F88DB7C7D154}"/>
            </a:ext>
          </a:extLst>
        </xdr:cNvPr>
        <xdr:cNvSpPr/>
      </xdr:nvSpPr>
      <xdr:spPr>
        <a:xfrm>
          <a:off x="0" y="8305800"/>
          <a:ext cx="3590924" cy="180975"/>
        </a:xfrm>
        <a:prstGeom prst="round2DiagRect">
          <a:avLst/>
        </a:prstGeom>
        <a:ln w="12700">
          <a:solidFill>
            <a:schemeClr val="tx1"/>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200" b="1"/>
            <a:t> Tea Plucking Salaries</a:t>
          </a:r>
        </a:p>
      </xdr:txBody>
    </xdr:sp>
    <xdr:clientData/>
  </xdr:twoCellAnchor>
  <xdr:twoCellAnchor editAs="absolute">
    <xdr:from>
      <xdr:col>1</xdr:col>
      <xdr:colOff>76200</xdr:colOff>
      <xdr:row>44</xdr:row>
      <xdr:rowOff>47625</xdr:rowOff>
    </xdr:from>
    <xdr:to>
      <xdr:col>3</xdr:col>
      <xdr:colOff>285749</xdr:colOff>
      <xdr:row>48</xdr:row>
      <xdr:rowOff>190500</xdr:rowOff>
    </xdr:to>
    <xdr:sp macro="" textlink="teaplucking">
      <xdr:nvSpPr>
        <xdr:cNvPr id="63" name="Rectangle: Rounded Corners 62">
          <a:extLst>
            <a:ext uri="{FF2B5EF4-FFF2-40B4-BE49-F238E27FC236}">
              <a16:creationId xmlns:a16="http://schemas.microsoft.com/office/drawing/2014/main" id="{99280056-47B5-480D-AA6A-0A4B08B367FD}"/>
            </a:ext>
          </a:extLst>
        </xdr:cNvPr>
        <xdr:cNvSpPr/>
      </xdr:nvSpPr>
      <xdr:spPr>
        <a:xfrm>
          <a:off x="1628775" y="8543925"/>
          <a:ext cx="1847849" cy="885825"/>
        </a:xfrm>
        <a:prstGeom prst="roundRect">
          <a:avLst/>
        </a:prstGeom>
        <a:ln>
          <a:solidFill>
            <a:schemeClr val="tx1"/>
          </a:solidFill>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US" sz="1800" b="1" i="0" u="none" strike="noStrike">
            <a:solidFill>
              <a:schemeClr val="bg1"/>
            </a:solidFill>
            <a:latin typeface="Aptos Narrow"/>
            <a:ea typeface="+mn-ea"/>
            <a:cs typeface="+mn-cs"/>
          </a:endParaRPr>
        </a:p>
      </xdr:txBody>
    </xdr:sp>
    <xdr:clientData/>
  </xdr:twoCellAnchor>
  <xdr:twoCellAnchor editAs="absolute">
    <xdr:from>
      <xdr:col>1</xdr:col>
      <xdr:colOff>323850</xdr:colOff>
      <xdr:row>44</xdr:row>
      <xdr:rowOff>285750</xdr:rowOff>
    </xdr:from>
    <xdr:to>
      <xdr:col>3</xdr:col>
      <xdr:colOff>257176</xdr:colOff>
      <xdr:row>47</xdr:row>
      <xdr:rowOff>47625</xdr:rowOff>
    </xdr:to>
    <xdr:sp macro="" textlink="teaplucking">
      <xdr:nvSpPr>
        <xdr:cNvPr id="64" name="TextBox 63">
          <a:extLst>
            <a:ext uri="{FF2B5EF4-FFF2-40B4-BE49-F238E27FC236}">
              <a16:creationId xmlns:a16="http://schemas.microsoft.com/office/drawing/2014/main" id="{2176C101-8C71-4A07-A52C-99CBD5B4623B}"/>
            </a:ext>
          </a:extLst>
        </xdr:cNvPr>
        <xdr:cNvSpPr txBox="1"/>
      </xdr:nvSpPr>
      <xdr:spPr>
        <a:xfrm>
          <a:off x="1876425" y="8782050"/>
          <a:ext cx="157162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CFA76A-938A-47EC-B928-5FC92939C671}" type="TxLink">
            <a:rPr lang="en-US" sz="1800" b="1" i="0" u="none" strike="noStrike">
              <a:solidFill>
                <a:schemeClr val="bg1"/>
              </a:solidFill>
              <a:latin typeface="Aptos Narrow"/>
            </a:rPr>
            <a:pPr/>
            <a:t> LKR 21,300 </a:t>
          </a:fld>
          <a:endParaRPr lang="en-US" sz="1800" b="1">
            <a:solidFill>
              <a:schemeClr val="bg1"/>
            </a:solidFill>
          </a:endParaRPr>
        </a:p>
      </xdr:txBody>
    </xdr:sp>
    <xdr:clientData/>
  </xdr:twoCellAnchor>
  <xdr:twoCellAnchor editAs="absolute">
    <xdr:from>
      <xdr:col>0</xdr:col>
      <xdr:colOff>104775</xdr:colOff>
      <xdr:row>44</xdr:row>
      <xdr:rowOff>38100</xdr:rowOff>
    </xdr:from>
    <xdr:to>
      <xdr:col>0</xdr:col>
      <xdr:colOff>1428749</xdr:colOff>
      <xdr:row>49</xdr:row>
      <xdr:rowOff>104775</xdr:rowOff>
    </xdr:to>
    <mc:AlternateContent xmlns:mc="http://schemas.openxmlformats.org/markup-compatibility/2006">
      <mc:Choice xmlns:a14="http://schemas.microsoft.com/office/drawing/2010/main" Requires="a14">
        <xdr:graphicFrame macro="">
          <xdr:nvGraphicFramePr>
            <xdr:cNvPr id="65" name="Tea Plucker 1">
              <a:extLst>
                <a:ext uri="{FF2B5EF4-FFF2-40B4-BE49-F238E27FC236}">
                  <a16:creationId xmlns:a16="http://schemas.microsoft.com/office/drawing/2014/main" id="{526F83CE-756B-435B-91B9-E8B7F5B49BBD}"/>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Tea Plucker 1"/>
            </a:graphicData>
          </a:graphic>
        </xdr:graphicFrame>
      </mc:Choice>
      <mc:Fallback>
        <xdr:sp macro="" textlink="">
          <xdr:nvSpPr>
            <xdr:cNvPr id="0" name=""/>
            <xdr:cNvSpPr>
              <a:spLocks noTextEdit="1"/>
            </xdr:cNvSpPr>
          </xdr:nvSpPr>
          <xdr:spPr>
            <a:xfrm>
              <a:off x="104775" y="8534400"/>
              <a:ext cx="1323974"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57150</xdr:colOff>
      <xdr:row>49</xdr:row>
      <xdr:rowOff>9525</xdr:rowOff>
    </xdr:from>
    <xdr:to>
      <xdr:col>3</xdr:col>
      <xdr:colOff>228600</xdr:colOff>
      <xdr:row>63</xdr:row>
      <xdr:rowOff>57150</xdr:rowOff>
    </xdr:to>
    <xdr:graphicFrame macro="">
      <xdr:nvGraphicFramePr>
        <xdr:cNvPr id="66" name="Chart 65">
          <a:extLst>
            <a:ext uri="{FF2B5EF4-FFF2-40B4-BE49-F238E27FC236}">
              <a16:creationId xmlns:a16="http://schemas.microsoft.com/office/drawing/2014/main" id="{944E225B-6B5F-4472-8594-21E31CD379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13</xdr:col>
      <xdr:colOff>847725</xdr:colOff>
      <xdr:row>57</xdr:row>
      <xdr:rowOff>152400</xdr:rowOff>
    </xdr:from>
    <xdr:to>
      <xdr:col>15</xdr:col>
      <xdr:colOff>1057274</xdr:colOff>
      <xdr:row>62</xdr:row>
      <xdr:rowOff>85725</xdr:rowOff>
    </xdr:to>
    <xdr:sp macro="" textlink="$N$52">
      <xdr:nvSpPr>
        <xdr:cNvPr id="67" name="Rectangle: Rounded Corners 66">
          <a:extLst>
            <a:ext uri="{FF2B5EF4-FFF2-40B4-BE49-F238E27FC236}">
              <a16:creationId xmlns:a16="http://schemas.microsoft.com/office/drawing/2014/main" id="{4F4FD21D-CEC8-442C-8CED-9D5F0331C627}"/>
            </a:ext>
          </a:extLst>
        </xdr:cNvPr>
        <xdr:cNvSpPr/>
      </xdr:nvSpPr>
      <xdr:spPr>
        <a:xfrm>
          <a:off x="9982200" y="11182350"/>
          <a:ext cx="1847849" cy="885825"/>
        </a:xfrm>
        <a:prstGeom prst="roundRect">
          <a:avLst/>
        </a:prstGeom>
        <a:ln>
          <a:solidFill>
            <a:schemeClr val="tx1"/>
          </a:solidFill>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i="0" u="none" strike="noStrike">
              <a:solidFill>
                <a:schemeClr val="bg1"/>
              </a:solidFill>
              <a:latin typeface="Aptos Narrow"/>
              <a:ea typeface="+mn-ea"/>
              <a:cs typeface="+mn-cs"/>
            </a:rPr>
            <a:t>Income</a:t>
          </a:r>
          <a:r>
            <a:rPr lang="en-US" sz="1600" b="1" i="0" u="none" strike="noStrike" baseline="0">
              <a:solidFill>
                <a:schemeClr val="bg1"/>
              </a:solidFill>
              <a:latin typeface="Aptos Narrow"/>
              <a:ea typeface="+mn-ea"/>
              <a:cs typeface="+mn-cs"/>
            </a:rPr>
            <a:t> -</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600" b="1" i="0" u="none" strike="noStrike">
            <a:solidFill>
              <a:schemeClr val="bg1"/>
            </a:solidFill>
            <a:latin typeface="Aptos Narrow"/>
            <a:ea typeface="+mn-ea"/>
            <a:cs typeface="+mn-cs"/>
          </a:endParaRPr>
        </a:p>
      </xdr:txBody>
    </xdr:sp>
    <xdr:clientData/>
  </xdr:twoCellAnchor>
  <xdr:twoCellAnchor editAs="absolute">
    <xdr:from>
      <xdr:col>14</xdr:col>
      <xdr:colOff>85725</xdr:colOff>
      <xdr:row>60</xdr:row>
      <xdr:rowOff>9525</xdr:rowOff>
    </xdr:from>
    <xdr:to>
      <xdr:col>16</xdr:col>
      <xdr:colOff>76200</xdr:colOff>
      <xdr:row>62</xdr:row>
      <xdr:rowOff>9525</xdr:rowOff>
    </xdr:to>
    <xdr:sp macro="" textlink="Calculations!O26">
      <xdr:nvSpPr>
        <xdr:cNvPr id="68" name="TextBox 67">
          <a:extLst>
            <a:ext uri="{FF2B5EF4-FFF2-40B4-BE49-F238E27FC236}">
              <a16:creationId xmlns:a16="http://schemas.microsoft.com/office/drawing/2014/main" id="{754B0935-567B-47A6-A127-98F9ED6F7302}"/>
            </a:ext>
          </a:extLst>
        </xdr:cNvPr>
        <xdr:cNvSpPr txBox="1"/>
      </xdr:nvSpPr>
      <xdr:spPr>
        <a:xfrm>
          <a:off x="10106025" y="11610975"/>
          <a:ext cx="181927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E940638-54EA-4F90-B0E4-554DAE7C046E}" type="TxLink">
            <a:rPr lang="en-US" sz="1800" b="1" i="0" u="none" strike="noStrike">
              <a:solidFill>
                <a:schemeClr val="bg1"/>
              </a:solidFill>
              <a:latin typeface="Aptos Narrow"/>
            </a:rPr>
            <a:pPr/>
            <a:t>-LKR 2,612,853</a:t>
          </a:fld>
          <a:endParaRPr lang="en-US" sz="1800" b="1">
            <a:solidFill>
              <a:schemeClr val="bg1"/>
            </a:solidFill>
          </a:endParaRPr>
        </a:p>
      </xdr:txBody>
    </xdr:sp>
    <xdr:clientData/>
  </xdr:twoCellAnchor>
  <xdr:twoCellAnchor editAs="oneCell">
    <xdr:from>
      <xdr:col>4</xdr:col>
      <xdr:colOff>1047750</xdr:colOff>
      <xdr:row>24</xdr:row>
      <xdr:rowOff>152400</xdr:rowOff>
    </xdr:from>
    <xdr:to>
      <xdr:col>6</xdr:col>
      <xdr:colOff>790576</xdr:colOff>
      <xdr:row>40</xdr:row>
      <xdr:rowOff>180975</xdr:rowOff>
    </xdr:to>
    <mc:AlternateContent xmlns:mc="http://schemas.openxmlformats.org/markup-compatibility/2006">
      <mc:Choice xmlns:a14="http://schemas.microsoft.com/office/drawing/2010/main" Requires="a14">
        <xdr:graphicFrame macro="">
          <xdr:nvGraphicFramePr>
            <xdr:cNvPr id="69" name="Extra Expenses 1">
              <a:extLst>
                <a:ext uri="{FF2B5EF4-FFF2-40B4-BE49-F238E27FC236}">
                  <a16:creationId xmlns:a16="http://schemas.microsoft.com/office/drawing/2014/main" id="{0091B236-E9C2-492E-BBBB-1FBC932E0047}"/>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Extra Expenses 1"/>
            </a:graphicData>
          </a:graphic>
        </xdr:graphicFrame>
      </mc:Choice>
      <mc:Fallback>
        <xdr:sp macro="" textlink="">
          <xdr:nvSpPr>
            <xdr:cNvPr id="0" name=""/>
            <xdr:cNvSpPr>
              <a:spLocks noTextEdit="1"/>
            </xdr:cNvSpPr>
          </xdr:nvSpPr>
          <xdr:spPr>
            <a:xfrm>
              <a:off x="4857750" y="4838700"/>
              <a:ext cx="2247901" cy="3076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4</xdr:col>
      <xdr:colOff>123824</xdr:colOff>
      <xdr:row>54</xdr:row>
      <xdr:rowOff>142874</xdr:rowOff>
    </xdr:from>
    <xdr:to>
      <xdr:col>9</xdr:col>
      <xdr:colOff>171449</xdr:colOff>
      <xdr:row>62</xdr:row>
      <xdr:rowOff>161925</xdr:rowOff>
    </xdr:to>
    <xdr:graphicFrame macro="">
      <xdr:nvGraphicFramePr>
        <xdr:cNvPr id="70" name="Chart 69">
          <a:extLst>
            <a:ext uri="{FF2B5EF4-FFF2-40B4-BE49-F238E27FC236}">
              <a16:creationId xmlns:a16="http://schemas.microsoft.com/office/drawing/2014/main" id="{3C971F77-F6B5-444E-B348-B19ABE8F75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kju" refreshedDate="45741.711788541666" createdVersion="8" refreshedVersion="8" minRefreshableVersion="3" recordCount="2" xr:uid="{F4CEE0B7-2673-4A57-8BC5-F1630B9933DD}">
  <cacheSource type="worksheet">
    <worksheetSource name="Table6"/>
  </cacheSource>
  <cacheFields count="2">
    <cacheField name="Year" numFmtId="0">
      <sharedItems containsSemiMixedTypes="0" containsString="0" containsNumber="1" containsInteger="1" minValue="2024" maxValue="2025" count="2">
        <n v="2024"/>
        <n v="2025"/>
      </sharedItems>
    </cacheField>
    <cacheField name="Revenue" numFmtId="164">
      <sharedItems containsSemiMixedTypes="0" containsString="0" containsNumber="1" containsInteger="1" minValue="0" maxValue="446818"/>
    </cacheField>
  </cacheFields>
  <extLst>
    <ext xmlns:x14="http://schemas.microsoft.com/office/spreadsheetml/2009/9/main" uri="{725AE2AE-9491-48be-B2B4-4EB974FC3084}">
      <x14:pivotCacheDefinition pivotCacheId="123264851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kju" refreshedDate="45741.71178888889" createdVersion="8" refreshedVersion="8" minRefreshableVersion="3" recordCount="4" xr:uid="{477098B5-8482-4CD6-8B66-04CD0328C374}">
  <cacheSource type="worksheet">
    <worksheetSource name="Table5"/>
  </cacheSource>
  <cacheFields count="2">
    <cacheField name="Expenditure" numFmtId="0">
      <sharedItems count="4">
        <s v="Salaries Expenditure"/>
        <s v="Extra Expenditure"/>
        <s v="Tea Plants Expenditure"/>
        <s v="Tea Plucking Expenditure"/>
      </sharedItems>
    </cacheField>
    <cacheField name="Payment" numFmtId="0">
      <sharedItems containsSemiMixedTypes="0" containsString="0" containsNumber="1" containsInteger="1" minValue="21300" maxValue="1309650"/>
    </cacheField>
  </cacheFields>
  <extLst>
    <ext xmlns:x14="http://schemas.microsoft.com/office/spreadsheetml/2009/9/main" uri="{725AE2AE-9491-48be-B2B4-4EB974FC3084}">
      <x14:pivotCacheDefinition pivotCacheId="95423362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kkju" refreshedDate="45742.457381597225" createdVersion="8" refreshedVersion="8" minRefreshableVersion="3" recordCount="9" xr:uid="{CD29B8F1-5C04-4B12-969F-763087CC5BDD}">
  <cacheSource type="worksheet">
    <worksheetSource ref="G1:J10" sheet="Data_2024"/>
  </cacheSource>
  <cacheFields count="6">
    <cacheField name="Date (Tea Plants)" numFmtId="14">
      <sharedItems containsSemiMixedTypes="0" containsNonDate="0" containsDate="1" containsString="0" minDate="2024-05-18T00:00:00" maxDate="2024-07-04T00:00:00" count="6">
        <d v="2024-05-18T00:00:00"/>
        <d v="2024-05-25T00:00:00"/>
        <d v="2024-06-23T00:00:00"/>
        <d v="2024-06-25T00:00:00"/>
        <d v="2024-06-22T00:00:00"/>
        <d v="2024-07-03T00:00:00"/>
      </sharedItems>
      <fieldGroup par="5"/>
    </cacheField>
    <cacheField name="Charges (Tea Plants)" numFmtId="0">
      <sharedItems/>
    </cacheField>
    <cacheField name="Number of Plants" numFmtId="0">
      <sharedItems containsSemiMixedTypes="0" containsString="0" containsNumber="1" containsInteger="1" minValue="500" maxValue="3000"/>
    </cacheField>
    <cacheField name="Payment (Tea Plants)" numFmtId="0">
      <sharedItems containsSemiMixedTypes="0" containsString="0" containsNumber="1" containsInteger="1" minValue="17000" maxValue="102000"/>
    </cacheField>
    <cacheField name="Days (Date (Tea Plants))" numFmtId="0" databaseField="0">
      <fieldGroup base="0">
        <rangePr groupBy="days" startDate="2024-05-18T00:00:00" endDate="2024-07-04T00:00:00"/>
        <groupItems count="368">
          <s v="&lt;5/18/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4/2024"/>
        </groupItems>
      </fieldGroup>
    </cacheField>
    <cacheField name="Months (Date (Tea Plants))" numFmtId="0" databaseField="0">
      <fieldGroup base="0">
        <rangePr groupBy="months" startDate="2024-05-18T00:00:00" endDate="2024-07-04T00:00:00"/>
        <groupItems count="14">
          <s v="&lt;5/18/2024"/>
          <s v="Jan"/>
          <s v="Feb"/>
          <s v="Mar"/>
          <s v="Apr"/>
          <s v="May"/>
          <s v="Jun"/>
          <s v="Jul"/>
          <s v="Aug"/>
          <s v="Sep"/>
          <s v="Oct"/>
          <s v="Nov"/>
          <s v="Dec"/>
          <s v="&gt;7/4/2024"/>
        </groupItems>
      </fieldGroup>
    </cacheField>
  </cacheFields>
  <extLst>
    <ext xmlns:x14="http://schemas.microsoft.com/office/spreadsheetml/2009/9/main" uri="{725AE2AE-9491-48be-B2B4-4EB974FC3084}">
      <x14:pivotCacheDefinition pivotCacheId="1436178148"/>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kkju" refreshedDate="45742.457382291665" createdVersion="8" refreshedVersion="8" minRefreshableVersion="3" recordCount="90" xr:uid="{ED563A88-719E-43A9-B5C5-3F062713E48F}">
  <cacheSource type="worksheet">
    <worksheetSource name="Data_2024"/>
  </cacheSource>
  <cacheFields count="26">
    <cacheField name="Date (Salary Payments)" numFmtId="14">
      <sharedItems containsSemiMixedTypes="0" containsNonDate="0" containsDate="1" containsString="0" minDate="2023-12-30T00:00:00" maxDate="2024-12-29T00:00:00" count="60">
        <d v="2024-01-10T00:00:00"/>
        <d v="2024-01-27T00:00:00"/>
        <d v="2024-02-18T00:00:00"/>
        <d v="2024-02-20T00:00:00"/>
        <d v="2024-03-07T00:00:00"/>
        <d v="2024-03-21T00:00:00"/>
        <d v="2024-04-04T00:00:00"/>
        <d v="2024-04-07T00:00:00"/>
        <d v="2024-04-21T00:00:00"/>
        <d v="2024-05-01T00:00:00"/>
        <d v="2024-05-10T00:00:00"/>
        <d v="2024-05-27T00:00:00"/>
        <d v="2024-06-08T00:00:00"/>
        <d v="2024-06-17T00:00:00"/>
        <d v="2024-06-22T00:00:00"/>
        <d v="2024-06-29T00:00:00"/>
        <d v="2024-07-06T00:00:00"/>
        <d v="2024-07-13T00:00:00"/>
        <d v="2024-07-19T00:00:00"/>
        <d v="2024-07-24T00:00:00"/>
        <d v="2024-08-03T00:00:00"/>
        <d v="2024-08-10T00:00:00"/>
        <d v="2024-08-17T00:00:00"/>
        <d v="2024-08-24T00:00:00"/>
        <d v="2024-08-31T00:00:00"/>
        <d v="2024-09-07T00:00:00"/>
        <d v="2024-09-14T00:00:00"/>
        <d v="2024-09-20T00:00:00"/>
        <d v="2024-09-27T00:00:00"/>
        <d v="2024-10-12T00:00:00"/>
        <d v="2024-10-19T00:00:00"/>
        <d v="2024-10-26T00:00:00"/>
        <d v="2024-11-01T00:00:00"/>
        <d v="2023-12-30T00:00:00"/>
        <d v="2024-01-30T00:00:00"/>
        <d v="2024-02-29T00:00:00"/>
        <d v="2024-03-29T00:00:00"/>
        <d v="2024-03-04T00:00:00"/>
        <d v="2024-05-30T00:00:00"/>
        <d v="2024-07-27T00:00:00"/>
        <d v="2024-08-28T00:00:00"/>
        <d v="2024-09-29T00:00:00"/>
        <d v="2024-10-29T00:00:00"/>
        <d v="2024-11-29T00:00:00"/>
        <d v="2024-12-28T00:00:00"/>
        <d v="2024-06-15T00:00:00"/>
        <d v="2024-06-07T00:00:00"/>
        <d v="2024-11-09T00:00:00"/>
        <d v="2024-11-16T00:00:00"/>
        <d v="2024-11-25T00:00:00"/>
        <d v="2024-11-30T00:00:00"/>
        <d v="2024-12-07T00:00:00"/>
        <d v="2024-12-14T00:00:00"/>
        <d v="2024-12-21T00:00:00"/>
        <d v="2024-12-26T00:00:00"/>
        <d v="2024-11-04T00:00:00"/>
        <d v="2024-10-15T00:00:00"/>
        <d v="2024-12-13T00:00:00"/>
        <d v="2024-12-24T00:00:00"/>
        <d v="2024-12-27T00:00:00"/>
      </sharedItems>
      <fieldGroup par="18"/>
    </cacheField>
    <cacheField name="Name" numFmtId="0">
      <sharedItems count="6">
        <s v="Sarath"/>
        <s v="Ranjana"/>
        <s v="Alweera"/>
        <s v="Jayasinghe"/>
        <s v="Nimal"/>
        <s v="Vignesh"/>
      </sharedItems>
    </cacheField>
    <cacheField name="Salary" numFmtId="0">
      <sharedItems containsSemiMixedTypes="0" containsString="0" containsNumber="1" containsInteger="1" minValue="1000" maxValue="45000"/>
    </cacheField>
    <cacheField name="Date (Extra Expenses)" numFmtId="14">
      <sharedItems containsNonDate="0" containsDate="1" containsString="0" containsBlank="1" minDate="2023-10-01T00:00:00" maxDate="2024-12-18T00:00:00" count="34">
        <d v="2024-03-12T00:00:00"/>
        <d v="2024-03-28T00:00:00"/>
        <d v="2024-03-31T00:00:00"/>
        <d v="2024-04-03T00:00:00"/>
        <d v="2024-05-18T00:00:00"/>
        <m/>
        <d v="2024-04-11T00:00:00"/>
        <d v="2024-09-11T00:00:00"/>
        <d v="2024-11-21T00:00:00"/>
        <d v="2024-06-19T00:00:00"/>
        <d v="2024-07-03T00:00:00"/>
        <d v="2024-07-11T00:00:00"/>
        <d v="2024-09-02T00:00:00"/>
        <d v="2024-12-17T00:00:00"/>
        <d v="2024-02-24T00:00:00"/>
        <d v="2024-06-05T00:00:00"/>
        <d v="2024-09-28T00:00:00"/>
        <d v="2024-10-15T00:00:00"/>
        <d v="2024-10-26T00:00:00"/>
        <d v="2024-11-30T00:00:00"/>
        <d v="2023-10-01T00:00:00"/>
        <d v="2023-11-01T00:00:00"/>
        <d v="2023-12-01T00:00:00"/>
        <d v="2024-01-01T00:00:00"/>
        <d v="2024-02-01T00:00:00"/>
        <d v="2024-03-01T00:00:00"/>
        <d v="2024-04-01T00:00:00"/>
        <d v="2024-05-01T00:00:00"/>
        <d v="2024-06-01T00:00:00"/>
        <d v="2024-07-01T00:00:00"/>
        <d v="2024-08-01T00:00:00"/>
        <d v="2024-09-01T00:00:00"/>
        <d v="2024-01-11T00:00:00" u="1"/>
        <d v="2024-12-01T00:00:00" u="1"/>
      </sharedItems>
      <fieldGroup par="21"/>
    </cacheField>
    <cacheField name="Extra Expenses" numFmtId="0">
      <sharedItems count="11">
        <s v="Backhoe"/>
        <s v="Equipments &amp; Constructions"/>
        <s v="Stamps"/>
        <s v="Transport"/>
        <s v="Food Items"/>
        <s v="Extra Items"/>
        <s v="Fertilizer"/>
        <s v="Labour Charges"/>
        <s v="Electricity Bills"/>
        <s v="Miscellaneous"/>
        <s v="N/A"/>
      </sharedItems>
    </cacheField>
    <cacheField name="Payment (Extra)" numFmtId="0">
      <sharedItems containsSemiMixedTypes="0" containsString="0" containsNumber="1" containsInteger="1" minValue="0" maxValue="255200"/>
    </cacheField>
    <cacheField name="Date (Tea Plants)" numFmtId="14">
      <sharedItems containsNonDate="0" containsDate="1" containsString="0" containsBlank="1" minDate="2024-05-18T00:00:00" maxDate="2024-07-04T00:00:00" count="7">
        <d v="2024-05-18T00:00:00"/>
        <d v="2024-05-25T00:00:00"/>
        <d v="2024-06-23T00:00:00"/>
        <d v="2024-06-25T00:00:00"/>
        <d v="2024-06-22T00:00:00"/>
        <d v="2024-07-03T00:00:00"/>
        <m/>
      </sharedItems>
      <fieldGroup par="23"/>
    </cacheField>
    <cacheField name="Charges (Tea Plants)" numFmtId="0">
      <sharedItems count="2">
        <s v="Tea Plants"/>
        <s v="N/A"/>
      </sharedItems>
    </cacheField>
    <cacheField name="Number of Plants" numFmtId="0">
      <sharedItems containsSemiMixedTypes="0" containsString="0" containsNumber="1" containsInteger="1" minValue="0" maxValue="3000"/>
    </cacheField>
    <cacheField name="Payment (Tea Plants)" numFmtId="0">
      <sharedItems containsSemiMixedTypes="0" containsString="0" containsNumber="1" containsInteger="1" minValue="0" maxValue="102000"/>
    </cacheField>
    <cacheField name="Date (Tea Plucking)" numFmtId="14">
      <sharedItems containsNonDate="0" containsDate="1" containsString="0" containsBlank="1" minDate="2024-11-16T00:00:00" maxDate="2024-12-27T00:00:00" count="7">
        <d v="2024-11-16T00:00:00"/>
        <d v="2024-11-23T00:00:00"/>
        <d v="2024-11-30T00:00:00"/>
        <d v="2024-12-07T00:00:00"/>
        <d v="2024-12-21T00:00:00"/>
        <d v="2024-12-26T00:00:00"/>
        <m/>
      </sharedItems>
      <fieldGroup par="25"/>
    </cacheField>
    <cacheField name="Tea Plucker" numFmtId="0">
      <sharedItems containsBlank="1" count="5">
        <s v="Alweera"/>
        <s v="Abhi"/>
        <s v="Sinnartha"/>
        <s v="N/A"/>
        <m u="1"/>
      </sharedItems>
    </cacheField>
    <cacheField name="Salary (Tea Plucker)" numFmtId="0">
      <sharedItems containsSemiMixedTypes="0" containsString="0" containsNumber="1" containsInteger="1" minValue="0" maxValue="3850"/>
    </cacheField>
    <cacheField name="Month (Income)" numFmtId="0">
      <sharedItems count="13">
        <s v="January"/>
        <s v="February"/>
        <s v="March"/>
        <s v="April"/>
        <s v="May"/>
        <s v="June"/>
        <s v="July"/>
        <s v="August"/>
        <s v="September"/>
        <s v="October"/>
        <s v="November"/>
        <s v="December"/>
        <s v="N/A"/>
      </sharedItems>
    </cacheField>
    <cacheField name="Tea Leaves (kg)" numFmtId="0">
      <sharedItems containsString="0" containsBlank="1" containsNumber="1" minValue="56" maxValue="410"/>
    </cacheField>
    <cacheField name="Income" numFmtId="0">
      <sharedItems containsString="0" containsBlank="1" containsNumber="1" containsInteger="1" minValue="8850" maxValue="61963"/>
    </cacheField>
    <cacheField name="Months (Date (Salary Payments))" numFmtId="0" databaseField="0">
      <fieldGroup base="0">
        <rangePr groupBy="months" startDate="2023-12-30T00:00:00" endDate="2024-12-29T00:00:00"/>
        <groupItems count="14">
          <s v="&lt;12/30/2023"/>
          <s v="Jan"/>
          <s v="Feb"/>
          <s v="Mar"/>
          <s v="Apr"/>
          <s v="May"/>
          <s v="Jun"/>
          <s v="Jul"/>
          <s v="Aug"/>
          <s v="Sep"/>
          <s v="Oct"/>
          <s v="Nov"/>
          <s v="Dec"/>
          <s v="&gt;12/29/2024"/>
        </groupItems>
      </fieldGroup>
    </cacheField>
    <cacheField name="Quarters (Date (Salary Payments))" numFmtId="0" databaseField="0">
      <fieldGroup base="0">
        <rangePr groupBy="quarters" startDate="2023-12-30T00:00:00" endDate="2024-12-29T00:00:00"/>
        <groupItems count="6">
          <s v="&lt;12/30/2023"/>
          <s v="Qtr1"/>
          <s v="Qtr2"/>
          <s v="Qtr3"/>
          <s v="Qtr4"/>
          <s v="&gt;12/29/2024"/>
        </groupItems>
      </fieldGroup>
    </cacheField>
    <cacheField name="Years (Date (Salary Payments))" numFmtId="0" databaseField="0">
      <fieldGroup base="0">
        <rangePr groupBy="years" startDate="2023-12-30T00:00:00" endDate="2024-12-29T00:00:00"/>
        <groupItems count="4">
          <s v="&lt;12/30/2023"/>
          <s v="2023"/>
          <s v="2024"/>
          <s v="&gt;12/29/2024"/>
        </groupItems>
      </fieldGroup>
    </cacheField>
    <cacheField name="Months (Date (Extra Expenses))" numFmtId="0" databaseField="0">
      <fieldGroup base="3">
        <rangePr groupBy="months" startDate="2023-10-01T00:00:00" endDate="2024-12-18T00:00:00"/>
        <groupItems count="14">
          <s v="&lt;10/1/2023"/>
          <s v="Jan"/>
          <s v="Feb"/>
          <s v="Mar"/>
          <s v="Apr"/>
          <s v="May"/>
          <s v="Jun"/>
          <s v="Jul"/>
          <s v="Aug"/>
          <s v="Sep"/>
          <s v="Oct"/>
          <s v="Nov"/>
          <s v="Dec"/>
          <s v="&gt;12/18/2024"/>
        </groupItems>
      </fieldGroup>
    </cacheField>
    <cacheField name="Quarters (Date (Extra Expenses))" numFmtId="0" databaseField="0">
      <fieldGroup base="3">
        <rangePr groupBy="quarters" startDate="2023-10-01T00:00:00" endDate="2024-12-18T00:00:00"/>
        <groupItems count="6">
          <s v="&lt;10/1/2023"/>
          <s v="Qtr1"/>
          <s v="Qtr2"/>
          <s v="Qtr3"/>
          <s v="Qtr4"/>
          <s v="&gt;12/18/2024"/>
        </groupItems>
      </fieldGroup>
    </cacheField>
    <cacheField name="Years (Date (Extra Expenses))" numFmtId="0" databaseField="0">
      <fieldGroup base="3">
        <rangePr groupBy="years" startDate="2023-10-01T00:00:00" endDate="2024-12-18T00:00:00"/>
        <groupItems count="4">
          <s v="&lt;10/1/2023"/>
          <s v="2023"/>
          <s v="2024"/>
          <s v="&gt;12/18/2024"/>
        </groupItems>
      </fieldGroup>
    </cacheField>
    <cacheField name="Days (Date (Tea Plants))" numFmtId="0" databaseField="0">
      <fieldGroup base="6">
        <rangePr groupBy="days" startDate="2024-05-18T00:00:00" endDate="2024-07-04T00:00:00"/>
        <groupItems count="368">
          <s v="&lt;5/18/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4/2024"/>
        </groupItems>
      </fieldGroup>
    </cacheField>
    <cacheField name="Months (Date (Tea Plants))" numFmtId="0" databaseField="0">
      <fieldGroup base="6">
        <rangePr groupBy="months" startDate="2024-05-18T00:00:00" endDate="2024-07-04T00:00:00"/>
        <groupItems count="14">
          <s v="&lt;5/18/2024"/>
          <s v="Jan"/>
          <s v="Feb"/>
          <s v="Mar"/>
          <s v="Apr"/>
          <s v="May"/>
          <s v="Jun"/>
          <s v="Jul"/>
          <s v="Aug"/>
          <s v="Sep"/>
          <s v="Oct"/>
          <s v="Nov"/>
          <s v="Dec"/>
          <s v="&gt;7/4/2024"/>
        </groupItems>
      </fieldGroup>
    </cacheField>
    <cacheField name="Days (Date (Tea Plucking))" numFmtId="0" databaseField="0">
      <fieldGroup base="10">
        <rangePr groupBy="days" startDate="2024-11-16T00:00:00" endDate="2024-12-27T00:00:00"/>
        <groupItems count="368">
          <s v="&lt;11/16/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7/2024"/>
        </groupItems>
      </fieldGroup>
    </cacheField>
    <cacheField name="Months (Date (Tea Plucking))" numFmtId="0" databaseField="0">
      <fieldGroup base="10">
        <rangePr groupBy="months" startDate="2024-11-16T00:00:00" endDate="2024-12-27T00:00:00"/>
        <groupItems count="14">
          <s v="&lt;11/16/2024"/>
          <s v="Jan"/>
          <s v="Feb"/>
          <s v="Mar"/>
          <s v="Apr"/>
          <s v="May"/>
          <s v="Jun"/>
          <s v="Jul"/>
          <s v="Aug"/>
          <s v="Sep"/>
          <s v="Oct"/>
          <s v="Nov"/>
          <s v="Dec"/>
          <s v="&gt;12/27/2024"/>
        </groupItems>
      </fieldGroup>
    </cacheField>
  </cacheFields>
  <extLst>
    <ext xmlns:x14="http://schemas.microsoft.com/office/spreadsheetml/2009/9/main" uri="{725AE2AE-9491-48be-B2B4-4EB974FC3084}">
      <x14:pivotCacheDefinition pivotCacheId="978930215"/>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kkju" refreshedDate="45742.457383564812" createdVersion="8" refreshedVersion="8" minRefreshableVersion="3" recordCount="11" xr:uid="{D5C27957-8EDB-402E-BC0C-0B1C7E1936BB}">
  <cacheSource type="worksheet">
    <worksheetSource ref="K1:M12" sheet="Data_2024"/>
  </cacheSource>
  <cacheFields count="5">
    <cacheField name="Date (Tea Plucking)" numFmtId="14">
      <sharedItems containsSemiMixedTypes="0" containsNonDate="0" containsDate="1" containsString="0" minDate="2024-11-16T00:00:00" maxDate="2024-12-27T00:00:00" count="6">
        <d v="2024-11-16T00:00:00"/>
        <d v="2024-11-23T00:00:00"/>
        <d v="2024-11-30T00:00:00"/>
        <d v="2024-12-07T00:00:00"/>
        <d v="2024-12-21T00:00:00"/>
        <d v="2024-12-26T00:00:00"/>
      </sharedItems>
      <fieldGroup par="4"/>
    </cacheField>
    <cacheField name="Tea Plucker" numFmtId="0">
      <sharedItems count="3">
        <s v="Alweera"/>
        <s v="Abhi"/>
        <s v="Sinnartha"/>
      </sharedItems>
    </cacheField>
    <cacheField name="Salary (Tea Plucker)" numFmtId="0">
      <sharedItems containsSemiMixedTypes="0" containsString="0" containsNumber="1" containsInteger="1" minValue="500" maxValue="3850"/>
    </cacheField>
    <cacheField name="Days (Date (Tea Plucking))" numFmtId="0" databaseField="0">
      <fieldGroup base="0">
        <rangePr groupBy="days" startDate="2024-11-16T00:00:00" endDate="2024-12-27T00:00:00"/>
        <groupItems count="368">
          <s v="&lt;11/16/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7/2024"/>
        </groupItems>
      </fieldGroup>
    </cacheField>
    <cacheField name="Months (Date (Tea Plucking))" numFmtId="0" databaseField="0">
      <fieldGroup base="0">
        <rangePr groupBy="months" startDate="2024-11-16T00:00:00" endDate="2024-12-27T00:00:00"/>
        <groupItems count="14">
          <s v="&lt;11/16/2024"/>
          <s v="Jan"/>
          <s v="Feb"/>
          <s v="Mar"/>
          <s v="Apr"/>
          <s v="May"/>
          <s v="Jun"/>
          <s v="Jul"/>
          <s v="Aug"/>
          <s v="Sep"/>
          <s v="Oct"/>
          <s v="Nov"/>
          <s v="Dec"/>
          <s v="&gt;12/27/2024"/>
        </groupItems>
      </fieldGroup>
    </cacheField>
  </cacheFields>
  <extLst>
    <ext xmlns:x14="http://schemas.microsoft.com/office/spreadsheetml/2009/9/main" uri="{725AE2AE-9491-48be-B2B4-4EB974FC3084}">
      <x14:pivotCacheDefinition pivotCacheId="1449778733"/>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kkju" refreshedDate="45742.457385069443" createdVersion="8" refreshedVersion="8" minRefreshableVersion="3" recordCount="12" xr:uid="{3CA2B55D-B0DB-4E44-A3B9-504F8D520CC7}">
  <cacheSource type="worksheet">
    <worksheetSource ref="N1:P13" sheet="Data_2024"/>
  </cacheSource>
  <cacheFields count="3">
    <cacheField name="Month (Income)" numFmtId="0">
      <sharedItems count="12">
        <s v="January"/>
        <s v="February"/>
        <s v="March"/>
        <s v="April"/>
        <s v="May"/>
        <s v="June"/>
        <s v="July"/>
        <s v="August"/>
        <s v="September"/>
        <s v="October"/>
        <s v="November"/>
        <s v="December"/>
      </sharedItems>
    </cacheField>
    <cacheField name="Tea Leaves (kg)" numFmtId="0">
      <sharedItems containsSemiMixedTypes="0" containsString="0" containsNumber="1" minValue="56" maxValue="410"/>
    </cacheField>
    <cacheField name="Income" numFmtId="0">
      <sharedItems containsSemiMixedTypes="0" containsString="0" containsNumber="1" containsInteger="1" minValue="8850" maxValue="61963"/>
    </cacheField>
  </cacheFields>
  <extLst>
    <ext xmlns:x14="http://schemas.microsoft.com/office/spreadsheetml/2009/9/main" uri="{725AE2AE-9491-48be-B2B4-4EB974FC3084}">
      <x14:pivotCacheDefinition pivotCacheId="700225335"/>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kkju" refreshedDate="45742.461397800929" createdVersion="8" refreshedVersion="8" minRefreshableVersion="3" recordCount="49" xr:uid="{2935C80D-D6B4-45F2-BAD0-EAA1B07C669C}">
  <cacheSource type="worksheet">
    <worksheetSource ref="D1:F50" sheet="Data_2024"/>
  </cacheSource>
  <cacheFields count="3">
    <cacheField name="Date (Extra Expenses)" numFmtId="14">
      <sharedItems containsSemiMixedTypes="0" containsNonDate="0" containsDate="1" containsString="0" minDate="2023-10-01T00:00:00" maxDate="2024-12-18T00:00:00" count="32">
        <d v="2024-03-12T00:00:00"/>
        <d v="2024-03-28T00:00:00"/>
        <d v="2024-03-31T00:00:00"/>
        <d v="2024-04-03T00:00:00"/>
        <d v="2024-05-18T00:00:00"/>
        <d v="2024-04-11T00:00:00"/>
        <d v="2024-09-11T00:00:00"/>
        <d v="2024-11-21T00:00:00"/>
        <d v="2024-06-01T00:00:00"/>
        <d v="2024-06-19T00:00:00"/>
        <d v="2024-07-03T00:00:00"/>
        <d v="2024-07-11T00:00:00"/>
        <d v="2024-09-02T00:00:00"/>
        <d v="2024-12-17T00:00:00"/>
        <d v="2024-12-01T00:00:00"/>
        <d v="2024-02-24T00:00:00"/>
        <d v="2024-06-05T00:00:00"/>
        <d v="2024-09-28T00:00:00"/>
        <d v="2024-10-15T00:00:00"/>
        <d v="2024-10-26T00:00:00"/>
        <d v="2024-11-30T00:00:00"/>
        <d v="2023-10-01T00:00:00"/>
        <d v="2023-11-01T00:00:00"/>
        <d v="2023-12-01T00:00:00"/>
        <d v="2024-01-01T00:00:00"/>
        <d v="2024-02-01T00:00:00"/>
        <d v="2024-03-01T00:00:00"/>
        <d v="2024-04-01T00:00:00"/>
        <d v="2024-05-01T00:00:00"/>
        <d v="2024-07-01T00:00:00"/>
        <d v="2024-08-01T00:00:00"/>
        <d v="2024-09-01T00:00:00"/>
      </sharedItems>
    </cacheField>
    <cacheField name="Extra Expenses" numFmtId="0">
      <sharedItems count="10">
        <s v="Backhoe"/>
        <s v="Equipments &amp; Constructions"/>
        <s v="Stamps"/>
        <s v="Transport"/>
        <s v="Food Items"/>
        <s v="Extra Items"/>
        <s v="Fertilizer"/>
        <s v="Labour Charges"/>
        <s v="Electricity Bills"/>
        <s v="Miscellaneous"/>
      </sharedItems>
    </cacheField>
    <cacheField name="Payment (Extra)" numFmtId="0">
      <sharedItems containsSemiMixedTypes="0" containsString="0" containsNumber="1" containsInteger="1" minValue="200" maxValue="255200"/>
    </cacheField>
  </cacheFields>
  <extLst>
    <ext xmlns:x14="http://schemas.microsoft.com/office/spreadsheetml/2009/9/main" uri="{725AE2AE-9491-48be-B2B4-4EB974FC3084}">
      <x14:pivotCacheDefinition pivotCacheId="14213116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446818"/>
  </r>
  <r>
    <x v="1"/>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1309650"/>
  </r>
  <r>
    <x v="1"/>
    <n v="1221521"/>
  </r>
  <r>
    <x v="2"/>
    <n v="507200"/>
  </r>
  <r>
    <x v="3"/>
    <n v="213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s v="Tea Plants"/>
    <n v="2500"/>
    <n v="85000"/>
  </r>
  <r>
    <x v="1"/>
    <s v="Tea Plants"/>
    <n v="1250"/>
    <n v="37500"/>
  </r>
  <r>
    <x v="1"/>
    <s v="Tea Plants"/>
    <n v="800"/>
    <n v="27200"/>
  </r>
  <r>
    <x v="1"/>
    <s v="Tea Plants"/>
    <n v="500"/>
    <n v="17000"/>
  </r>
  <r>
    <x v="1"/>
    <s v="Tea Plants"/>
    <n v="500"/>
    <n v="22500"/>
  </r>
  <r>
    <x v="2"/>
    <s v="Tea Plants"/>
    <n v="3000"/>
    <n v="102000"/>
  </r>
  <r>
    <x v="3"/>
    <s v="Tea Plants"/>
    <n v="1500"/>
    <n v="51000"/>
  </r>
  <r>
    <x v="4"/>
    <s v="Tea Plants"/>
    <n v="3000"/>
    <n v="99000"/>
  </r>
  <r>
    <x v="5"/>
    <s v="Tea Plants"/>
    <n v="2000"/>
    <n v="66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x v="0"/>
    <x v="0"/>
    <n v="22000"/>
    <x v="0"/>
    <x v="0"/>
    <n v="138000"/>
    <x v="0"/>
    <x v="0"/>
    <n v="2500"/>
    <n v="85000"/>
    <x v="0"/>
    <x v="0"/>
    <n v="1500"/>
    <x v="0"/>
    <n v="56"/>
    <n v="8850"/>
  </r>
  <r>
    <x v="1"/>
    <x v="0"/>
    <n v="28900"/>
    <x v="1"/>
    <x v="0"/>
    <n v="114000"/>
    <x v="1"/>
    <x v="0"/>
    <n v="1250"/>
    <n v="37500"/>
    <x v="1"/>
    <x v="1"/>
    <n v="500"/>
    <x v="1"/>
    <n v="63"/>
    <n v="10901"/>
  </r>
  <r>
    <x v="2"/>
    <x v="0"/>
    <n v="34000"/>
    <x v="2"/>
    <x v="0"/>
    <n v="126000"/>
    <x v="1"/>
    <x v="0"/>
    <n v="800"/>
    <n v="27200"/>
    <x v="1"/>
    <x v="2"/>
    <n v="3850"/>
    <x v="2"/>
    <n v="90"/>
    <n v="15850"/>
  </r>
  <r>
    <x v="3"/>
    <x v="0"/>
    <n v="22000"/>
    <x v="3"/>
    <x v="0"/>
    <n v="21000"/>
    <x v="1"/>
    <x v="0"/>
    <n v="500"/>
    <n v="17000"/>
    <x v="1"/>
    <x v="0"/>
    <n v="2000"/>
    <x v="3"/>
    <n v="202"/>
    <n v="31090"/>
  </r>
  <r>
    <x v="4"/>
    <x v="0"/>
    <n v="14000"/>
    <x v="2"/>
    <x v="0"/>
    <n v="1000"/>
    <x v="1"/>
    <x v="0"/>
    <n v="500"/>
    <n v="22500"/>
    <x v="2"/>
    <x v="2"/>
    <n v="550"/>
    <x v="4"/>
    <n v="201"/>
    <n v="30240"/>
  </r>
  <r>
    <x v="5"/>
    <x v="0"/>
    <n v="28000"/>
    <x v="4"/>
    <x v="0"/>
    <n v="255200"/>
    <x v="2"/>
    <x v="0"/>
    <n v="3000"/>
    <n v="102000"/>
    <x v="2"/>
    <x v="1"/>
    <n v="650"/>
    <x v="5"/>
    <n v="267"/>
    <n v="41750"/>
  </r>
  <r>
    <x v="6"/>
    <x v="0"/>
    <n v="27000"/>
    <x v="5"/>
    <x v="1"/>
    <n v="48840"/>
    <x v="3"/>
    <x v="0"/>
    <n v="1500"/>
    <n v="51000"/>
    <x v="3"/>
    <x v="2"/>
    <n v="2100"/>
    <x v="6"/>
    <n v="335"/>
    <n v="50680"/>
  </r>
  <r>
    <x v="7"/>
    <x v="0"/>
    <n v="15000"/>
    <x v="6"/>
    <x v="1"/>
    <n v="3000"/>
    <x v="4"/>
    <x v="0"/>
    <n v="3000"/>
    <n v="99000"/>
    <x v="3"/>
    <x v="1"/>
    <n v="2950"/>
    <x v="7"/>
    <n v="314.5"/>
    <n v="47385"/>
  </r>
  <r>
    <x v="8"/>
    <x v="0"/>
    <n v="12000"/>
    <x v="7"/>
    <x v="2"/>
    <n v="4000"/>
    <x v="5"/>
    <x v="0"/>
    <n v="2000"/>
    <n v="66000"/>
    <x v="4"/>
    <x v="2"/>
    <n v="2650"/>
    <x v="8"/>
    <n v="410"/>
    <n v="61963"/>
  </r>
  <r>
    <x v="9"/>
    <x v="0"/>
    <n v="26000"/>
    <x v="8"/>
    <x v="1"/>
    <n v="3000"/>
    <x v="6"/>
    <x v="1"/>
    <n v="0"/>
    <n v="0"/>
    <x v="5"/>
    <x v="0"/>
    <n v="2100"/>
    <x v="9"/>
    <n v="306.5"/>
    <n v="45662"/>
  </r>
  <r>
    <x v="10"/>
    <x v="0"/>
    <n v="12000"/>
    <x v="5"/>
    <x v="3"/>
    <n v="11000"/>
    <x v="6"/>
    <x v="1"/>
    <n v="0"/>
    <n v="0"/>
    <x v="5"/>
    <x v="2"/>
    <n v="2450"/>
    <x v="10"/>
    <n v="363.5"/>
    <n v="52597"/>
  </r>
  <r>
    <x v="11"/>
    <x v="0"/>
    <n v="30000"/>
    <x v="9"/>
    <x v="3"/>
    <n v="6000"/>
    <x v="6"/>
    <x v="1"/>
    <n v="0"/>
    <n v="0"/>
    <x v="6"/>
    <x v="3"/>
    <n v="0"/>
    <x v="11"/>
    <n v="331"/>
    <n v="49850"/>
  </r>
  <r>
    <x v="12"/>
    <x v="0"/>
    <n v="23500"/>
    <x v="10"/>
    <x v="3"/>
    <n v="7500"/>
    <x v="6"/>
    <x v="1"/>
    <n v="0"/>
    <n v="0"/>
    <x v="6"/>
    <x v="3"/>
    <n v="0"/>
    <x v="12"/>
    <m/>
    <m/>
  </r>
  <r>
    <x v="13"/>
    <x v="0"/>
    <n v="16000"/>
    <x v="11"/>
    <x v="3"/>
    <n v="1500"/>
    <x v="6"/>
    <x v="1"/>
    <n v="0"/>
    <n v="0"/>
    <x v="6"/>
    <x v="3"/>
    <n v="0"/>
    <x v="12"/>
    <m/>
    <m/>
  </r>
  <r>
    <x v="14"/>
    <x v="0"/>
    <n v="10000"/>
    <x v="12"/>
    <x v="3"/>
    <n v="4000"/>
    <x v="6"/>
    <x v="1"/>
    <n v="0"/>
    <n v="0"/>
    <x v="6"/>
    <x v="3"/>
    <n v="0"/>
    <x v="12"/>
    <m/>
    <m/>
  </r>
  <r>
    <x v="15"/>
    <x v="0"/>
    <n v="16000"/>
    <x v="8"/>
    <x v="3"/>
    <n v="1500"/>
    <x v="6"/>
    <x v="1"/>
    <n v="0"/>
    <n v="0"/>
    <x v="6"/>
    <x v="3"/>
    <n v="0"/>
    <x v="12"/>
    <m/>
    <m/>
  </r>
  <r>
    <x v="16"/>
    <x v="0"/>
    <n v="14000"/>
    <x v="13"/>
    <x v="3"/>
    <n v="4000"/>
    <x v="6"/>
    <x v="1"/>
    <n v="0"/>
    <n v="0"/>
    <x v="6"/>
    <x v="3"/>
    <n v="0"/>
    <x v="12"/>
    <m/>
    <m/>
  </r>
  <r>
    <x v="17"/>
    <x v="0"/>
    <n v="14000"/>
    <x v="5"/>
    <x v="4"/>
    <n v="68451"/>
    <x v="6"/>
    <x v="1"/>
    <n v="0"/>
    <n v="0"/>
    <x v="6"/>
    <x v="3"/>
    <n v="0"/>
    <x v="12"/>
    <m/>
    <m/>
  </r>
  <r>
    <x v="18"/>
    <x v="0"/>
    <n v="14000"/>
    <x v="5"/>
    <x v="4"/>
    <n v="5500"/>
    <x v="6"/>
    <x v="1"/>
    <n v="0"/>
    <n v="0"/>
    <x v="6"/>
    <x v="3"/>
    <n v="0"/>
    <x v="12"/>
    <m/>
    <m/>
  </r>
  <r>
    <x v="19"/>
    <x v="0"/>
    <n v="14000"/>
    <x v="5"/>
    <x v="5"/>
    <n v="7200"/>
    <x v="6"/>
    <x v="1"/>
    <n v="0"/>
    <n v="0"/>
    <x v="6"/>
    <x v="3"/>
    <n v="0"/>
    <x v="12"/>
    <m/>
    <m/>
  </r>
  <r>
    <x v="20"/>
    <x v="0"/>
    <n v="14000"/>
    <x v="5"/>
    <x v="5"/>
    <n v="5000"/>
    <x v="6"/>
    <x v="1"/>
    <n v="0"/>
    <n v="0"/>
    <x v="6"/>
    <x v="3"/>
    <n v="0"/>
    <x v="12"/>
    <m/>
    <m/>
  </r>
  <r>
    <x v="21"/>
    <x v="0"/>
    <n v="12000"/>
    <x v="5"/>
    <x v="5"/>
    <n v="3000"/>
    <x v="6"/>
    <x v="1"/>
    <n v="0"/>
    <n v="0"/>
    <x v="6"/>
    <x v="3"/>
    <n v="0"/>
    <x v="12"/>
    <m/>
    <m/>
  </r>
  <r>
    <x v="22"/>
    <x v="0"/>
    <n v="12000"/>
    <x v="5"/>
    <x v="5"/>
    <n v="4000"/>
    <x v="6"/>
    <x v="1"/>
    <n v="0"/>
    <n v="0"/>
    <x v="6"/>
    <x v="3"/>
    <n v="0"/>
    <x v="12"/>
    <m/>
    <m/>
  </r>
  <r>
    <x v="23"/>
    <x v="0"/>
    <n v="12000"/>
    <x v="14"/>
    <x v="6"/>
    <n v="35250"/>
    <x v="6"/>
    <x v="1"/>
    <n v="0"/>
    <n v="0"/>
    <x v="6"/>
    <x v="3"/>
    <n v="0"/>
    <x v="12"/>
    <m/>
    <m/>
  </r>
  <r>
    <x v="24"/>
    <x v="0"/>
    <n v="12000"/>
    <x v="15"/>
    <x v="6"/>
    <n v="20000"/>
    <x v="6"/>
    <x v="1"/>
    <n v="0"/>
    <n v="0"/>
    <x v="6"/>
    <x v="3"/>
    <n v="0"/>
    <x v="12"/>
    <m/>
    <m/>
  </r>
  <r>
    <x v="25"/>
    <x v="0"/>
    <n v="12000"/>
    <x v="10"/>
    <x v="6"/>
    <n v="27500"/>
    <x v="6"/>
    <x v="1"/>
    <n v="0"/>
    <n v="0"/>
    <x v="6"/>
    <x v="3"/>
    <n v="0"/>
    <x v="12"/>
    <m/>
    <m/>
  </r>
  <r>
    <x v="26"/>
    <x v="0"/>
    <n v="12000"/>
    <x v="11"/>
    <x v="6"/>
    <n v="15000"/>
    <x v="6"/>
    <x v="1"/>
    <n v="0"/>
    <n v="0"/>
    <x v="6"/>
    <x v="3"/>
    <n v="0"/>
    <x v="12"/>
    <m/>
    <m/>
  </r>
  <r>
    <x v="27"/>
    <x v="0"/>
    <n v="8000"/>
    <x v="12"/>
    <x v="6"/>
    <n v="69500"/>
    <x v="6"/>
    <x v="1"/>
    <n v="0"/>
    <n v="0"/>
    <x v="6"/>
    <x v="3"/>
    <n v="0"/>
    <x v="12"/>
    <m/>
    <m/>
  </r>
  <r>
    <x v="28"/>
    <x v="0"/>
    <n v="12000"/>
    <x v="12"/>
    <x v="6"/>
    <n v="4950"/>
    <x v="6"/>
    <x v="1"/>
    <n v="0"/>
    <n v="0"/>
    <x v="6"/>
    <x v="3"/>
    <n v="0"/>
    <x v="12"/>
    <m/>
    <m/>
  </r>
  <r>
    <x v="29"/>
    <x v="0"/>
    <n v="12000"/>
    <x v="16"/>
    <x v="6"/>
    <n v="9500"/>
    <x v="6"/>
    <x v="1"/>
    <n v="0"/>
    <n v="0"/>
    <x v="6"/>
    <x v="3"/>
    <n v="0"/>
    <x v="12"/>
    <m/>
    <m/>
  </r>
  <r>
    <x v="30"/>
    <x v="0"/>
    <n v="10000"/>
    <x v="17"/>
    <x v="6"/>
    <n v="41800"/>
    <x v="6"/>
    <x v="1"/>
    <n v="0"/>
    <n v="0"/>
    <x v="6"/>
    <x v="3"/>
    <n v="0"/>
    <x v="12"/>
    <m/>
    <m/>
  </r>
  <r>
    <x v="31"/>
    <x v="0"/>
    <n v="12000"/>
    <x v="18"/>
    <x v="6"/>
    <n v="9500"/>
    <x v="6"/>
    <x v="1"/>
    <n v="0"/>
    <n v="0"/>
    <x v="6"/>
    <x v="3"/>
    <n v="0"/>
    <x v="12"/>
    <m/>
    <m/>
  </r>
  <r>
    <x v="32"/>
    <x v="0"/>
    <n v="12000"/>
    <x v="19"/>
    <x v="6"/>
    <n v="9500"/>
    <x v="6"/>
    <x v="1"/>
    <n v="0"/>
    <n v="0"/>
    <x v="6"/>
    <x v="3"/>
    <n v="0"/>
    <x v="12"/>
    <m/>
    <m/>
  </r>
  <r>
    <x v="33"/>
    <x v="1"/>
    <n v="35000"/>
    <x v="13"/>
    <x v="6"/>
    <n v="34210"/>
    <x v="6"/>
    <x v="1"/>
    <n v="0"/>
    <n v="0"/>
    <x v="6"/>
    <x v="3"/>
    <n v="0"/>
    <x v="12"/>
    <m/>
    <m/>
  </r>
  <r>
    <x v="33"/>
    <x v="1"/>
    <n v="10000"/>
    <x v="5"/>
    <x v="7"/>
    <n v="76200"/>
    <x v="6"/>
    <x v="1"/>
    <n v="0"/>
    <n v="0"/>
    <x v="6"/>
    <x v="3"/>
    <n v="0"/>
    <x v="12"/>
    <m/>
    <m/>
  </r>
  <r>
    <x v="34"/>
    <x v="1"/>
    <n v="35000"/>
    <x v="20"/>
    <x v="8"/>
    <n v="3530"/>
    <x v="6"/>
    <x v="1"/>
    <n v="0"/>
    <n v="0"/>
    <x v="6"/>
    <x v="3"/>
    <n v="0"/>
    <x v="12"/>
    <m/>
    <m/>
  </r>
  <r>
    <x v="35"/>
    <x v="1"/>
    <n v="35000"/>
    <x v="21"/>
    <x v="8"/>
    <n v="400"/>
    <x v="6"/>
    <x v="1"/>
    <n v="0"/>
    <n v="0"/>
    <x v="6"/>
    <x v="3"/>
    <n v="0"/>
    <x v="12"/>
    <m/>
    <m/>
  </r>
  <r>
    <x v="36"/>
    <x v="1"/>
    <n v="35000"/>
    <x v="22"/>
    <x v="8"/>
    <n v="200"/>
    <x v="6"/>
    <x v="1"/>
    <n v="0"/>
    <n v="0"/>
    <x v="6"/>
    <x v="3"/>
    <n v="0"/>
    <x v="12"/>
    <m/>
    <m/>
  </r>
  <r>
    <x v="37"/>
    <x v="1"/>
    <n v="45000"/>
    <x v="23"/>
    <x v="8"/>
    <n v="300"/>
    <x v="6"/>
    <x v="1"/>
    <n v="0"/>
    <n v="0"/>
    <x v="6"/>
    <x v="3"/>
    <n v="0"/>
    <x v="12"/>
    <m/>
    <m/>
  </r>
  <r>
    <x v="9"/>
    <x v="1"/>
    <n v="35000"/>
    <x v="24"/>
    <x v="8"/>
    <n v="250"/>
    <x v="6"/>
    <x v="1"/>
    <n v="0"/>
    <n v="0"/>
    <x v="6"/>
    <x v="3"/>
    <n v="0"/>
    <x v="12"/>
    <m/>
    <m/>
  </r>
  <r>
    <x v="38"/>
    <x v="1"/>
    <n v="35000"/>
    <x v="25"/>
    <x v="8"/>
    <n v="250"/>
    <x v="6"/>
    <x v="1"/>
    <n v="0"/>
    <n v="0"/>
    <x v="6"/>
    <x v="3"/>
    <n v="0"/>
    <x v="12"/>
    <m/>
    <m/>
  </r>
  <r>
    <x v="39"/>
    <x v="1"/>
    <n v="35000"/>
    <x v="26"/>
    <x v="8"/>
    <n v="650"/>
    <x v="6"/>
    <x v="1"/>
    <n v="0"/>
    <n v="0"/>
    <x v="6"/>
    <x v="3"/>
    <n v="0"/>
    <x v="12"/>
    <m/>
    <m/>
  </r>
  <r>
    <x v="40"/>
    <x v="1"/>
    <n v="35000"/>
    <x v="27"/>
    <x v="8"/>
    <n v="2500"/>
    <x v="6"/>
    <x v="1"/>
    <n v="0"/>
    <n v="0"/>
    <x v="6"/>
    <x v="3"/>
    <n v="0"/>
    <x v="12"/>
    <m/>
    <m/>
  </r>
  <r>
    <x v="41"/>
    <x v="1"/>
    <n v="35000"/>
    <x v="28"/>
    <x v="8"/>
    <n v="1000"/>
    <x v="6"/>
    <x v="1"/>
    <n v="0"/>
    <n v="0"/>
    <x v="6"/>
    <x v="3"/>
    <n v="0"/>
    <x v="12"/>
    <m/>
    <m/>
  </r>
  <r>
    <x v="42"/>
    <x v="1"/>
    <n v="35000"/>
    <x v="29"/>
    <x v="8"/>
    <n v="270"/>
    <x v="6"/>
    <x v="1"/>
    <n v="0"/>
    <n v="0"/>
    <x v="6"/>
    <x v="3"/>
    <n v="0"/>
    <x v="12"/>
    <m/>
    <m/>
  </r>
  <r>
    <x v="43"/>
    <x v="1"/>
    <n v="35000"/>
    <x v="30"/>
    <x v="8"/>
    <n v="470"/>
    <x v="6"/>
    <x v="1"/>
    <n v="0"/>
    <n v="0"/>
    <x v="6"/>
    <x v="3"/>
    <n v="0"/>
    <x v="12"/>
    <m/>
    <m/>
  </r>
  <r>
    <x v="44"/>
    <x v="1"/>
    <n v="35000"/>
    <x v="31"/>
    <x v="8"/>
    <n v="600"/>
    <x v="6"/>
    <x v="1"/>
    <n v="0"/>
    <n v="0"/>
    <x v="6"/>
    <x v="3"/>
    <n v="0"/>
    <x v="12"/>
    <m/>
    <m/>
  </r>
  <r>
    <x v="44"/>
    <x v="1"/>
    <n v="15000"/>
    <x v="5"/>
    <x v="9"/>
    <n v="10000"/>
    <x v="6"/>
    <x v="1"/>
    <n v="0"/>
    <n v="0"/>
    <x v="6"/>
    <x v="3"/>
    <n v="0"/>
    <x v="12"/>
    <m/>
    <m/>
  </r>
  <r>
    <x v="12"/>
    <x v="2"/>
    <n v="9000"/>
    <x v="5"/>
    <x v="9"/>
    <n v="5500"/>
    <x v="6"/>
    <x v="1"/>
    <n v="0"/>
    <n v="0"/>
    <x v="6"/>
    <x v="3"/>
    <n v="0"/>
    <x v="12"/>
    <m/>
    <m/>
  </r>
  <r>
    <x v="45"/>
    <x v="2"/>
    <n v="9000"/>
    <x v="5"/>
    <x v="10"/>
    <n v="0"/>
    <x v="6"/>
    <x v="1"/>
    <n v="0"/>
    <n v="0"/>
    <x v="6"/>
    <x v="3"/>
    <n v="0"/>
    <x v="12"/>
    <m/>
    <m/>
  </r>
  <r>
    <x v="14"/>
    <x v="2"/>
    <n v="3000"/>
    <x v="5"/>
    <x v="10"/>
    <n v="0"/>
    <x v="6"/>
    <x v="1"/>
    <n v="0"/>
    <n v="0"/>
    <x v="6"/>
    <x v="3"/>
    <n v="0"/>
    <x v="12"/>
    <m/>
    <m/>
  </r>
  <r>
    <x v="15"/>
    <x v="2"/>
    <n v="6000"/>
    <x v="5"/>
    <x v="10"/>
    <n v="0"/>
    <x v="6"/>
    <x v="1"/>
    <n v="0"/>
    <n v="0"/>
    <x v="6"/>
    <x v="3"/>
    <n v="0"/>
    <x v="12"/>
    <m/>
    <m/>
  </r>
  <r>
    <x v="46"/>
    <x v="2"/>
    <n v="9000"/>
    <x v="5"/>
    <x v="10"/>
    <n v="0"/>
    <x v="6"/>
    <x v="1"/>
    <n v="0"/>
    <n v="0"/>
    <x v="6"/>
    <x v="3"/>
    <n v="0"/>
    <x v="12"/>
    <m/>
    <m/>
  </r>
  <r>
    <x v="17"/>
    <x v="2"/>
    <n v="7500"/>
    <x v="5"/>
    <x v="10"/>
    <n v="0"/>
    <x v="6"/>
    <x v="1"/>
    <n v="0"/>
    <n v="0"/>
    <x v="6"/>
    <x v="3"/>
    <n v="0"/>
    <x v="12"/>
    <m/>
    <m/>
  </r>
  <r>
    <x v="18"/>
    <x v="2"/>
    <n v="7500"/>
    <x v="5"/>
    <x v="10"/>
    <n v="0"/>
    <x v="6"/>
    <x v="1"/>
    <n v="0"/>
    <n v="0"/>
    <x v="6"/>
    <x v="3"/>
    <n v="0"/>
    <x v="12"/>
    <m/>
    <m/>
  </r>
  <r>
    <x v="39"/>
    <x v="2"/>
    <n v="10500"/>
    <x v="5"/>
    <x v="10"/>
    <n v="0"/>
    <x v="6"/>
    <x v="1"/>
    <n v="0"/>
    <n v="0"/>
    <x v="6"/>
    <x v="3"/>
    <n v="0"/>
    <x v="12"/>
    <m/>
    <m/>
  </r>
  <r>
    <x v="20"/>
    <x v="2"/>
    <n v="6000"/>
    <x v="5"/>
    <x v="10"/>
    <n v="0"/>
    <x v="6"/>
    <x v="1"/>
    <n v="0"/>
    <n v="0"/>
    <x v="6"/>
    <x v="3"/>
    <n v="0"/>
    <x v="12"/>
    <m/>
    <m/>
  </r>
  <r>
    <x v="21"/>
    <x v="2"/>
    <n v="9000"/>
    <x v="5"/>
    <x v="10"/>
    <n v="0"/>
    <x v="6"/>
    <x v="1"/>
    <n v="0"/>
    <n v="0"/>
    <x v="6"/>
    <x v="3"/>
    <n v="0"/>
    <x v="12"/>
    <m/>
    <m/>
  </r>
  <r>
    <x v="22"/>
    <x v="2"/>
    <n v="6000"/>
    <x v="5"/>
    <x v="10"/>
    <n v="0"/>
    <x v="6"/>
    <x v="1"/>
    <n v="0"/>
    <n v="0"/>
    <x v="6"/>
    <x v="3"/>
    <n v="0"/>
    <x v="12"/>
    <m/>
    <m/>
  </r>
  <r>
    <x v="23"/>
    <x v="2"/>
    <n v="7500"/>
    <x v="5"/>
    <x v="10"/>
    <n v="0"/>
    <x v="6"/>
    <x v="1"/>
    <n v="0"/>
    <n v="0"/>
    <x v="6"/>
    <x v="3"/>
    <n v="0"/>
    <x v="12"/>
    <m/>
    <m/>
  </r>
  <r>
    <x v="24"/>
    <x v="2"/>
    <n v="7500"/>
    <x v="5"/>
    <x v="10"/>
    <n v="0"/>
    <x v="6"/>
    <x v="1"/>
    <n v="0"/>
    <n v="0"/>
    <x v="6"/>
    <x v="3"/>
    <n v="0"/>
    <x v="12"/>
    <m/>
    <m/>
  </r>
  <r>
    <x v="25"/>
    <x v="2"/>
    <n v="6000"/>
    <x v="5"/>
    <x v="10"/>
    <n v="0"/>
    <x v="6"/>
    <x v="1"/>
    <n v="0"/>
    <n v="0"/>
    <x v="6"/>
    <x v="3"/>
    <n v="0"/>
    <x v="12"/>
    <m/>
    <m/>
  </r>
  <r>
    <x v="26"/>
    <x v="2"/>
    <n v="7500"/>
    <x v="5"/>
    <x v="10"/>
    <n v="0"/>
    <x v="6"/>
    <x v="1"/>
    <n v="0"/>
    <n v="0"/>
    <x v="6"/>
    <x v="3"/>
    <n v="0"/>
    <x v="12"/>
    <m/>
    <m/>
  </r>
  <r>
    <x v="27"/>
    <x v="2"/>
    <n v="4500"/>
    <x v="5"/>
    <x v="10"/>
    <n v="0"/>
    <x v="6"/>
    <x v="1"/>
    <n v="0"/>
    <n v="0"/>
    <x v="6"/>
    <x v="3"/>
    <n v="0"/>
    <x v="12"/>
    <m/>
    <m/>
  </r>
  <r>
    <x v="28"/>
    <x v="2"/>
    <n v="9000"/>
    <x v="5"/>
    <x v="10"/>
    <n v="0"/>
    <x v="6"/>
    <x v="1"/>
    <n v="0"/>
    <n v="0"/>
    <x v="6"/>
    <x v="3"/>
    <n v="0"/>
    <x v="12"/>
    <m/>
    <m/>
  </r>
  <r>
    <x v="29"/>
    <x v="2"/>
    <n v="6000"/>
    <x v="5"/>
    <x v="10"/>
    <n v="0"/>
    <x v="6"/>
    <x v="1"/>
    <n v="0"/>
    <n v="0"/>
    <x v="6"/>
    <x v="3"/>
    <n v="0"/>
    <x v="12"/>
    <m/>
    <m/>
  </r>
  <r>
    <x v="30"/>
    <x v="2"/>
    <n v="7500"/>
    <x v="5"/>
    <x v="10"/>
    <n v="0"/>
    <x v="6"/>
    <x v="1"/>
    <n v="0"/>
    <n v="0"/>
    <x v="6"/>
    <x v="3"/>
    <n v="0"/>
    <x v="12"/>
    <m/>
    <m/>
  </r>
  <r>
    <x v="31"/>
    <x v="2"/>
    <n v="9000"/>
    <x v="5"/>
    <x v="10"/>
    <n v="0"/>
    <x v="6"/>
    <x v="1"/>
    <n v="0"/>
    <n v="0"/>
    <x v="6"/>
    <x v="3"/>
    <n v="0"/>
    <x v="12"/>
    <m/>
    <m/>
  </r>
  <r>
    <x v="32"/>
    <x v="2"/>
    <n v="9000"/>
    <x v="5"/>
    <x v="10"/>
    <n v="0"/>
    <x v="6"/>
    <x v="1"/>
    <n v="0"/>
    <n v="0"/>
    <x v="6"/>
    <x v="3"/>
    <n v="0"/>
    <x v="12"/>
    <m/>
    <m/>
  </r>
  <r>
    <x v="47"/>
    <x v="2"/>
    <n v="7500"/>
    <x v="5"/>
    <x v="10"/>
    <n v="0"/>
    <x v="6"/>
    <x v="1"/>
    <n v="0"/>
    <n v="0"/>
    <x v="6"/>
    <x v="3"/>
    <n v="0"/>
    <x v="12"/>
    <m/>
    <m/>
  </r>
  <r>
    <x v="48"/>
    <x v="2"/>
    <n v="7500"/>
    <x v="5"/>
    <x v="10"/>
    <n v="0"/>
    <x v="6"/>
    <x v="1"/>
    <n v="0"/>
    <n v="0"/>
    <x v="6"/>
    <x v="3"/>
    <n v="0"/>
    <x v="12"/>
    <m/>
    <m/>
  </r>
  <r>
    <x v="49"/>
    <x v="2"/>
    <n v="10500"/>
    <x v="5"/>
    <x v="10"/>
    <n v="0"/>
    <x v="6"/>
    <x v="1"/>
    <n v="0"/>
    <n v="0"/>
    <x v="6"/>
    <x v="3"/>
    <n v="0"/>
    <x v="12"/>
    <m/>
    <m/>
  </r>
  <r>
    <x v="50"/>
    <x v="2"/>
    <n v="3000"/>
    <x v="5"/>
    <x v="10"/>
    <n v="0"/>
    <x v="6"/>
    <x v="1"/>
    <n v="0"/>
    <n v="0"/>
    <x v="6"/>
    <x v="3"/>
    <n v="0"/>
    <x v="12"/>
    <m/>
    <m/>
  </r>
  <r>
    <x v="51"/>
    <x v="2"/>
    <n v="9000"/>
    <x v="5"/>
    <x v="10"/>
    <n v="0"/>
    <x v="6"/>
    <x v="1"/>
    <n v="0"/>
    <n v="0"/>
    <x v="6"/>
    <x v="3"/>
    <n v="0"/>
    <x v="12"/>
    <m/>
    <m/>
  </r>
  <r>
    <x v="52"/>
    <x v="2"/>
    <n v="7500"/>
    <x v="5"/>
    <x v="10"/>
    <n v="0"/>
    <x v="6"/>
    <x v="1"/>
    <n v="0"/>
    <n v="0"/>
    <x v="6"/>
    <x v="3"/>
    <n v="0"/>
    <x v="12"/>
    <m/>
    <m/>
  </r>
  <r>
    <x v="53"/>
    <x v="2"/>
    <n v="7500"/>
    <x v="5"/>
    <x v="10"/>
    <n v="0"/>
    <x v="6"/>
    <x v="1"/>
    <n v="0"/>
    <n v="0"/>
    <x v="6"/>
    <x v="3"/>
    <n v="0"/>
    <x v="12"/>
    <m/>
    <m/>
  </r>
  <r>
    <x v="54"/>
    <x v="2"/>
    <n v="9000"/>
    <x v="5"/>
    <x v="10"/>
    <n v="0"/>
    <x v="6"/>
    <x v="1"/>
    <n v="0"/>
    <n v="0"/>
    <x v="6"/>
    <x v="3"/>
    <n v="0"/>
    <x v="12"/>
    <m/>
    <m/>
  </r>
  <r>
    <x v="54"/>
    <x v="2"/>
    <n v="3500"/>
    <x v="5"/>
    <x v="10"/>
    <n v="0"/>
    <x v="6"/>
    <x v="1"/>
    <n v="0"/>
    <n v="0"/>
    <x v="6"/>
    <x v="3"/>
    <n v="0"/>
    <x v="12"/>
    <m/>
    <m/>
  </r>
  <r>
    <x v="47"/>
    <x v="3"/>
    <n v="6500"/>
    <x v="5"/>
    <x v="10"/>
    <n v="0"/>
    <x v="6"/>
    <x v="1"/>
    <n v="0"/>
    <n v="0"/>
    <x v="6"/>
    <x v="3"/>
    <n v="0"/>
    <x v="12"/>
    <m/>
    <m/>
  </r>
  <r>
    <x v="55"/>
    <x v="3"/>
    <n v="5000"/>
    <x v="5"/>
    <x v="10"/>
    <n v="0"/>
    <x v="6"/>
    <x v="1"/>
    <n v="0"/>
    <n v="0"/>
    <x v="6"/>
    <x v="3"/>
    <n v="0"/>
    <x v="12"/>
    <m/>
    <m/>
  </r>
  <r>
    <x v="56"/>
    <x v="4"/>
    <n v="6000"/>
    <x v="5"/>
    <x v="10"/>
    <n v="0"/>
    <x v="6"/>
    <x v="1"/>
    <n v="0"/>
    <n v="0"/>
    <x v="6"/>
    <x v="3"/>
    <n v="0"/>
    <x v="12"/>
    <m/>
    <m/>
  </r>
  <r>
    <x v="47"/>
    <x v="4"/>
    <n v="1000"/>
    <x v="5"/>
    <x v="10"/>
    <n v="0"/>
    <x v="6"/>
    <x v="1"/>
    <n v="0"/>
    <n v="0"/>
    <x v="6"/>
    <x v="3"/>
    <n v="0"/>
    <x v="12"/>
    <m/>
    <m/>
  </r>
  <r>
    <x v="57"/>
    <x v="4"/>
    <n v="4000"/>
    <x v="5"/>
    <x v="10"/>
    <n v="0"/>
    <x v="6"/>
    <x v="1"/>
    <n v="0"/>
    <n v="0"/>
    <x v="6"/>
    <x v="3"/>
    <n v="0"/>
    <x v="12"/>
    <m/>
    <m/>
  </r>
  <r>
    <x v="53"/>
    <x v="4"/>
    <n v="2000"/>
    <x v="5"/>
    <x v="10"/>
    <n v="0"/>
    <x v="6"/>
    <x v="1"/>
    <n v="0"/>
    <n v="0"/>
    <x v="6"/>
    <x v="3"/>
    <n v="0"/>
    <x v="12"/>
    <m/>
    <m/>
  </r>
  <r>
    <x v="58"/>
    <x v="4"/>
    <n v="4000"/>
    <x v="5"/>
    <x v="10"/>
    <n v="0"/>
    <x v="6"/>
    <x v="1"/>
    <n v="0"/>
    <n v="0"/>
    <x v="6"/>
    <x v="3"/>
    <n v="0"/>
    <x v="12"/>
    <m/>
    <m/>
  </r>
  <r>
    <x v="59"/>
    <x v="4"/>
    <n v="4000"/>
    <x v="5"/>
    <x v="10"/>
    <n v="0"/>
    <x v="6"/>
    <x v="1"/>
    <n v="0"/>
    <n v="0"/>
    <x v="6"/>
    <x v="3"/>
    <n v="0"/>
    <x v="12"/>
    <m/>
    <m/>
  </r>
  <r>
    <x v="49"/>
    <x v="5"/>
    <n v="1500"/>
    <x v="5"/>
    <x v="10"/>
    <n v="0"/>
    <x v="6"/>
    <x v="1"/>
    <n v="0"/>
    <n v="0"/>
    <x v="6"/>
    <x v="3"/>
    <n v="0"/>
    <x v="12"/>
    <m/>
    <m/>
  </r>
  <r>
    <x v="50"/>
    <x v="5"/>
    <n v="9000"/>
    <x v="5"/>
    <x v="10"/>
    <n v="0"/>
    <x v="6"/>
    <x v="1"/>
    <n v="0"/>
    <n v="0"/>
    <x v="6"/>
    <x v="3"/>
    <n v="0"/>
    <x v="12"/>
    <m/>
    <m/>
  </r>
  <r>
    <x v="51"/>
    <x v="5"/>
    <n v="8250"/>
    <x v="5"/>
    <x v="10"/>
    <n v="0"/>
    <x v="6"/>
    <x v="1"/>
    <n v="0"/>
    <n v="0"/>
    <x v="6"/>
    <x v="3"/>
    <n v="0"/>
    <x v="12"/>
    <m/>
    <m/>
  </r>
  <r>
    <x v="52"/>
    <x v="5"/>
    <n v="3000"/>
    <x v="5"/>
    <x v="10"/>
    <n v="0"/>
    <x v="6"/>
    <x v="1"/>
    <n v="0"/>
    <n v="0"/>
    <x v="6"/>
    <x v="3"/>
    <n v="0"/>
    <x v="12"/>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x v="0"/>
    <n v="1500"/>
  </r>
  <r>
    <x v="1"/>
    <x v="1"/>
    <n v="500"/>
  </r>
  <r>
    <x v="1"/>
    <x v="2"/>
    <n v="3850"/>
  </r>
  <r>
    <x v="1"/>
    <x v="0"/>
    <n v="2000"/>
  </r>
  <r>
    <x v="2"/>
    <x v="2"/>
    <n v="550"/>
  </r>
  <r>
    <x v="2"/>
    <x v="1"/>
    <n v="650"/>
  </r>
  <r>
    <x v="3"/>
    <x v="2"/>
    <n v="2100"/>
  </r>
  <r>
    <x v="3"/>
    <x v="1"/>
    <n v="2950"/>
  </r>
  <r>
    <x v="4"/>
    <x v="2"/>
    <n v="2650"/>
  </r>
  <r>
    <x v="5"/>
    <x v="0"/>
    <n v="2100"/>
  </r>
  <r>
    <x v="5"/>
    <x v="2"/>
    <n v="245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56"/>
    <n v="8850"/>
  </r>
  <r>
    <x v="1"/>
    <n v="63"/>
    <n v="10901"/>
  </r>
  <r>
    <x v="2"/>
    <n v="90"/>
    <n v="15850"/>
  </r>
  <r>
    <x v="3"/>
    <n v="202"/>
    <n v="31090"/>
  </r>
  <r>
    <x v="4"/>
    <n v="201"/>
    <n v="30240"/>
  </r>
  <r>
    <x v="5"/>
    <n v="267"/>
    <n v="41750"/>
  </r>
  <r>
    <x v="6"/>
    <n v="335"/>
    <n v="50680"/>
  </r>
  <r>
    <x v="7"/>
    <n v="314.5"/>
    <n v="47385"/>
  </r>
  <r>
    <x v="8"/>
    <n v="410"/>
    <n v="61963"/>
  </r>
  <r>
    <x v="9"/>
    <n v="306.5"/>
    <n v="45662"/>
  </r>
  <r>
    <x v="10"/>
    <n v="363.5"/>
    <n v="52597"/>
  </r>
  <r>
    <x v="11"/>
    <n v="331"/>
    <n v="4985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x v="0"/>
    <n v="138000"/>
  </r>
  <r>
    <x v="1"/>
    <x v="0"/>
    <n v="114000"/>
  </r>
  <r>
    <x v="2"/>
    <x v="0"/>
    <n v="126000"/>
  </r>
  <r>
    <x v="3"/>
    <x v="0"/>
    <n v="21000"/>
  </r>
  <r>
    <x v="2"/>
    <x v="0"/>
    <n v="1000"/>
  </r>
  <r>
    <x v="4"/>
    <x v="0"/>
    <n v="255200"/>
  </r>
  <r>
    <x v="5"/>
    <x v="1"/>
    <n v="48840"/>
  </r>
  <r>
    <x v="5"/>
    <x v="1"/>
    <n v="3000"/>
  </r>
  <r>
    <x v="6"/>
    <x v="2"/>
    <n v="4000"/>
  </r>
  <r>
    <x v="7"/>
    <x v="1"/>
    <n v="3000"/>
  </r>
  <r>
    <x v="8"/>
    <x v="3"/>
    <n v="11000"/>
  </r>
  <r>
    <x v="9"/>
    <x v="3"/>
    <n v="6000"/>
  </r>
  <r>
    <x v="10"/>
    <x v="3"/>
    <n v="7500"/>
  </r>
  <r>
    <x v="11"/>
    <x v="3"/>
    <n v="1500"/>
  </r>
  <r>
    <x v="12"/>
    <x v="3"/>
    <n v="4000"/>
  </r>
  <r>
    <x v="7"/>
    <x v="3"/>
    <n v="1500"/>
  </r>
  <r>
    <x v="13"/>
    <x v="3"/>
    <n v="4000"/>
  </r>
  <r>
    <x v="14"/>
    <x v="4"/>
    <n v="68451"/>
  </r>
  <r>
    <x v="14"/>
    <x v="4"/>
    <n v="5500"/>
  </r>
  <r>
    <x v="15"/>
    <x v="5"/>
    <n v="7200"/>
  </r>
  <r>
    <x v="15"/>
    <x v="5"/>
    <n v="5000"/>
  </r>
  <r>
    <x v="15"/>
    <x v="5"/>
    <n v="3000"/>
  </r>
  <r>
    <x v="15"/>
    <x v="5"/>
    <n v="4000"/>
  </r>
  <r>
    <x v="15"/>
    <x v="6"/>
    <n v="35250"/>
  </r>
  <r>
    <x v="16"/>
    <x v="6"/>
    <n v="20000"/>
  </r>
  <r>
    <x v="10"/>
    <x v="6"/>
    <n v="27500"/>
  </r>
  <r>
    <x v="11"/>
    <x v="6"/>
    <n v="15000"/>
  </r>
  <r>
    <x v="12"/>
    <x v="6"/>
    <n v="69500"/>
  </r>
  <r>
    <x v="12"/>
    <x v="6"/>
    <n v="4950"/>
  </r>
  <r>
    <x v="17"/>
    <x v="6"/>
    <n v="9500"/>
  </r>
  <r>
    <x v="18"/>
    <x v="6"/>
    <n v="41800"/>
  </r>
  <r>
    <x v="19"/>
    <x v="6"/>
    <n v="9500"/>
  </r>
  <r>
    <x v="20"/>
    <x v="6"/>
    <n v="9500"/>
  </r>
  <r>
    <x v="13"/>
    <x v="6"/>
    <n v="34210"/>
  </r>
  <r>
    <x v="14"/>
    <x v="7"/>
    <n v="76200"/>
  </r>
  <r>
    <x v="21"/>
    <x v="8"/>
    <n v="3530"/>
  </r>
  <r>
    <x v="22"/>
    <x v="8"/>
    <n v="400"/>
  </r>
  <r>
    <x v="23"/>
    <x v="8"/>
    <n v="200"/>
  </r>
  <r>
    <x v="24"/>
    <x v="8"/>
    <n v="300"/>
  </r>
  <r>
    <x v="25"/>
    <x v="8"/>
    <n v="250"/>
  </r>
  <r>
    <x v="26"/>
    <x v="8"/>
    <n v="250"/>
  </r>
  <r>
    <x v="27"/>
    <x v="8"/>
    <n v="650"/>
  </r>
  <r>
    <x v="28"/>
    <x v="8"/>
    <n v="2500"/>
  </r>
  <r>
    <x v="8"/>
    <x v="8"/>
    <n v="1000"/>
  </r>
  <r>
    <x v="29"/>
    <x v="8"/>
    <n v="270"/>
  </r>
  <r>
    <x v="30"/>
    <x v="8"/>
    <n v="470"/>
  </r>
  <r>
    <x v="31"/>
    <x v="8"/>
    <n v="600"/>
  </r>
  <r>
    <x v="14"/>
    <x v="9"/>
    <n v="10000"/>
  </r>
  <r>
    <x v="14"/>
    <x v="9"/>
    <n v="5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411BD-768C-435E-8159-97044AEFEBB9}"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B24" firstHeaderRow="1" firstDataRow="1" firstDataCol="1"/>
  <pivotFields count="26">
    <pivotField numFmtId="14" showAll="0">
      <items count="61">
        <item x="33"/>
        <item x="0"/>
        <item x="1"/>
        <item x="34"/>
        <item x="2"/>
        <item x="3"/>
        <item x="35"/>
        <item x="37"/>
        <item x="4"/>
        <item x="5"/>
        <item x="36"/>
        <item x="6"/>
        <item x="7"/>
        <item x="8"/>
        <item x="9"/>
        <item x="10"/>
        <item x="11"/>
        <item x="38"/>
        <item x="46"/>
        <item x="12"/>
        <item x="45"/>
        <item x="13"/>
        <item x="14"/>
        <item x="15"/>
        <item x="16"/>
        <item x="17"/>
        <item x="18"/>
        <item x="19"/>
        <item x="39"/>
        <item x="20"/>
        <item x="21"/>
        <item x="22"/>
        <item x="23"/>
        <item x="40"/>
        <item x="24"/>
        <item x="25"/>
        <item x="26"/>
        <item x="27"/>
        <item x="28"/>
        <item x="41"/>
        <item x="29"/>
        <item x="56"/>
        <item x="30"/>
        <item x="31"/>
        <item x="42"/>
        <item x="32"/>
        <item x="55"/>
        <item x="47"/>
        <item x="48"/>
        <item x="49"/>
        <item x="43"/>
        <item x="50"/>
        <item x="51"/>
        <item x="57"/>
        <item x="52"/>
        <item x="53"/>
        <item x="58"/>
        <item x="54"/>
        <item x="59"/>
        <item x="44"/>
        <item t="default"/>
      </items>
    </pivotField>
    <pivotField showAll="0"/>
    <pivotField showAll="0"/>
    <pivotField showAll="0">
      <items count="35">
        <item x="20"/>
        <item x="21"/>
        <item x="22"/>
        <item x="23"/>
        <item x="24"/>
        <item x="14"/>
        <item x="25"/>
        <item x="0"/>
        <item x="1"/>
        <item x="2"/>
        <item x="26"/>
        <item x="3"/>
        <item x="6"/>
        <item x="27"/>
        <item x="4"/>
        <item x="28"/>
        <item x="15"/>
        <item x="9"/>
        <item x="29"/>
        <item x="10"/>
        <item x="11"/>
        <item x="30"/>
        <item x="31"/>
        <item x="12"/>
        <item x="7"/>
        <item x="16"/>
        <item x="17"/>
        <item x="18"/>
        <item x="8"/>
        <item x="19"/>
        <item x="13"/>
        <item x="5"/>
        <item m="1" x="32"/>
        <item m="1" x="33"/>
        <item t="default"/>
      </items>
    </pivotField>
    <pivotField axis="axisRow" showAll="0">
      <items count="12">
        <item x="0"/>
        <item x="8"/>
        <item x="1"/>
        <item x="5"/>
        <item x="6"/>
        <item x="4"/>
        <item x="7"/>
        <item x="9"/>
        <item x="10"/>
        <item x="2"/>
        <item x="3"/>
        <item t="default"/>
      </items>
    </pivotField>
    <pivotField dataField="1" showAll="0"/>
    <pivotField showAll="0">
      <items count="8">
        <item x="0"/>
        <item x="1"/>
        <item x="4"/>
        <item x="2"/>
        <item x="3"/>
        <item x="5"/>
        <item x="6"/>
        <item t="default"/>
      </items>
    </pivotField>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showAll="0" defaultSubtotal="0"/>
    <pivotField showAll="0" defaultSubtotal="0"/>
    <pivotField showAll="0" defaultSubtotal="0">
      <items count="4">
        <item x="0"/>
        <item x="1"/>
        <item x="2"/>
        <item x="3"/>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4"/>
  </rowFields>
  <rowItems count="12">
    <i>
      <x/>
    </i>
    <i>
      <x v="1"/>
    </i>
    <i>
      <x v="2"/>
    </i>
    <i>
      <x v="3"/>
    </i>
    <i>
      <x v="4"/>
    </i>
    <i>
      <x v="5"/>
    </i>
    <i>
      <x v="6"/>
    </i>
    <i>
      <x v="7"/>
    </i>
    <i>
      <x v="8"/>
    </i>
    <i>
      <x v="9"/>
    </i>
    <i>
      <x v="10"/>
    </i>
    <i t="grand">
      <x/>
    </i>
  </rowItems>
  <colItems count="1">
    <i/>
  </colItems>
  <dataFields count="1">
    <dataField name="Sum of Payment (Extra)"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7464C3-B0DD-4366-9327-B8CEC8CFBCE6}"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26">
    <pivotField numFmtId="14" showAll="0">
      <items count="61">
        <item x="33"/>
        <item x="0"/>
        <item x="1"/>
        <item x="34"/>
        <item x="2"/>
        <item x="3"/>
        <item x="35"/>
        <item x="37"/>
        <item x="4"/>
        <item x="5"/>
        <item x="36"/>
        <item x="6"/>
        <item x="7"/>
        <item x="8"/>
        <item x="9"/>
        <item x="10"/>
        <item x="11"/>
        <item x="38"/>
        <item x="46"/>
        <item x="12"/>
        <item x="45"/>
        <item x="13"/>
        <item x="14"/>
        <item x="15"/>
        <item x="16"/>
        <item x="17"/>
        <item x="18"/>
        <item x="19"/>
        <item x="39"/>
        <item x="20"/>
        <item x="21"/>
        <item x="22"/>
        <item x="23"/>
        <item x="40"/>
        <item x="24"/>
        <item x="25"/>
        <item x="26"/>
        <item x="27"/>
        <item x="28"/>
        <item x="41"/>
        <item x="29"/>
        <item x="56"/>
        <item x="30"/>
        <item x="31"/>
        <item x="42"/>
        <item x="32"/>
        <item x="55"/>
        <item x="47"/>
        <item x="48"/>
        <item x="49"/>
        <item x="43"/>
        <item x="50"/>
        <item x="51"/>
        <item x="57"/>
        <item x="52"/>
        <item x="53"/>
        <item x="58"/>
        <item x="54"/>
        <item x="59"/>
        <item x="44"/>
        <item t="default"/>
      </items>
    </pivotField>
    <pivotField axis="axisRow" showAll="0">
      <items count="7">
        <item x="2"/>
        <item x="3"/>
        <item x="4"/>
        <item x="1"/>
        <item x="0"/>
        <item x="5"/>
        <item t="default"/>
      </items>
    </pivotField>
    <pivotField dataField="1" showAll="0"/>
    <pivotField showAll="0">
      <items count="35">
        <item x="20"/>
        <item x="21"/>
        <item x="22"/>
        <item x="23"/>
        <item x="24"/>
        <item x="14"/>
        <item x="25"/>
        <item x="0"/>
        <item x="1"/>
        <item x="2"/>
        <item x="26"/>
        <item x="3"/>
        <item x="6"/>
        <item x="27"/>
        <item x="4"/>
        <item x="28"/>
        <item x="15"/>
        <item x="9"/>
        <item x="29"/>
        <item x="10"/>
        <item x="11"/>
        <item x="30"/>
        <item x="31"/>
        <item x="12"/>
        <item x="7"/>
        <item x="16"/>
        <item x="17"/>
        <item x="18"/>
        <item x="8"/>
        <item x="19"/>
        <item x="13"/>
        <item x="5"/>
        <item m="1" x="32"/>
        <item m="1" x="33"/>
        <item t="default"/>
      </items>
    </pivotField>
    <pivotField showAll="0"/>
    <pivotField showAll="0"/>
    <pivotField showAll="0">
      <items count="8">
        <item x="0"/>
        <item x="1"/>
        <item x="4"/>
        <item x="2"/>
        <item x="3"/>
        <item x="5"/>
        <item x="6"/>
        <item t="default"/>
      </items>
    </pivotField>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showAll="0" defaultSubtotal="0"/>
    <pivotField showAll="0" defaultSubtotal="0"/>
    <pivotField showAll="0" defaultSubtotal="0">
      <items count="4">
        <item x="0"/>
        <item x="1"/>
        <item x="2"/>
        <item x="3"/>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7">
    <i>
      <x/>
    </i>
    <i>
      <x v="1"/>
    </i>
    <i>
      <x v="2"/>
    </i>
    <i>
      <x v="3"/>
    </i>
    <i>
      <x v="4"/>
    </i>
    <i>
      <x v="5"/>
    </i>
    <i t="grand">
      <x/>
    </i>
  </rowItems>
  <colItems count="1">
    <i/>
  </colItems>
  <dataFields count="1">
    <dataField name="Sum of Salar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C6C7D0-4F98-4128-9FF4-B2F58CE49192}" name="PivotTable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I10:J14" firstHeaderRow="1" firstDataRow="1" firstDataCol="1"/>
  <pivotFields count="2">
    <pivotField axis="axisRow" showAll="0" sortType="ascending">
      <items count="5">
        <item x="1"/>
        <item x="0"/>
        <item x="2"/>
        <item x="3"/>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4">
    <i>
      <x v="3"/>
    </i>
    <i>
      <x v="2"/>
    </i>
    <i>
      <x/>
    </i>
    <i>
      <x v="1"/>
    </i>
  </rowItems>
  <colItems count="1">
    <i/>
  </colItems>
  <dataFields count="1">
    <dataField name="Sum of Payment" fld="1" baseField="0" baseItem="0" numFmtId="164"/>
  </dataFields>
  <formats count="1">
    <format dxfId="16">
      <pivotArea outline="0" collapsedLevelsAreSubtotals="1" fieldPosition="0"/>
    </format>
  </formats>
  <chartFormats count="11">
    <chartFormat chart="0"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0" count="1" selected="0">
            <x v="1"/>
          </reference>
        </references>
      </pivotArea>
    </chartFormat>
    <chartFormat chart="6" format="2">
      <pivotArea type="data" outline="0" fieldPosition="0">
        <references count="2">
          <reference field="4294967294" count="1" selected="0">
            <x v="0"/>
          </reference>
          <reference field="0" count="1" selected="0">
            <x v="3"/>
          </reference>
        </references>
      </pivotArea>
    </chartFormat>
    <chartFormat chart="6" format="3">
      <pivotArea type="data" outline="0" fieldPosition="0">
        <references count="2">
          <reference field="4294967294" count="1" selected="0">
            <x v="0"/>
          </reference>
          <reference field="0" count="1" selected="0">
            <x v="2"/>
          </reference>
        </references>
      </pivotArea>
    </chartFormat>
    <chartFormat chart="6" format="4">
      <pivotArea type="data" outline="0" fieldPosition="0">
        <references count="2">
          <reference field="4294967294" count="1" selected="0">
            <x v="0"/>
          </reference>
          <reference field="0" count="1" selected="0">
            <x v="0"/>
          </reference>
        </references>
      </pivotArea>
    </chartFormat>
    <chartFormat chart="11" format="10" series="1">
      <pivotArea type="data" outline="0" fieldPosition="0">
        <references count="1">
          <reference field="4294967294" count="1" selected="0">
            <x v="0"/>
          </reference>
        </references>
      </pivotArea>
    </chartFormat>
    <chartFormat chart="11" format="11">
      <pivotArea type="data" outline="0" fieldPosition="0">
        <references count="2">
          <reference field="4294967294" count="1" selected="0">
            <x v="0"/>
          </reference>
          <reference field="0" count="1" selected="0">
            <x v="3"/>
          </reference>
        </references>
      </pivotArea>
    </chartFormat>
    <chartFormat chart="11" format="12">
      <pivotArea type="data" outline="0" fieldPosition="0">
        <references count="2">
          <reference field="4294967294" count="1" selected="0">
            <x v="0"/>
          </reference>
          <reference field="0" count="1" selected="0">
            <x v="2"/>
          </reference>
        </references>
      </pivotArea>
    </chartFormat>
    <chartFormat chart="11" format="13">
      <pivotArea type="data" outline="0" fieldPosition="0">
        <references count="2">
          <reference field="4294967294" count="1" selected="0">
            <x v="0"/>
          </reference>
          <reference field="0" count="1" selected="0">
            <x v="0"/>
          </reference>
        </references>
      </pivotArea>
    </chartFormat>
    <chartFormat chart="11" format="14">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AFB9CE-1CA7-4961-BDB8-3C908C61FEDE}"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6:E30" firstHeaderRow="1" firstDataRow="1" firstDataCol="1"/>
  <pivotFields count="26">
    <pivotField numFmtId="14" showAll="0">
      <items count="61">
        <item x="33"/>
        <item x="0"/>
        <item x="1"/>
        <item x="34"/>
        <item x="2"/>
        <item x="3"/>
        <item x="35"/>
        <item x="37"/>
        <item x="4"/>
        <item x="5"/>
        <item x="36"/>
        <item x="6"/>
        <item x="7"/>
        <item x="8"/>
        <item x="9"/>
        <item x="10"/>
        <item x="11"/>
        <item x="38"/>
        <item x="46"/>
        <item x="12"/>
        <item x="45"/>
        <item x="13"/>
        <item x="14"/>
        <item x="15"/>
        <item x="16"/>
        <item x="17"/>
        <item x="18"/>
        <item x="19"/>
        <item x="39"/>
        <item x="20"/>
        <item x="21"/>
        <item x="22"/>
        <item x="23"/>
        <item x="40"/>
        <item x="24"/>
        <item x="25"/>
        <item x="26"/>
        <item x="27"/>
        <item x="28"/>
        <item x="41"/>
        <item x="29"/>
        <item x="56"/>
        <item x="30"/>
        <item x="31"/>
        <item x="42"/>
        <item x="32"/>
        <item x="55"/>
        <item x="47"/>
        <item x="48"/>
        <item x="49"/>
        <item x="43"/>
        <item x="50"/>
        <item x="51"/>
        <item x="57"/>
        <item x="52"/>
        <item x="53"/>
        <item x="58"/>
        <item x="54"/>
        <item x="59"/>
        <item x="44"/>
        <item t="default"/>
      </items>
    </pivotField>
    <pivotField showAll="0"/>
    <pivotField showAll="0"/>
    <pivotField showAll="0">
      <items count="35">
        <item x="20"/>
        <item x="21"/>
        <item x="22"/>
        <item x="23"/>
        <item x="24"/>
        <item x="14"/>
        <item x="25"/>
        <item x="0"/>
        <item x="1"/>
        <item x="2"/>
        <item x="26"/>
        <item x="3"/>
        <item x="6"/>
        <item x="27"/>
        <item x="4"/>
        <item x="28"/>
        <item x="15"/>
        <item x="9"/>
        <item x="29"/>
        <item x="10"/>
        <item x="11"/>
        <item x="30"/>
        <item x="31"/>
        <item x="12"/>
        <item x="7"/>
        <item x="16"/>
        <item x="17"/>
        <item x="18"/>
        <item x="8"/>
        <item x="19"/>
        <item x="13"/>
        <item x="5"/>
        <item m="1" x="32"/>
        <item m="1" x="33"/>
        <item t="default"/>
      </items>
    </pivotField>
    <pivotField showAll="0"/>
    <pivotField showAll="0"/>
    <pivotField showAll="0">
      <items count="8">
        <item x="0"/>
        <item x="1"/>
        <item x="4"/>
        <item x="2"/>
        <item x="3"/>
        <item x="5"/>
        <item x="6"/>
        <item t="default"/>
      </items>
    </pivotField>
    <pivotField showAll="0"/>
    <pivotField showAll="0"/>
    <pivotField showAll="0"/>
    <pivotField showAll="0">
      <items count="8">
        <item x="0"/>
        <item x="1"/>
        <item x="2"/>
        <item x="3"/>
        <item x="4"/>
        <item x="5"/>
        <item x="6"/>
        <item t="default"/>
      </items>
    </pivotField>
    <pivotField showAll="0"/>
    <pivotField showAll="0"/>
    <pivotField axis="axisRow" showAll="0">
      <items count="14">
        <item x="0"/>
        <item x="1"/>
        <item x="2"/>
        <item x="3"/>
        <item x="4"/>
        <item x="5"/>
        <item x="6"/>
        <item x="7"/>
        <item x="8"/>
        <item x="9"/>
        <item x="10"/>
        <item x="11"/>
        <item x="12"/>
        <item t="default"/>
      </items>
    </pivotField>
    <pivotField showAll="0"/>
    <pivotField dataField="1" showAll="0"/>
    <pivotField showAll="0" defaultSubtotal="0"/>
    <pivotField showAll="0" defaultSubtotal="0"/>
    <pivotField showAll="0" defaultSubtotal="0">
      <items count="4">
        <item x="0"/>
        <item x="1"/>
        <item x="2"/>
        <item x="3"/>
      </items>
    </pivotField>
    <pivotField showAll="0" defaultSubtotal="0"/>
    <pivotField showAll="0" defaultSubtotal="0"/>
    <pivotField showAll="0" defaultSubtotal="0">
      <items count="4">
        <item x="0"/>
        <item x="1"/>
        <item x="2"/>
        <item x="3"/>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13"/>
  </rowFields>
  <rowItems count="14">
    <i>
      <x/>
    </i>
    <i>
      <x v="1"/>
    </i>
    <i>
      <x v="2"/>
    </i>
    <i>
      <x v="3"/>
    </i>
    <i>
      <x v="4"/>
    </i>
    <i>
      <x v="5"/>
    </i>
    <i>
      <x v="6"/>
    </i>
    <i>
      <x v="7"/>
    </i>
    <i>
      <x v="8"/>
    </i>
    <i>
      <x v="9"/>
    </i>
    <i>
      <x v="10"/>
    </i>
    <i>
      <x v="11"/>
    </i>
    <i>
      <x v="12"/>
    </i>
    <i t="grand">
      <x/>
    </i>
  </rowItems>
  <colItems count="1">
    <i/>
  </colItems>
  <dataFields count="1">
    <dataField name="Sum of Income"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8151D1-D562-4E1A-BA07-0791EB7CD301}"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9:E14" firstHeaderRow="1" firstDataRow="1" firstDataCol="1"/>
  <pivotFields count="26">
    <pivotField numFmtId="14" showAll="0">
      <items count="61">
        <item x="33"/>
        <item x="0"/>
        <item x="1"/>
        <item x="34"/>
        <item x="2"/>
        <item x="3"/>
        <item x="35"/>
        <item x="37"/>
        <item x="4"/>
        <item x="5"/>
        <item x="36"/>
        <item x="6"/>
        <item x="7"/>
        <item x="8"/>
        <item x="9"/>
        <item x="10"/>
        <item x="11"/>
        <item x="38"/>
        <item x="46"/>
        <item x="12"/>
        <item x="45"/>
        <item x="13"/>
        <item x="14"/>
        <item x="15"/>
        <item x="16"/>
        <item x="17"/>
        <item x="18"/>
        <item x="19"/>
        <item x="39"/>
        <item x="20"/>
        <item x="21"/>
        <item x="22"/>
        <item x="23"/>
        <item x="40"/>
        <item x="24"/>
        <item x="25"/>
        <item x="26"/>
        <item x="27"/>
        <item x="28"/>
        <item x="41"/>
        <item x="29"/>
        <item x="56"/>
        <item x="30"/>
        <item x="31"/>
        <item x="42"/>
        <item x="32"/>
        <item x="55"/>
        <item x="47"/>
        <item x="48"/>
        <item x="49"/>
        <item x="43"/>
        <item x="50"/>
        <item x="51"/>
        <item x="57"/>
        <item x="52"/>
        <item x="53"/>
        <item x="58"/>
        <item x="54"/>
        <item x="59"/>
        <item x="44"/>
        <item t="default"/>
      </items>
    </pivotField>
    <pivotField showAll="0"/>
    <pivotField showAll="0"/>
    <pivotField showAll="0">
      <items count="35">
        <item x="20"/>
        <item x="21"/>
        <item x="22"/>
        <item x="23"/>
        <item x="24"/>
        <item x="14"/>
        <item x="25"/>
        <item x="0"/>
        <item x="1"/>
        <item x="2"/>
        <item x="26"/>
        <item x="3"/>
        <item x="6"/>
        <item x="27"/>
        <item x="4"/>
        <item x="28"/>
        <item x="15"/>
        <item x="9"/>
        <item x="29"/>
        <item x="10"/>
        <item x="11"/>
        <item x="30"/>
        <item x="31"/>
        <item x="12"/>
        <item x="7"/>
        <item x="16"/>
        <item x="17"/>
        <item x="18"/>
        <item x="8"/>
        <item x="19"/>
        <item x="13"/>
        <item x="5"/>
        <item m="1" x="32"/>
        <item m="1" x="33"/>
        <item t="default"/>
      </items>
    </pivotField>
    <pivotField showAll="0"/>
    <pivotField showAll="0"/>
    <pivotField showAll="0">
      <items count="8">
        <item x="0"/>
        <item x="1"/>
        <item x="4"/>
        <item x="2"/>
        <item x="3"/>
        <item x="5"/>
        <item x="6"/>
        <item t="default"/>
      </items>
    </pivotField>
    <pivotField showAll="0"/>
    <pivotField showAll="0"/>
    <pivotField showAll="0"/>
    <pivotField showAll="0">
      <items count="8">
        <item x="0"/>
        <item x="1"/>
        <item x="2"/>
        <item x="3"/>
        <item x="4"/>
        <item x="5"/>
        <item x="6"/>
        <item t="default"/>
      </items>
    </pivotField>
    <pivotField axis="axisRow" showAll="0">
      <items count="6">
        <item x="1"/>
        <item x="0"/>
        <item x="3"/>
        <item x="2"/>
        <item m="1" x="4"/>
        <item t="default"/>
      </items>
    </pivotField>
    <pivotField dataField="1" showAll="0"/>
    <pivotField showAll="0"/>
    <pivotField showAll="0"/>
    <pivotField showAll="0"/>
    <pivotField showAll="0" defaultSubtotal="0"/>
    <pivotField showAll="0" defaultSubtotal="0"/>
    <pivotField showAll="0" defaultSubtotal="0">
      <items count="4">
        <item x="0"/>
        <item x="1"/>
        <item x="2"/>
        <item x="3"/>
      </items>
    </pivotField>
    <pivotField showAll="0" defaultSubtotal="0"/>
    <pivotField showAll="0" defaultSubtotal="0"/>
    <pivotField showAll="0" defaultSubtotal="0">
      <items count="4">
        <item x="0"/>
        <item x="1"/>
        <item x="2"/>
        <item x="3"/>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11"/>
  </rowFields>
  <rowItems count="5">
    <i>
      <x/>
    </i>
    <i>
      <x v="1"/>
    </i>
    <i>
      <x v="2"/>
    </i>
    <i>
      <x v="3"/>
    </i>
    <i t="grand">
      <x/>
    </i>
  </rowItems>
  <colItems count="1">
    <i/>
  </colItems>
  <dataFields count="1">
    <dataField name="Sum of Salary (Tea Plucker)"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E41AC28-B204-404D-A5DD-78A3E899B0DA}"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6" firstHeaderRow="1" firstDataRow="1" firstDataCol="1"/>
  <pivotFields count="26">
    <pivotField numFmtId="14" showAll="0">
      <items count="61">
        <item x="33"/>
        <item x="0"/>
        <item x="1"/>
        <item x="34"/>
        <item x="2"/>
        <item x="3"/>
        <item x="35"/>
        <item x="37"/>
        <item x="4"/>
        <item x="5"/>
        <item x="36"/>
        <item x="6"/>
        <item x="7"/>
        <item x="8"/>
        <item x="9"/>
        <item x="10"/>
        <item x="11"/>
        <item x="38"/>
        <item x="46"/>
        <item x="12"/>
        <item x="45"/>
        <item x="13"/>
        <item x="14"/>
        <item x="15"/>
        <item x="16"/>
        <item x="17"/>
        <item x="18"/>
        <item x="19"/>
        <item x="39"/>
        <item x="20"/>
        <item x="21"/>
        <item x="22"/>
        <item x="23"/>
        <item x="40"/>
        <item x="24"/>
        <item x="25"/>
        <item x="26"/>
        <item x="27"/>
        <item x="28"/>
        <item x="41"/>
        <item x="29"/>
        <item x="56"/>
        <item x="30"/>
        <item x="31"/>
        <item x="42"/>
        <item x="32"/>
        <item x="55"/>
        <item x="47"/>
        <item x="48"/>
        <item x="49"/>
        <item x="43"/>
        <item x="50"/>
        <item x="51"/>
        <item x="57"/>
        <item x="52"/>
        <item x="53"/>
        <item x="58"/>
        <item x="54"/>
        <item x="59"/>
        <item x="44"/>
        <item t="default"/>
      </items>
    </pivotField>
    <pivotField showAll="0"/>
    <pivotField showAll="0"/>
    <pivotField showAll="0">
      <items count="35">
        <item x="20"/>
        <item x="21"/>
        <item x="22"/>
        <item x="23"/>
        <item x="24"/>
        <item x="14"/>
        <item x="25"/>
        <item x="0"/>
        <item x="1"/>
        <item x="2"/>
        <item x="26"/>
        <item x="3"/>
        <item x="6"/>
        <item x="27"/>
        <item x="4"/>
        <item x="28"/>
        <item x="15"/>
        <item x="9"/>
        <item x="29"/>
        <item x="10"/>
        <item x="11"/>
        <item x="30"/>
        <item x="31"/>
        <item x="12"/>
        <item x="7"/>
        <item x="16"/>
        <item x="17"/>
        <item x="18"/>
        <item x="8"/>
        <item x="19"/>
        <item x="13"/>
        <item x="5"/>
        <item m="1" x="32"/>
        <item m="1" x="33"/>
        <item t="default"/>
      </items>
    </pivotField>
    <pivotField showAll="0"/>
    <pivotField showAll="0"/>
    <pivotField showAll="0">
      <items count="8">
        <item x="0"/>
        <item x="1"/>
        <item x="4"/>
        <item x="2"/>
        <item x="3"/>
        <item x="5"/>
        <item x="6"/>
        <item t="default"/>
      </items>
    </pivotField>
    <pivotField axis="axisRow" showAll="0">
      <items count="3">
        <item x="1"/>
        <item x="0"/>
        <item t="default"/>
      </items>
    </pivotField>
    <pivotField showAll="0"/>
    <pivotField dataField="1" showAll="0"/>
    <pivotField showAll="0">
      <items count="8">
        <item x="0"/>
        <item x="1"/>
        <item x="2"/>
        <item x="3"/>
        <item x="4"/>
        <item x="5"/>
        <item x="6"/>
        <item t="default"/>
      </items>
    </pivotField>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showAll="0" defaultSubtotal="0"/>
    <pivotField showAll="0" defaultSubtotal="0"/>
    <pivotField showAll="0" defaultSubtotal="0">
      <items count="4">
        <item x="0"/>
        <item x="1"/>
        <item x="2"/>
        <item x="3"/>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7"/>
  </rowFields>
  <rowItems count="3">
    <i>
      <x/>
    </i>
    <i>
      <x v="1"/>
    </i>
    <i t="grand">
      <x/>
    </i>
  </rowItems>
  <colItems count="1">
    <i/>
  </colItems>
  <dataFields count="1">
    <dataField name="Sum of Payment (Tea Plant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4E973EF-E94E-4BC8-8A80-9EE333482F47}"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11:S14" firstHeaderRow="1" firstDataRow="1" firstDataCol="1"/>
  <pivotFields count="2">
    <pivotField axis="axisRow" showAll="0">
      <items count="3">
        <item x="0"/>
        <item x="1"/>
        <item t="default"/>
      </items>
    </pivotField>
    <pivotField dataField="1" numFmtId="164" showAll="0"/>
  </pivotFields>
  <rowFields count="1">
    <field x="0"/>
  </rowFields>
  <rowItems count="3">
    <i>
      <x/>
    </i>
    <i>
      <x v="1"/>
    </i>
    <i t="grand">
      <x/>
    </i>
  </rowItems>
  <colItems count="1">
    <i/>
  </colItems>
  <dataFields count="1">
    <dataField name="Sum of Revenue" fld="1"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8AA61CA-CE81-4476-8829-66F4F921E153}" name="Tea_Plucking"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11" firstHeaderRow="1" firstDataRow="1" firstDataCol="1"/>
  <pivotFields count="5">
    <pivotField numFmtId="14" showAll="0">
      <items count="7">
        <item x="0"/>
        <item x="1"/>
        <item x="2"/>
        <item x="3"/>
        <item x="4"/>
        <item x="5"/>
        <item t="default"/>
      </items>
    </pivotField>
    <pivotField axis="axisRow" showAll="0">
      <items count="4">
        <item x="1"/>
        <item x="0"/>
        <item x="2"/>
        <item t="default"/>
      </items>
    </pivotField>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
    <field x="4"/>
  </rowFields>
  <rowItems count="10">
    <i>
      <x/>
    </i>
    <i r="1">
      <x v="11"/>
    </i>
    <i r="1">
      <x v="12"/>
    </i>
    <i>
      <x v="1"/>
    </i>
    <i r="1">
      <x v="11"/>
    </i>
    <i r="1">
      <x v="12"/>
    </i>
    <i>
      <x v="2"/>
    </i>
    <i r="1">
      <x v="11"/>
    </i>
    <i r="1">
      <x v="12"/>
    </i>
    <i t="grand">
      <x/>
    </i>
  </rowItems>
  <colItems count="1">
    <i/>
  </colItems>
  <dataFields count="1">
    <dataField name="Sum of Salary (Tea Plucker)" fld="2" baseField="0" baseItem="0" numFmtId="164"/>
  </dataFields>
  <formats count="1">
    <format dxfId="1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722C482-276B-4FB9-A317-5C7EEC447171}" name="PivotTable17"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C6" firstHeaderRow="0" firstDataRow="1" firstDataCol="1"/>
  <pivotFields count="6">
    <pivotField numFmtId="14" showAll="0">
      <items count="7">
        <item x="0"/>
        <item x="1"/>
        <item x="4"/>
        <item x="2"/>
        <item x="3"/>
        <item x="5"/>
        <item t="default"/>
      </items>
    </pivotField>
    <pivotField showAll="0"/>
    <pivotField dataField="1"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4">
    <i>
      <x v="5"/>
    </i>
    <i>
      <x v="6"/>
    </i>
    <i>
      <x v="7"/>
    </i>
    <i t="grand">
      <x/>
    </i>
  </rowItems>
  <colFields count="1">
    <field x="-2"/>
  </colFields>
  <colItems count="2">
    <i>
      <x/>
    </i>
    <i i="1">
      <x v="1"/>
    </i>
  </colItems>
  <dataFields count="2">
    <dataField name=" Number of Plants" fld="2" baseField="5" baseItem="5"/>
    <dataField name="Payment/Expenditure" fld="3" baseField="5" baseItem="5" numFmtId="164"/>
  </dataFields>
  <formats count="1">
    <format dxfId="13">
      <pivotArea outline="0" collapsedLevelsAreSubtotals="1" fieldPosition="0">
        <references count="1">
          <reference field="4294967294" count="1" selected="0">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27EAC1D-862A-4DDD-8DF9-89960EA26AEA}" name="PivotTable15" cacheId="4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1:B12" firstHeaderRow="1" firstDataRow="1" firstDataCol="1"/>
  <pivotFields count="3">
    <pivotField showAll="0">
      <items count="33">
        <item x="21"/>
        <item x="22"/>
        <item x="23"/>
        <item x="24"/>
        <item x="25"/>
        <item x="15"/>
        <item x="26"/>
        <item x="0"/>
        <item x="1"/>
        <item x="2"/>
        <item x="27"/>
        <item x="3"/>
        <item x="5"/>
        <item x="28"/>
        <item x="4"/>
        <item x="8"/>
        <item x="16"/>
        <item x="9"/>
        <item x="29"/>
        <item x="10"/>
        <item x="11"/>
        <item x="30"/>
        <item x="31"/>
        <item x="12"/>
        <item x="6"/>
        <item x="17"/>
        <item x="18"/>
        <item x="19"/>
        <item x="7"/>
        <item x="20"/>
        <item x="14"/>
        <item x="13"/>
        <item t="default"/>
      </items>
    </pivotField>
    <pivotField axis="axisRow" showAll="0" sortType="ascending">
      <items count="11">
        <item x="0"/>
        <item x="8"/>
        <item x="1"/>
        <item x="5"/>
        <item x="6"/>
        <item x="4"/>
        <item x="7"/>
        <item x="9"/>
        <item x="2"/>
        <item x="3"/>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11">
    <i>
      <x v="8"/>
    </i>
    <i>
      <x v="1"/>
    </i>
    <i>
      <x v="7"/>
    </i>
    <i>
      <x v="3"/>
    </i>
    <i>
      <x v="9"/>
    </i>
    <i>
      <x v="2"/>
    </i>
    <i>
      <x v="5"/>
    </i>
    <i>
      <x v="6"/>
    </i>
    <i>
      <x v="4"/>
    </i>
    <i>
      <x/>
    </i>
    <i t="grand">
      <x/>
    </i>
  </rowItems>
  <colItems count="1">
    <i/>
  </colItems>
  <dataFields count="1">
    <dataField name="Sum of Payment (Extra)" fld="2" baseField="0" baseItem="0" numFmtId="164"/>
  </dataFields>
  <formats count="1">
    <format dxfId="1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85" name="Date (Extra Expenses)">
      <autoFilter ref="A1">
        <filterColumn colId="0">
          <customFilters and="1">
            <customFilter operator="greaterThanOrEqual" val="44927"/>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A69DD28-D5BA-44DF-9B74-6DBFDF471061}" name="Salaries" cacheId="2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B10" firstHeaderRow="1" firstDataRow="1" firstDataCol="1"/>
  <pivotFields count="26">
    <pivotField numFmtId="14" showAll="0">
      <items count="61">
        <item x="33"/>
        <item x="0"/>
        <item x="1"/>
        <item x="34"/>
        <item x="2"/>
        <item x="3"/>
        <item x="35"/>
        <item x="37"/>
        <item x="4"/>
        <item x="5"/>
        <item x="36"/>
        <item x="6"/>
        <item x="7"/>
        <item x="8"/>
        <item x="9"/>
        <item x="10"/>
        <item x="11"/>
        <item x="38"/>
        <item x="46"/>
        <item x="12"/>
        <item x="45"/>
        <item x="13"/>
        <item x="14"/>
        <item x="15"/>
        <item x="16"/>
        <item x="17"/>
        <item x="18"/>
        <item x="19"/>
        <item x="39"/>
        <item x="20"/>
        <item x="21"/>
        <item x="22"/>
        <item x="23"/>
        <item x="40"/>
        <item x="24"/>
        <item x="25"/>
        <item x="26"/>
        <item x="27"/>
        <item x="28"/>
        <item x="41"/>
        <item x="29"/>
        <item x="56"/>
        <item x="30"/>
        <item x="31"/>
        <item x="42"/>
        <item x="32"/>
        <item x="55"/>
        <item x="47"/>
        <item x="48"/>
        <item x="49"/>
        <item x="43"/>
        <item x="50"/>
        <item x="51"/>
        <item x="57"/>
        <item x="52"/>
        <item x="53"/>
        <item x="58"/>
        <item x="54"/>
        <item x="59"/>
        <item x="44"/>
        <item t="default"/>
      </items>
    </pivotField>
    <pivotField axis="axisRow" showAll="0" sortType="ascending">
      <items count="7">
        <item x="2"/>
        <item x="3"/>
        <item x="4"/>
        <item x="1"/>
        <item x="0"/>
        <item x="5"/>
        <item t="default"/>
      </items>
      <autoSortScope>
        <pivotArea dataOnly="0" outline="0" fieldPosition="0">
          <references count="1">
            <reference field="4294967294" count="1" selected="0">
              <x v="0"/>
            </reference>
          </references>
        </pivotArea>
      </autoSortScope>
    </pivotField>
    <pivotField dataField="1" showAll="0"/>
    <pivotField showAll="0">
      <items count="35">
        <item x="20"/>
        <item x="21"/>
        <item x="22"/>
        <item x="23"/>
        <item x="24"/>
        <item x="14"/>
        <item x="25"/>
        <item x="0"/>
        <item x="1"/>
        <item x="2"/>
        <item x="26"/>
        <item x="3"/>
        <item x="6"/>
        <item x="27"/>
        <item x="4"/>
        <item x="28"/>
        <item x="15"/>
        <item x="9"/>
        <item x="29"/>
        <item x="10"/>
        <item x="11"/>
        <item x="30"/>
        <item x="31"/>
        <item x="12"/>
        <item x="7"/>
        <item x="16"/>
        <item x="17"/>
        <item x="18"/>
        <item x="8"/>
        <item x="19"/>
        <item x="13"/>
        <item x="5"/>
        <item m="1" x="32"/>
        <item m="1" x="33"/>
        <item t="default"/>
      </items>
    </pivotField>
    <pivotField showAll="0"/>
    <pivotField showAll="0"/>
    <pivotField showAll="0">
      <items count="8">
        <item x="0"/>
        <item x="1"/>
        <item x="4"/>
        <item x="2"/>
        <item x="3"/>
        <item x="5"/>
        <item x="6"/>
        <item t="default"/>
      </items>
    </pivotField>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7">
    <i>
      <x v="1"/>
    </i>
    <i>
      <x v="2"/>
    </i>
    <i>
      <x v="5"/>
    </i>
    <i>
      <x/>
    </i>
    <i>
      <x v="3"/>
    </i>
    <i>
      <x v="4"/>
    </i>
    <i t="grand">
      <x/>
    </i>
  </rowItems>
  <colItems count="1">
    <i/>
  </colItems>
  <dataFields count="1">
    <dataField name="Sum of Salary" fld="2" baseField="0" baseItem="0" numFmtId="164"/>
  </dataFields>
  <formats count="1">
    <format dxfId="1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9" format="7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397" name="Date (Salary Payments)">
      <autoFilter ref="A1">
        <filterColumn colId="0">
          <customFilters and="1">
            <customFilter operator="greaterThanOrEqual" val="44927"/>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437E988-6DEF-4DE0-8183-151D616A7F23}" name="PivotTable14"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C16" firstHeaderRow="0" firstDataRow="1" firstDataCol="1"/>
  <pivotFields count="3">
    <pivotField axis="axisRow" showAll="0">
      <items count="13">
        <item x="0"/>
        <item x="1"/>
        <item x="2"/>
        <item x="3"/>
        <item x="4"/>
        <item x="5"/>
        <item x="6"/>
        <item x="7"/>
        <item x="8"/>
        <item x="9"/>
        <item x="10"/>
        <item x="11"/>
        <item t="default"/>
      </items>
    </pivotField>
    <pivotField dataField="1"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Amount of Tea Leaves (kg)" fld="1" baseField="0" baseItem="0" numFmtId="165"/>
    <dataField name="Revenue " fld="2" baseField="0" baseItem="0" numFmtId="164"/>
  </dataFields>
  <formats count="2">
    <format dxfId="10">
      <pivotArea outline="0" collapsedLevelsAreSubtotals="1" fieldPosition="0">
        <references count="1">
          <reference field="4294967294" count="1" selected="0">
            <x v="1"/>
          </reference>
        </references>
      </pivotArea>
    </format>
    <format dxfId="9">
      <pivotArea outline="0" collapsedLevelsAreSubtotals="1" fieldPosition="0">
        <references count="1">
          <reference field="4294967294" count="1" selected="0">
            <x v="0"/>
          </reference>
        </references>
      </pivotArea>
    </format>
  </formats>
  <chartFormats count="2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0" count="1" selected="0">
            <x v="0"/>
          </reference>
        </references>
      </pivotArea>
    </chartFormat>
    <chartFormat chart="0" format="3">
      <pivotArea type="data" outline="0" fieldPosition="0">
        <references count="2">
          <reference field="4294967294" count="1" selected="0">
            <x v="1"/>
          </reference>
          <reference field="0" count="1" selected="0">
            <x v="1"/>
          </reference>
        </references>
      </pivotArea>
    </chartFormat>
    <chartFormat chart="0" format="4">
      <pivotArea type="data" outline="0" fieldPosition="0">
        <references count="2">
          <reference field="4294967294" count="1" selected="0">
            <x v="1"/>
          </reference>
          <reference field="0" count="1" selected="0">
            <x v="6"/>
          </reference>
        </references>
      </pivotArea>
    </chartFormat>
    <chartFormat chart="0" format="5">
      <pivotArea type="data" outline="0" fieldPosition="0">
        <references count="2">
          <reference field="4294967294" count="1" selected="0">
            <x v="1"/>
          </reference>
          <reference field="0" count="1" selected="0">
            <x v="7"/>
          </reference>
        </references>
      </pivotArea>
    </chartFormat>
    <chartFormat chart="0" format="6">
      <pivotArea type="data" outline="0" fieldPosition="0">
        <references count="2">
          <reference field="4294967294" count="1" selected="0">
            <x v="1"/>
          </reference>
          <reference field="0" count="1" selected="0">
            <x v="8"/>
          </reference>
        </references>
      </pivotArea>
    </chartFormat>
    <chartFormat chart="0" format="7">
      <pivotArea type="data" outline="0" fieldPosition="0">
        <references count="2">
          <reference field="4294967294" count="1" selected="0">
            <x v="1"/>
          </reference>
          <reference field="0" count="1" selected="0">
            <x v="9"/>
          </reference>
        </references>
      </pivotArea>
    </chartFormat>
    <chartFormat chart="0" format="8">
      <pivotArea type="data" outline="0" fieldPosition="0">
        <references count="2">
          <reference field="4294967294" count="1" selected="0">
            <x v="1"/>
          </reference>
          <reference field="0" count="1" selected="0">
            <x v="10"/>
          </reference>
        </references>
      </pivotArea>
    </chartFormat>
    <chartFormat chart="0" format="9">
      <pivotArea type="data" outline="0" fieldPosition="0">
        <references count="2">
          <reference field="4294967294" count="1" selected="0">
            <x v="1"/>
          </reference>
          <reference field="0" count="1" selected="0">
            <x v="11"/>
          </reference>
        </references>
      </pivotArea>
    </chartFormat>
    <chartFormat chart="0" format="10">
      <pivotArea type="data" outline="0" fieldPosition="0">
        <references count="2">
          <reference field="4294967294" count="1" selected="0">
            <x v="1"/>
          </reference>
          <reference field="0" count="1" selected="0">
            <x v="4"/>
          </reference>
        </references>
      </pivotArea>
    </chartFormat>
    <chartFormat chart="0" format="11">
      <pivotArea type="data" outline="0" fieldPosition="0">
        <references count="2">
          <reference field="4294967294" count="1" selected="0">
            <x v="1"/>
          </reference>
          <reference field="0" count="1" selected="0">
            <x v="3"/>
          </reference>
        </references>
      </pivotArea>
    </chartFormat>
    <chartFormat chart="12" format="24" series="1">
      <pivotArea type="data" outline="0" fieldPosition="0">
        <references count="1">
          <reference field="4294967294" count="1" selected="0">
            <x v="1"/>
          </reference>
        </references>
      </pivotArea>
    </chartFormat>
    <chartFormat chart="12" format="25">
      <pivotArea type="data" outline="0" fieldPosition="0">
        <references count="2">
          <reference field="4294967294" count="1" selected="0">
            <x v="1"/>
          </reference>
          <reference field="0" count="1" selected="0">
            <x v="0"/>
          </reference>
        </references>
      </pivotArea>
    </chartFormat>
    <chartFormat chart="12" format="26">
      <pivotArea type="data" outline="0" fieldPosition="0">
        <references count="2">
          <reference field="4294967294" count="1" selected="0">
            <x v="1"/>
          </reference>
          <reference field="0" count="1" selected="0">
            <x v="1"/>
          </reference>
        </references>
      </pivotArea>
    </chartFormat>
    <chartFormat chart="12" format="27">
      <pivotArea type="data" outline="0" fieldPosition="0">
        <references count="2">
          <reference field="4294967294" count="1" selected="0">
            <x v="1"/>
          </reference>
          <reference field="0" count="1" selected="0">
            <x v="3"/>
          </reference>
        </references>
      </pivotArea>
    </chartFormat>
    <chartFormat chart="12" format="28">
      <pivotArea type="data" outline="0" fieldPosition="0">
        <references count="2">
          <reference field="4294967294" count="1" selected="0">
            <x v="1"/>
          </reference>
          <reference field="0" count="1" selected="0">
            <x v="4"/>
          </reference>
        </references>
      </pivotArea>
    </chartFormat>
    <chartFormat chart="12" format="29">
      <pivotArea type="data" outline="0" fieldPosition="0">
        <references count="2">
          <reference field="4294967294" count="1" selected="0">
            <x v="1"/>
          </reference>
          <reference field="0" count="1" selected="0">
            <x v="6"/>
          </reference>
        </references>
      </pivotArea>
    </chartFormat>
    <chartFormat chart="12" format="30">
      <pivotArea type="data" outline="0" fieldPosition="0">
        <references count="2">
          <reference field="4294967294" count="1" selected="0">
            <x v="1"/>
          </reference>
          <reference field="0" count="1" selected="0">
            <x v="7"/>
          </reference>
        </references>
      </pivotArea>
    </chartFormat>
    <chartFormat chart="12" format="31">
      <pivotArea type="data" outline="0" fieldPosition="0">
        <references count="2">
          <reference field="4294967294" count="1" selected="0">
            <x v="1"/>
          </reference>
          <reference field="0" count="1" selected="0">
            <x v="8"/>
          </reference>
        </references>
      </pivotArea>
    </chartFormat>
    <chartFormat chart="12" format="32">
      <pivotArea type="data" outline="0" fieldPosition="0">
        <references count="2">
          <reference field="4294967294" count="1" selected="0">
            <x v="1"/>
          </reference>
          <reference field="0" count="1" selected="0">
            <x v="9"/>
          </reference>
        </references>
      </pivotArea>
    </chartFormat>
    <chartFormat chart="12" format="33">
      <pivotArea type="data" outline="0" fieldPosition="0">
        <references count="2">
          <reference field="4294967294" count="1" selected="0">
            <x v="1"/>
          </reference>
          <reference field="0" count="1" selected="0">
            <x v="10"/>
          </reference>
        </references>
      </pivotArea>
    </chartFormat>
    <chartFormat chart="12" format="34">
      <pivotArea type="data" outline="0" fieldPosition="0">
        <references count="2">
          <reference field="4294967294" count="1" selected="0">
            <x v="1"/>
          </reference>
          <reference field="0" count="1" selected="0">
            <x v="11"/>
          </reference>
        </references>
      </pivotArea>
    </chartFormat>
    <chartFormat chart="12" format="35" series="1">
      <pivotArea type="data" outline="0" fieldPosition="0">
        <references count="1">
          <reference field="4294967294" count="1" selected="0">
            <x v="0"/>
          </reference>
        </references>
      </pivotArea>
    </chartFormat>
    <chartFormat chart="0" format="12">
      <pivotArea type="data" outline="0" fieldPosition="0">
        <references count="2">
          <reference field="4294967294" count="1" selected="0">
            <x v="1"/>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5E1AA9B-0B79-4ABE-817F-34108391C2D7}" autoFormatId="16" applyNumberFormats="0" applyBorderFormats="0" applyFontFormats="0" applyPatternFormats="0" applyAlignmentFormats="0" applyWidthHeightFormats="0">
  <queryTableRefresh nextId="17">
    <queryTableFields count="16">
      <queryTableField id="1" name="Date (Salary Payments)" tableColumnId="1"/>
      <queryTableField id="2" name="Name" tableColumnId="2"/>
      <queryTableField id="3" name="Salary" tableColumnId="3"/>
      <queryTableField id="4" name="Date (Extra Expenses)" tableColumnId="4"/>
      <queryTableField id="5" name="Extra Expenses" tableColumnId="5"/>
      <queryTableField id="6" name="Payment (Extra)" tableColumnId="6"/>
      <queryTableField id="7" name="Date (Tea Plants)" tableColumnId="7"/>
      <queryTableField id="8" name="Charges (Tea Plants)" tableColumnId="8"/>
      <queryTableField id="9" name="Number of Plants" tableColumnId="9"/>
      <queryTableField id="10" name="Payment (Tea Plants)" tableColumnId="10"/>
      <queryTableField id="11" name="Date (Tea Plucking)" tableColumnId="11"/>
      <queryTableField id="12" name="Tea Plucker" tableColumnId="12"/>
      <queryTableField id="13" name="Salary (Tea Plucker)" tableColumnId="13"/>
      <queryTableField id="14" name="Month (Income)" tableColumnId="14"/>
      <queryTableField id="15" name="Tea Leaves (kg)" tableColumnId="15"/>
      <queryTableField id="16" name="Income"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AA5FF4AA-CC23-4A64-8498-778F862EF0F1}" sourceName="Name">
  <pivotTables>
    <pivotTable tabId="6" name="Salaries"/>
  </pivotTables>
  <data>
    <tabular pivotCacheId="978930215">
      <items count="6">
        <i x="2" s="1"/>
        <i x="3" s="1"/>
        <i x="4" s="1"/>
        <i x="1" s="1"/>
        <i x="0"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_Income" xr10:uid="{CF2E1B5A-D1BE-4866-8E18-013DEE9ACEBE}" sourceName="Month (Income)">
  <pivotTables>
    <pivotTable tabId="17" name="PivotTable14"/>
  </pivotTables>
  <data>
    <tabular pivotCacheId="700225335">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_Plucker" xr10:uid="{E967FC95-06CA-46D5-9148-9631CA5269D3}" sourceName="Tea Plucker">
  <pivotTables>
    <pivotTable tabId="14" name="Tea_Plucking"/>
  </pivotTables>
  <data>
    <tabular pivotCacheId="1449778733">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nditure" xr10:uid="{B1464F49-AE86-4791-8959-E5F20DACCDBB}" sourceName="Expenditure">
  <pivotTables>
    <pivotTable tabId="18" name="PivotTable9"/>
  </pivotTables>
  <data>
    <tabular pivotCacheId="954233623">
      <items count="4">
        <i x="1" s="1"/>
        <i x="0" s="1"/>
        <i x="2"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A904BBB-BF0D-4E6A-932F-4251C5E22680}" sourceName="Year">
  <pivotTables>
    <pivotTable tabId="18" name="PivotTable10"/>
  </pivotTables>
  <data>
    <tabular pivotCacheId="1232648512">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tra_Expenses" xr10:uid="{EED77208-CA9C-4CFA-B3C3-4F1D04209381}" sourceName="Extra Expenses">
  <pivotTables>
    <pivotTable tabId="12" name="PivotTable15"/>
  </pivotTables>
  <data>
    <tabular pivotCacheId="1421311668">
      <items count="10">
        <i x="0" s="1"/>
        <i x="8" s="1"/>
        <i x="1" s="1"/>
        <i x="5" s="1"/>
        <i x="6" s="1"/>
        <i x="4" s="1"/>
        <i x="7" s="1"/>
        <i x="9"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penditure" xr10:uid="{ED4B40FE-2E2B-472A-A8CF-1B283C210427}" cache="Slicer_Expenditure" caption="Expenditure" startItem="1" rowHeight="257175"/>
  <slicer name="Year" xr10:uid="{3CD1BC51-92D3-4131-A8DE-FB31FE7BB626}" cache="Slicer_Year" caption="Year" columnCount="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 Plucker" xr10:uid="{B7467CAA-88FD-4CEE-8088-56D975F556BF}" cache="Slicer_Tea_Plucker" caption="Tea Plucker" columnCount="3" style="Nobor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tra Expenses" xr10:uid="{64B999A0-D06F-4FA6-B639-F00A01FE9F10}" cache="Slicer_Extra_Expenses" caption="Extra Expenses"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5EF82D3D-9435-42F8-B58C-89A176CA416F}" cache="Slicer_Name" caption="Name" style="SlicerStyleLight3"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Income)" xr10:uid="{F4DDF707-9164-4E58-BEA1-A1E820F3D98A}" cache="Slicer_Month__Income" caption="Month (Income)" startItem="4" style="Noborder" rowHeight="257175"/>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1" xr10:uid="{2A789969-8899-43CB-B45A-F07E50E1B92C}" cache="Slicer_Name" caption="Name" columnCount="6" showCaption="0" style="Noborder" lockedPosition="1" rowHeight="257175"/>
  <slicer name="Month (Income) 1" xr10:uid="{0B181939-61B7-4F76-9553-FA61BD127CBF}" cache="Slicer_Month__Income" caption="Month (Income)" columnCount="3" showCaption="0" style="Noborder" lockedPosition="1" rowHeight="257175"/>
  <slicer name="Tea Plucker 1" xr10:uid="{E0B6E2B7-7F5B-4F8C-99F7-6A12B518AC7B}" cache="Slicer_Tea_Plucker" caption="Tea Plucker" showCaption="0" style="Noborder" lockedPosition="1" rowHeight="257175"/>
  <slicer name="Expenditure 2" xr10:uid="{E696F7C6-96C9-4BAA-AF54-F6FBF22CB873}" cache="Slicer_Expenditure" caption="Expenditure" columnCount="2" showCaption="0" style="Noborder" lockedPosition="1" rowHeight="257175"/>
  <slicer name="Year 1" xr10:uid="{8A3E2946-5959-48E1-A7CB-FF6C92EC5C52}" cache="Slicer_Year" caption="Year" columnCount="2" showCaption="0" style="Noborder" lockedPosition="1" rowHeight="257175"/>
  <slicer name="Extra Expenses 1" xr10:uid="{75EAEE83-191B-488E-82DB-19AD0EC14072}" cache="Slicer_Extra_Expenses" caption="Extra Expenses" showCaption="0" style="Noborder" lockedPosition="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E1D4EB-42D7-49CD-BF6C-6A2BD9761C41}" name="Data_2024" displayName="Data_2024" ref="A1:P91" tableType="queryTable" totalsRowShown="0">
  <autoFilter ref="A1:P91" xr:uid="{D8E1D4EB-42D7-49CD-BF6C-6A2BD9761C41}"/>
  <tableColumns count="16">
    <tableColumn id="1" xr3:uid="{7FA24A6E-64EB-47E9-99BE-48C9540E5755}" uniqueName="1" name="Date (Salary Payments)" queryTableFieldId="1" dataDxfId="8"/>
    <tableColumn id="2" xr3:uid="{FE4F824F-35EA-458C-AE80-32164B9BD5BB}" uniqueName="2" name="Name" queryTableFieldId="2" dataDxfId="21"/>
    <tableColumn id="3" xr3:uid="{E39E9FBC-A012-4EC8-B3F5-5B46D466C47C}" uniqueName="3" name="Salary" queryTableFieldId="3"/>
    <tableColumn id="4" xr3:uid="{F8C8DD03-F334-4C6E-8914-6655A204F385}" uniqueName="4" name="Date (Extra Expenses)" queryTableFieldId="4" dataDxfId="7"/>
    <tableColumn id="5" xr3:uid="{3D95D06D-BE21-4935-94F9-24A826E4ABA4}" uniqueName="5" name="Extra Expenses" queryTableFieldId="5" dataDxfId="20"/>
    <tableColumn id="6" xr3:uid="{2E5DFC8B-870E-4E0E-98B3-335F59AB31A7}" uniqueName="6" name="Payment (Extra)" queryTableFieldId="6"/>
    <tableColumn id="7" xr3:uid="{3419785A-C25A-4D9D-B0BB-960744D7AF53}" uniqueName="7" name="Date (Tea Plants)" queryTableFieldId="7" dataDxfId="6"/>
    <tableColumn id="8" xr3:uid="{608628AD-79FD-430D-9001-D4E3A16667DD}" uniqueName="8" name="Charges (Tea Plants)" queryTableFieldId="8" dataDxfId="19"/>
    <tableColumn id="9" xr3:uid="{EE916CD0-6141-467B-A2E2-1DFFB269F5FF}" uniqueName="9" name="Number of Plants" queryTableFieldId="9"/>
    <tableColumn id="10" xr3:uid="{FE5AA400-0EF8-4C95-A9B7-DFC2DFA82478}" uniqueName="10" name="Payment (Tea Plants)" queryTableFieldId="10"/>
    <tableColumn id="11" xr3:uid="{514DCF94-563B-45B3-9705-7097AFE840AB}" uniqueName="11" name="Date (Tea Plucking)" queryTableFieldId="11" dataDxfId="5"/>
    <tableColumn id="12" xr3:uid="{45C06721-4B0C-45C8-A4C5-89AD3303EAFD}" uniqueName="12" name="Tea Plucker" queryTableFieldId="12" dataDxfId="18"/>
    <tableColumn id="13" xr3:uid="{03237159-36C7-4D7D-9BC4-B92EC5689155}" uniqueName="13" name="Salary (Tea Plucker)" queryTableFieldId="13"/>
    <tableColumn id="14" xr3:uid="{1D184018-0590-45A9-8512-5352F6788BE0}" uniqueName="14" name="Month (Income)" queryTableFieldId="14" dataDxfId="17"/>
    <tableColumn id="15" xr3:uid="{02914A71-8892-4D1E-8D54-4CB46BF40907}" uniqueName="15" name="Tea Leaves (kg)" queryTableFieldId="15"/>
    <tableColumn id="16" xr3:uid="{1DE7E279-731D-4BAF-85C7-1995D951BEDA}" uniqueName="16" name="Income" queryTableField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62F30FC-2318-4CFF-BE27-EF92DB821AD7}" name="Table5" displayName="Table5" ref="I2:J6" totalsRowShown="0">
  <autoFilter ref="I2:J6" xr:uid="{162F30FC-2318-4CFF-BE27-EF92DB821AD7}"/>
  <tableColumns count="2">
    <tableColumn id="1" xr3:uid="{489CB2FA-EEFF-480B-B3FB-719B751826E7}" name="Expenditure"/>
    <tableColumn id="2" xr3:uid="{37F80031-636D-4579-BAB2-8F61E6AC12E8}" name="Paym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4AE8F4F-FBFE-4FF2-B6D9-02FB7343158F}" name="Table6" displayName="Table6" ref="R3:S5" totalsRowShown="0">
  <autoFilter ref="R3:S5" xr:uid="{E4AE8F4F-FBFE-4FF2-B6D9-02FB7343158F}"/>
  <tableColumns count="2">
    <tableColumn id="1" xr3:uid="{0620FCCC-05A8-4FC1-A4B2-EF88ACBE7710}" name="Year"/>
    <tableColumn id="2" xr3:uid="{CC3BA7C1-0F9C-4FA3-92D0-5E6EF55B86B3}" name="Revenue" dataDxfId="15" dataCellStyle="Currency">
      <calculatedColumnFormula>GETPIVOTDATA("Income",$D$16)</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00B050"/>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_Salary_Payments" xr10:uid="{2F3848DC-4965-4E7D-81ED-879C76899001}" sourceName="Date (Salary Payments)">
  <pivotTables>
    <pivotTable tabId="6" name="Salaries"/>
  </pivotTables>
  <state minimalRefreshVersion="6" lastRefreshVersion="6" pivotCacheId="978930215" filterType="dateBetween">
    <selection startDate="2023-01-01T00:00:00" endDate="2024-12-31T00:00:00"/>
    <bounds startDate="2023-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_Extra_Expenses" xr10:uid="{0570BD8D-716C-4C39-B966-1959429CB520}" sourceName="Date (Extra Expenses)">
  <pivotTables>
    <pivotTable tabId="12" name="PivotTable15"/>
  </pivotTables>
  <state minimalRefreshVersion="6" lastRefreshVersion="6" pivotCacheId="1421311668" filterType="dateBetween">
    <selection startDate="2023-01-01T00:00:00" endDate="2024-12-31T00:00:00"/>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Extra Expenses)" xr10:uid="{2269ECD1-2294-47F5-94A4-6DAB3B299030}" cache="NativeTimeline_Date__Extra_Expenses" caption="Date (Extra Expenses)" level="2" selectionLevel="0" scrollPosition="2023-01-01T00:00:00" style="TimeSlicerStyleDark3"/>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Salary Payments)" xr10:uid="{5D2902CE-A9CF-463E-A643-2A1FF2671C26}" cache="NativeTimeline_Date__Salary_Payments" caption="Date (Salary Payments)" level="2" selectionLevel="0" scrollPosition="2024-08-17T00:00:00" style="TimeSlicerStyleLight3"/>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ary Expenditure" xr10:uid="{466D4150-A0A3-4BB5-9323-DC4469319E43}" cache="NativeTimeline_Date__Salary_Payments" caption="Salary Expenditure" showHeader="0" showSelectionLabel="0" showTimeLevel="0" showHorizontalScrollbar="0" level="2" selectionLevel="0" scrollPosition="2024-06-08T00:00:00" style="TimeSlicerStyleDark6"/>
  <timeline name="Date (Extra Expenses) 1" xr10:uid="{9337CA8B-0D1A-4221-9738-0CC35513A161}" cache="NativeTimeline_Date__Extra_Expenses" caption="Date (Extra Expenses)" showHeader="0" showSelectionLabel="0" showTimeLevel="0" showHorizontalScrollbar="0" level="2" selectionLevel="0" scrollPosition="2023-06-01T00:00:00" style="TimeSlicerStyleDark3"/>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table" Target="../tables/table3.xml"/><Relationship Id="rId4" Type="http://schemas.openxmlformats.org/officeDocument/2006/relationships/pivotTable" Target="../pivotTables/pivotTable4.xml"/><Relationship Id="rId9"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10.xml"/><Relationship Id="rId4" Type="http://schemas.microsoft.com/office/2011/relationships/timeline" Target="../timelines/timeline1.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11.xml"/><Relationship Id="rId4" Type="http://schemas.microsoft.com/office/2011/relationships/timeline" Target="../timelines/timeline2.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12.xml"/></Relationships>
</file>

<file path=xl/worksheets/_rels/sheet8.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6.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6B801-A5B3-485E-94F6-4EBC3A76F4AD}">
  <dimension ref="A1:P91"/>
  <sheetViews>
    <sheetView workbookViewId="0">
      <selection activeCell="D50" sqref="D1:E50"/>
    </sheetView>
  </sheetViews>
  <sheetFormatPr defaultRowHeight="15" x14ac:dyDescent="0.25"/>
  <cols>
    <col min="1" max="1" width="24.5703125" bestFit="1" customWidth="1"/>
    <col min="2" max="2" width="10.7109375" bestFit="1" customWidth="1"/>
    <col min="3" max="3" width="8.7109375" bestFit="1" customWidth="1"/>
    <col min="4" max="4" width="23.42578125" bestFit="1" customWidth="1"/>
    <col min="5" max="5" width="26.42578125" bestFit="1" customWidth="1"/>
    <col min="6" max="6" width="17.7109375" bestFit="1" customWidth="1"/>
    <col min="7" max="7" width="18.7109375" bestFit="1" customWidth="1"/>
    <col min="8" max="8" width="22" bestFit="1" customWidth="1"/>
    <col min="9" max="9" width="19" bestFit="1" customWidth="1"/>
    <col min="10" max="10" width="22.42578125" bestFit="1" customWidth="1"/>
    <col min="11" max="11" width="20.85546875" bestFit="1" customWidth="1"/>
    <col min="12" max="12" width="13.5703125" bestFit="1" customWidth="1"/>
    <col min="13" max="13" width="21.140625" bestFit="1" customWidth="1"/>
    <col min="14" max="14" width="17.7109375" bestFit="1" customWidth="1"/>
    <col min="15" max="15" width="17.140625" bestFit="1" customWidth="1"/>
    <col min="16" max="16" width="10"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s="1">
        <v>45301</v>
      </c>
      <c r="B2" t="s">
        <v>16</v>
      </c>
      <c r="C2">
        <v>22000</v>
      </c>
      <c r="D2" s="1">
        <v>45363</v>
      </c>
      <c r="E2" t="s">
        <v>17</v>
      </c>
      <c r="F2">
        <v>138000</v>
      </c>
      <c r="G2" s="1">
        <v>45430</v>
      </c>
      <c r="H2" t="s">
        <v>18</v>
      </c>
      <c r="I2">
        <v>2500</v>
      </c>
      <c r="J2">
        <v>85000</v>
      </c>
      <c r="K2" s="1">
        <v>45612</v>
      </c>
      <c r="L2" t="s">
        <v>19</v>
      </c>
      <c r="M2">
        <v>1500</v>
      </c>
      <c r="N2" t="s">
        <v>20</v>
      </c>
      <c r="O2">
        <v>56</v>
      </c>
      <c r="P2">
        <v>8850</v>
      </c>
    </row>
    <row r="3" spans="1:16" x14ac:dyDescent="0.25">
      <c r="A3" s="1">
        <v>45318</v>
      </c>
      <c r="B3" t="s">
        <v>16</v>
      </c>
      <c r="C3">
        <v>28900</v>
      </c>
      <c r="D3" s="1">
        <v>45379</v>
      </c>
      <c r="E3" t="s">
        <v>17</v>
      </c>
      <c r="F3">
        <v>114000</v>
      </c>
      <c r="G3" s="1">
        <v>45437</v>
      </c>
      <c r="H3" t="s">
        <v>18</v>
      </c>
      <c r="I3">
        <v>1250</v>
      </c>
      <c r="J3">
        <v>37500</v>
      </c>
      <c r="K3" s="1">
        <v>45619</v>
      </c>
      <c r="L3" t="s">
        <v>21</v>
      </c>
      <c r="M3">
        <v>500</v>
      </c>
      <c r="N3" t="s">
        <v>22</v>
      </c>
      <c r="O3">
        <v>63</v>
      </c>
      <c r="P3">
        <v>10901</v>
      </c>
    </row>
    <row r="4" spans="1:16" x14ac:dyDescent="0.25">
      <c r="A4" s="1">
        <v>45340</v>
      </c>
      <c r="B4" t="s">
        <v>16</v>
      </c>
      <c r="C4">
        <v>34000</v>
      </c>
      <c r="D4" s="1">
        <v>45382</v>
      </c>
      <c r="E4" t="s">
        <v>17</v>
      </c>
      <c r="F4">
        <v>126000</v>
      </c>
      <c r="G4" s="1">
        <v>45437</v>
      </c>
      <c r="H4" t="s">
        <v>18</v>
      </c>
      <c r="I4">
        <v>800</v>
      </c>
      <c r="J4">
        <v>27200</v>
      </c>
      <c r="K4" s="1">
        <v>45619</v>
      </c>
      <c r="L4" t="s">
        <v>23</v>
      </c>
      <c r="M4">
        <v>3850</v>
      </c>
      <c r="N4" t="s">
        <v>24</v>
      </c>
      <c r="O4">
        <v>90</v>
      </c>
      <c r="P4">
        <v>15850</v>
      </c>
    </row>
    <row r="5" spans="1:16" x14ac:dyDescent="0.25">
      <c r="A5" s="1">
        <v>45342</v>
      </c>
      <c r="B5" t="s">
        <v>16</v>
      </c>
      <c r="C5">
        <v>22000</v>
      </c>
      <c r="D5" s="1">
        <v>45385</v>
      </c>
      <c r="E5" t="s">
        <v>17</v>
      </c>
      <c r="F5">
        <v>21000</v>
      </c>
      <c r="G5" s="1">
        <v>45437</v>
      </c>
      <c r="H5" t="s">
        <v>18</v>
      </c>
      <c r="I5">
        <v>500</v>
      </c>
      <c r="J5">
        <v>17000</v>
      </c>
      <c r="K5" s="1">
        <v>45619</v>
      </c>
      <c r="L5" t="s">
        <v>19</v>
      </c>
      <c r="M5">
        <v>2000</v>
      </c>
      <c r="N5" t="s">
        <v>25</v>
      </c>
      <c r="O5">
        <v>202</v>
      </c>
      <c r="P5">
        <v>31090</v>
      </c>
    </row>
    <row r="6" spans="1:16" x14ac:dyDescent="0.25">
      <c r="A6" s="1">
        <v>45358</v>
      </c>
      <c r="B6" t="s">
        <v>16</v>
      </c>
      <c r="C6">
        <v>14000</v>
      </c>
      <c r="D6" s="1">
        <v>45382</v>
      </c>
      <c r="E6" t="s">
        <v>17</v>
      </c>
      <c r="F6">
        <v>1000</v>
      </c>
      <c r="G6" s="1">
        <v>45437</v>
      </c>
      <c r="H6" t="s">
        <v>18</v>
      </c>
      <c r="I6">
        <v>500</v>
      </c>
      <c r="J6">
        <v>22500</v>
      </c>
      <c r="K6" s="1">
        <v>45626</v>
      </c>
      <c r="L6" t="s">
        <v>23</v>
      </c>
      <c r="M6">
        <v>550</v>
      </c>
      <c r="N6" t="s">
        <v>26</v>
      </c>
      <c r="O6">
        <v>201</v>
      </c>
      <c r="P6">
        <v>30240</v>
      </c>
    </row>
    <row r="7" spans="1:16" x14ac:dyDescent="0.25">
      <c r="A7" s="1">
        <v>45372</v>
      </c>
      <c r="B7" t="s">
        <v>16</v>
      </c>
      <c r="C7">
        <v>28000</v>
      </c>
      <c r="D7" s="1">
        <v>45430</v>
      </c>
      <c r="E7" t="s">
        <v>17</v>
      </c>
      <c r="F7">
        <v>255200</v>
      </c>
      <c r="G7" s="1">
        <v>45466</v>
      </c>
      <c r="H7" t="s">
        <v>18</v>
      </c>
      <c r="I7">
        <v>3000</v>
      </c>
      <c r="J7">
        <v>102000</v>
      </c>
      <c r="K7" s="1">
        <v>45626</v>
      </c>
      <c r="L7" t="s">
        <v>21</v>
      </c>
      <c r="M7">
        <v>650</v>
      </c>
      <c r="N7" t="s">
        <v>27</v>
      </c>
      <c r="O7">
        <v>267</v>
      </c>
      <c r="P7">
        <v>41750</v>
      </c>
    </row>
    <row r="8" spans="1:16" x14ac:dyDescent="0.25">
      <c r="A8" s="1">
        <v>45386</v>
      </c>
      <c r="B8" t="s">
        <v>16</v>
      </c>
      <c r="C8">
        <v>27000</v>
      </c>
      <c r="D8" s="1">
        <v>45393</v>
      </c>
      <c r="E8" t="s">
        <v>53</v>
      </c>
      <c r="F8">
        <v>48840</v>
      </c>
      <c r="G8" s="1">
        <v>45468</v>
      </c>
      <c r="H8" t="s">
        <v>18</v>
      </c>
      <c r="I8">
        <v>1500</v>
      </c>
      <c r="J8">
        <v>51000</v>
      </c>
      <c r="K8" s="1">
        <v>45633</v>
      </c>
      <c r="L8" t="s">
        <v>23</v>
      </c>
      <c r="M8">
        <v>2100</v>
      </c>
      <c r="N8" t="s">
        <v>28</v>
      </c>
      <c r="O8">
        <v>335</v>
      </c>
      <c r="P8">
        <v>50680</v>
      </c>
    </row>
    <row r="9" spans="1:16" x14ac:dyDescent="0.25">
      <c r="A9" s="1">
        <v>45389</v>
      </c>
      <c r="B9" t="s">
        <v>16</v>
      </c>
      <c r="C9">
        <v>15000</v>
      </c>
      <c r="D9" s="1">
        <v>45393</v>
      </c>
      <c r="E9" t="s">
        <v>53</v>
      </c>
      <c r="F9">
        <v>3000</v>
      </c>
      <c r="G9" s="1">
        <v>45465</v>
      </c>
      <c r="H9" t="s">
        <v>18</v>
      </c>
      <c r="I9">
        <v>3000</v>
      </c>
      <c r="J9">
        <v>99000</v>
      </c>
      <c r="K9" s="1">
        <v>45633</v>
      </c>
      <c r="L9" t="s">
        <v>21</v>
      </c>
      <c r="M9">
        <v>2950</v>
      </c>
      <c r="N9" t="s">
        <v>29</v>
      </c>
      <c r="O9">
        <v>314.5</v>
      </c>
      <c r="P9">
        <v>47385</v>
      </c>
    </row>
    <row r="10" spans="1:16" x14ac:dyDescent="0.25">
      <c r="A10" s="1">
        <v>45403</v>
      </c>
      <c r="B10" t="s">
        <v>16</v>
      </c>
      <c r="C10">
        <v>12000</v>
      </c>
      <c r="D10" s="1">
        <v>45546</v>
      </c>
      <c r="E10" t="s">
        <v>30</v>
      </c>
      <c r="F10">
        <v>4000</v>
      </c>
      <c r="G10" s="1">
        <v>45476</v>
      </c>
      <c r="H10" t="s">
        <v>18</v>
      </c>
      <c r="I10">
        <v>2000</v>
      </c>
      <c r="J10">
        <v>66000</v>
      </c>
      <c r="K10" s="1">
        <v>45647</v>
      </c>
      <c r="L10" t="s">
        <v>23</v>
      </c>
      <c r="M10">
        <v>2650</v>
      </c>
      <c r="N10" t="s">
        <v>31</v>
      </c>
      <c r="O10">
        <v>410</v>
      </c>
      <c r="P10">
        <v>61963</v>
      </c>
    </row>
    <row r="11" spans="1:16" x14ac:dyDescent="0.25">
      <c r="A11" s="1">
        <v>45413</v>
      </c>
      <c r="B11" t="s">
        <v>16</v>
      </c>
      <c r="C11">
        <v>26000</v>
      </c>
      <c r="D11" s="1">
        <v>45617</v>
      </c>
      <c r="E11" t="s">
        <v>53</v>
      </c>
      <c r="F11">
        <v>3000</v>
      </c>
      <c r="G11" s="1"/>
      <c r="H11" t="s">
        <v>56</v>
      </c>
      <c r="I11">
        <v>0</v>
      </c>
      <c r="J11">
        <v>0</v>
      </c>
      <c r="K11" s="1">
        <v>45652</v>
      </c>
      <c r="L11" t="s">
        <v>19</v>
      </c>
      <c r="M11">
        <v>2100</v>
      </c>
      <c r="N11" t="s">
        <v>32</v>
      </c>
      <c r="O11">
        <v>306.5</v>
      </c>
      <c r="P11">
        <v>45662</v>
      </c>
    </row>
    <row r="12" spans="1:16" x14ac:dyDescent="0.25">
      <c r="A12" s="1">
        <v>45422</v>
      </c>
      <c r="B12" t="s">
        <v>16</v>
      </c>
      <c r="C12">
        <v>12000</v>
      </c>
      <c r="D12" s="12">
        <v>45444</v>
      </c>
      <c r="E12" t="s">
        <v>33</v>
      </c>
      <c r="F12">
        <v>11000</v>
      </c>
      <c r="G12" s="1"/>
      <c r="H12" t="s">
        <v>56</v>
      </c>
      <c r="I12">
        <v>0</v>
      </c>
      <c r="J12">
        <v>0</v>
      </c>
      <c r="K12" s="1">
        <v>45652</v>
      </c>
      <c r="L12" t="s">
        <v>23</v>
      </c>
      <c r="M12">
        <v>2450</v>
      </c>
      <c r="N12" t="s">
        <v>34</v>
      </c>
      <c r="O12">
        <v>363.5</v>
      </c>
      <c r="P12">
        <v>52597</v>
      </c>
    </row>
    <row r="13" spans="1:16" x14ac:dyDescent="0.25">
      <c r="A13" s="1">
        <v>45439</v>
      </c>
      <c r="B13" t="s">
        <v>16</v>
      </c>
      <c r="C13">
        <v>30000</v>
      </c>
      <c r="D13" s="1">
        <v>45462</v>
      </c>
      <c r="E13" t="s">
        <v>33</v>
      </c>
      <c r="F13">
        <v>6000</v>
      </c>
      <c r="G13" s="1"/>
      <c r="H13" t="s">
        <v>56</v>
      </c>
      <c r="I13">
        <v>0</v>
      </c>
      <c r="J13">
        <v>0</v>
      </c>
      <c r="K13" s="1"/>
      <c r="L13" t="s">
        <v>56</v>
      </c>
      <c r="M13">
        <v>0</v>
      </c>
      <c r="N13" t="s">
        <v>35</v>
      </c>
      <c r="O13">
        <v>331</v>
      </c>
      <c r="P13">
        <v>49850</v>
      </c>
    </row>
    <row r="14" spans="1:16" x14ac:dyDescent="0.25">
      <c r="A14" s="1">
        <v>45451</v>
      </c>
      <c r="B14" t="s">
        <v>16</v>
      </c>
      <c r="C14">
        <v>23500</v>
      </c>
      <c r="D14" s="1">
        <v>45476</v>
      </c>
      <c r="E14" t="s">
        <v>33</v>
      </c>
      <c r="F14">
        <v>7500</v>
      </c>
      <c r="G14" s="1"/>
      <c r="H14" t="s">
        <v>56</v>
      </c>
      <c r="I14">
        <v>0</v>
      </c>
      <c r="J14">
        <v>0</v>
      </c>
      <c r="K14" s="1"/>
      <c r="L14" t="s">
        <v>56</v>
      </c>
      <c r="M14">
        <v>0</v>
      </c>
      <c r="N14" t="s">
        <v>56</v>
      </c>
    </row>
    <row r="15" spans="1:16" x14ac:dyDescent="0.25">
      <c r="A15" s="1">
        <v>45460</v>
      </c>
      <c r="B15" t="s">
        <v>16</v>
      </c>
      <c r="C15">
        <v>16000</v>
      </c>
      <c r="D15" s="1">
        <v>45484</v>
      </c>
      <c r="E15" t="s">
        <v>33</v>
      </c>
      <c r="F15">
        <v>1500</v>
      </c>
      <c r="G15" s="1"/>
      <c r="H15" t="s">
        <v>56</v>
      </c>
      <c r="I15">
        <v>0</v>
      </c>
      <c r="J15">
        <v>0</v>
      </c>
      <c r="K15" s="1"/>
      <c r="L15" t="s">
        <v>56</v>
      </c>
      <c r="M15">
        <v>0</v>
      </c>
      <c r="N15" t="s">
        <v>56</v>
      </c>
    </row>
    <row r="16" spans="1:16" x14ac:dyDescent="0.25">
      <c r="A16" s="1">
        <v>45465</v>
      </c>
      <c r="B16" t="s">
        <v>16</v>
      </c>
      <c r="C16">
        <v>10000</v>
      </c>
      <c r="D16" s="1">
        <v>45537</v>
      </c>
      <c r="E16" t="s">
        <v>33</v>
      </c>
      <c r="F16">
        <v>4000</v>
      </c>
      <c r="G16" s="1"/>
      <c r="H16" t="s">
        <v>56</v>
      </c>
      <c r="I16">
        <v>0</v>
      </c>
      <c r="J16">
        <v>0</v>
      </c>
      <c r="K16" s="1"/>
      <c r="L16" t="s">
        <v>56</v>
      </c>
      <c r="M16">
        <v>0</v>
      </c>
      <c r="N16" t="s">
        <v>56</v>
      </c>
    </row>
    <row r="17" spans="1:14" x14ac:dyDescent="0.25">
      <c r="A17" s="1">
        <v>45472</v>
      </c>
      <c r="B17" t="s">
        <v>16</v>
      </c>
      <c r="C17">
        <v>16000</v>
      </c>
      <c r="D17" s="1">
        <v>45617</v>
      </c>
      <c r="E17" t="s">
        <v>33</v>
      </c>
      <c r="F17">
        <v>1500</v>
      </c>
      <c r="G17" s="1"/>
      <c r="H17" t="s">
        <v>56</v>
      </c>
      <c r="I17">
        <v>0</v>
      </c>
      <c r="J17">
        <v>0</v>
      </c>
      <c r="K17" s="1"/>
      <c r="L17" t="s">
        <v>56</v>
      </c>
      <c r="M17">
        <v>0</v>
      </c>
      <c r="N17" t="s">
        <v>56</v>
      </c>
    </row>
    <row r="18" spans="1:14" x14ac:dyDescent="0.25">
      <c r="A18" s="1">
        <v>45479</v>
      </c>
      <c r="B18" t="s">
        <v>16</v>
      </c>
      <c r="C18">
        <v>14000</v>
      </c>
      <c r="D18" s="1">
        <v>45643</v>
      </c>
      <c r="E18" t="s">
        <v>33</v>
      </c>
      <c r="F18">
        <v>4000</v>
      </c>
      <c r="G18" s="1"/>
      <c r="H18" t="s">
        <v>56</v>
      </c>
      <c r="I18">
        <v>0</v>
      </c>
      <c r="J18">
        <v>0</v>
      </c>
      <c r="K18" s="1"/>
      <c r="L18" t="s">
        <v>56</v>
      </c>
      <c r="M18">
        <v>0</v>
      </c>
      <c r="N18" t="s">
        <v>56</v>
      </c>
    </row>
    <row r="19" spans="1:14" x14ac:dyDescent="0.25">
      <c r="A19" s="1">
        <v>45486</v>
      </c>
      <c r="B19" t="s">
        <v>16</v>
      </c>
      <c r="C19">
        <v>14000</v>
      </c>
      <c r="D19" s="12">
        <v>45627</v>
      </c>
      <c r="E19" t="s">
        <v>36</v>
      </c>
      <c r="F19">
        <v>68451</v>
      </c>
      <c r="G19" s="1"/>
      <c r="H19" t="s">
        <v>56</v>
      </c>
      <c r="I19">
        <v>0</v>
      </c>
      <c r="J19">
        <v>0</v>
      </c>
      <c r="K19" s="1"/>
      <c r="L19" t="s">
        <v>56</v>
      </c>
      <c r="M19">
        <v>0</v>
      </c>
      <c r="N19" t="s">
        <v>56</v>
      </c>
    </row>
    <row r="20" spans="1:14" x14ac:dyDescent="0.25">
      <c r="A20" s="1">
        <v>45492</v>
      </c>
      <c r="B20" t="s">
        <v>16</v>
      </c>
      <c r="C20">
        <v>14000</v>
      </c>
      <c r="D20" s="12">
        <v>45627</v>
      </c>
      <c r="E20" t="s">
        <v>36</v>
      </c>
      <c r="F20">
        <v>5500</v>
      </c>
      <c r="G20" s="1"/>
      <c r="H20" t="s">
        <v>56</v>
      </c>
      <c r="I20">
        <v>0</v>
      </c>
      <c r="J20">
        <v>0</v>
      </c>
      <c r="K20" s="1"/>
      <c r="L20" t="s">
        <v>56</v>
      </c>
      <c r="M20">
        <v>0</v>
      </c>
      <c r="N20" t="s">
        <v>56</v>
      </c>
    </row>
    <row r="21" spans="1:14" x14ac:dyDescent="0.25">
      <c r="A21" s="1">
        <v>45497</v>
      </c>
      <c r="B21" t="s">
        <v>16</v>
      </c>
      <c r="C21">
        <v>14000</v>
      </c>
      <c r="D21" s="12">
        <v>45346</v>
      </c>
      <c r="E21" t="s">
        <v>37</v>
      </c>
      <c r="F21">
        <v>7200</v>
      </c>
      <c r="G21" s="1"/>
      <c r="H21" t="s">
        <v>56</v>
      </c>
      <c r="I21">
        <v>0</v>
      </c>
      <c r="J21">
        <v>0</v>
      </c>
      <c r="K21" s="1"/>
      <c r="L21" t="s">
        <v>56</v>
      </c>
      <c r="M21">
        <v>0</v>
      </c>
      <c r="N21" t="s">
        <v>56</v>
      </c>
    </row>
    <row r="22" spans="1:14" x14ac:dyDescent="0.25">
      <c r="A22" s="1">
        <v>45507</v>
      </c>
      <c r="B22" t="s">
        <v>16</v>
      </c>
      <c r="C22">
        <v>14000</v>
      </c>
      <c r="D22" s="12">
        <v>45346</v>
      </c>
      <c r="E22" t="s">
        <v>37</v>
      </c>
      <c r="F22">
        <v>5000</v>
      </c>
      <c r="G22" s="1"/>
      <c r="H22" t="s">
        <v>56</v>
      </c>
      <c r="I22">
        <v>0</v>
      </c>
      <c r="J22">
        <v>0</v>
      </c>
      <c r="K22" s="1"/>
      <c r="L22" t="s">
        <v>56</v>
      </c>
      <c r="M22">
        <v>0</v>
      </c>
      <c r="N22" t="s">
        <v>56</v>
      </c>
    </row>
    <row r="23" spans="1:14" x14ac:dyDescent="0.25">
      <c r="A23" s="1">
        <v>45514</v>
      </c>
      <c r="B23" t="s">
        <v>16</v>
      </c>
      <c r="C23">
        <v>12000</v>
      </c>
      <c r="D23" s="12">
        <v>45346</v>
      </c>
      <c r="E23" t="s">
        <v>37</v>
      </c>
      <c r="F23">
        <v>3000</v>
      </c>
      <c r="G23" s="1"/>
      <c r="H23" t="s">
        <v>56</v>
      </c>
      <c r="I23">
        <v>0</v>
      </c>
      <c r="J23">
        <v>0</v>
      </c>
      <c r="K23" s="1"/>
      <c r="L23" t="s">
        <v>56</v>
      </c>
      <c r="M23">
        <v>0</v>
      </c>
      <c r="N23" t="s">
        <v>56</v>
      </c>
    </row>
    <row r="24" spans="1:14" x14ac:dyDescent="0.25">
      <c r="A24" s="1">
        <v>45521</v>
      </c>
      <c r="B24" t="s">
        <v>16</v>
      </c>
      <c r="C24">
        <v>12000</v>
      </c>
      <c r="D24" s="12">
        <v>45346</v>
      </c>
      <c r="E24" t="s">
        <v>37</v>
      </c>
      <c r="F24">
        <v>4000</v>
      </c>
      <c r="G24" s="1"/>
      <c r="H24" t="s">
        <v>56</v>
      </c>
      <c r="I24">
        <v>0</v>
      </c>
      <c r="J24">
        <v>0</v>
      </c>
      <c r="K24" s="1"/>
      <c r="L24" t="s">
        <v>56</v>
      </c>
      <c r="M24">
        <v>0</v>
      </c>
      <c r="N24" t="s">
        <v>56</v>
      </c>
    </row>
    <row r="25" spans="1:14" x14ac:dyDescent="0.25">
      <c r="A25" s="1">
        <v>45528</v>
      </c>
      <c r="B25" t="s">
        <v>16</v>
      </c>
      <c r="C25">
        <v>12000</v>
      </c>
      <c r="D25" s="1">
        <v>45346</v>
      </c>
      <c r="E25" t="s">
        <v>38</v>
      </c>
      <c r="F25">
        <v>35250</v>
      </c>
      <c r="G25" s="1"/>
      <c r="H25" t="s">
        <v>56</v>
      </c>
      <c r="I25">
        <v>0</v>
      </c>
      <c r="J25">
        <v>0</v>
      </c>
      <c r="K25" s="1"/>
      <c r="L25" t="s">
        <v>56</v>
      </c>
      <c r="M25">
        <v>0</v>
      </c>
      <c r="N25" t="s">
        <v>56</v>
      </c>
    </row>
    <row r="26" spans="1:14" x14ac:dyDescent="0.25">
      <c r="A26" s="1">
        <v>45535</v>
      </c>
      <c r="B26" t="s">
        <v>16</v>
      </c>
      <c r="C26">
        <v>12000</v>
      </c>
      <c r="D26" s="1">
        <v>45448</v>
      </c>
      <c r="E26" t="s">
        <v>38</v>
      </c>
      <c r="F26">
        <v>20000</v>
      </c>
      <c r="G26" s="1"/>
      <c r="H26" t="s">
        <v>56</v>
      </c>
      <c r="I26">
        <v>0</v>
      </c>
      <c r="J26">
        <v>0</v>
      </c>
      <c r="K26" s="1"/>
      <c r="L26" t="s">
        <v>56</v>
      </c>
      <c r="M26">
        <v>0</v>
      </c>
      <c r="N26" t="s">
        <v>56</v>
      </c>
    </row>
    <row r="27" spans="1:14" x14ac:dyDescent="0.25">
      <c r="A27" s="1">
        <v>45542</v>
      </c>
      <c r="B27" t="s">
        <v>16</v>
      </c>
      <c r="C27">
        <v>12000</v>
      </c>
      <c r="D27" s="1">
        <v>45476</v>
      </c>
      <c r="E27" t="s">
        <v>38</v>
      </c>
      <c r="F27">
        <v>27500</v>
      </c>
      <c r="G27" s="1"/>
      <c r="H27" t="s">
        <v>56</v>
      </c>
      <c r="I27">
        <v>0</v>
      </c>
      <c r="J27">
        <v>0</v>
      </c>
      <c r="K27" s="1"/>
      <c r="L27" t="s">
        <v>56</v>
      </c>
      <c r="M27">
        <v>0</v>
      </c>
      <c r="N27" t="s">
        <v>56</v>
      </c>
    </row>
    <row r="28" spans="1:14" x14ac:dyDescent="0.25">
      <c r="A28" s="1">
        <v>45549</v>
      </c>
      <c r="B28" t="s">
        <v>16</v>
      </c>
      <c r="C28">
        <v>12000</v>
      </c>
      <c r="D28" s="1">
        <v>45484</v>
      </c>
      <c r="E28" t="s">
        <v>38</v>
      </c>
      <c r="F28">
        <v>15000</v>
      </c>
      <c r="G28" s="1"/>
      <c r="H28" t="s">
        <v>56</v>
      </c>
      <c r="I28">
        <v>0</v>
      </c>
      <c r="J28">
        <v>0</v>
      </c>
      <c r="K28" s="1"/>
      <c r="L28" t="s">
        <v>56</v>
      </c>
      <c r="M28">
        <v>0</v>
      </c>
      <c r="N28" t="s">
        <v>56</v>
      </c>
    </row>
    <row r="29" spans="1:14" x14ac:dyDescent="0.25">
      <c r="A29" s="1">
        <v>45555</v>
      </c>
      <c r="B29" t="s">
        <v>16</v>
      </c>
      <c r="C29">
        <v>8000</v>
      </c>
      <c r="D29" s="1">
        <v>45537</v>
      </c>
      <c r="E29" t="s">
        <v>38</v>
      </c>
      <c r="F29">
        <v>69500</v>
      </c>
      <c r="G29" s="1"/>
      <c r="H29" t="s">
        <v>56</v>
      </c>
      <c r="I29">
        <v>0</v>
      </c>
      <c r="J29">
        <v>0</v>
      </c>
      <c r="K29" s="1"/>
      <c r="L29" t="s">
        <v>56</v>
      </c>
      <c r="M29">
        <v>0</v>
      </c>
      <c r="N29" t="s">
        <v>56</v>
      </c>
    </row>
    <row r="30" spans="1:14" x14ac:dyDescent="0.25">
      <c r="A30" s="1">
        <v>45562</v>
      </c>
      <c r="B30" t="s">
        <v>16</v>
      </c>
      <c r="C30">
        <v>12000</v>
      </c>
      <c r="D30" s="1">
        <v>45537</v>
      </c>
      <c r="E30" t="s">
        <v>38</v>
      </c>
      <c r="F30">
        <v>4950</v>
      </c>
      <c r="G30" s="1"/>
      <c r="H30" t="s">
        <v>56</v>
      </c>
      <c r="I30">
        <v>0</v>
      </c>
      <c r="J30">
        <v>0</v>
      </c>
      <c r="K30" s="1"/>
      <c r="L30" t="s">
        <v>56</v>
      </c>
      <c r="M30">
        <v>0</v>
      </c>
      <c r="N30" t="s">
        <v>56</v>
      </c>
    </row>
    <row r="31" spans="1:14" x14ac:dyDescent="0.25">
      <c r="A31" s="1">
        <v>45577</v>
      </c>
      <c r="B31" t="s">
        <v>16</v>
      </c>
      <c r="C31">
        <v>12000</v>
      </c>
      <c r="D31" s="1">
        <v>45563</v>
      </c>
      <c r="E31" t="s">
        <v>38</v>
      </c>
      <c r="F31">
        <v>9500</v>
      </c>
      <c r="G31" s="1"/>
      <c r="H31" t="s">
        <v>56</v>
      </c>
      <c r="I31">
        <v>0</v>
      </c>
      <c r="J31">
        <v>0</v>
      </c>
      <c r="K31" s="1"/>
      <c r="L31" t="s">
        <v>56</v>
      </c>
      <c r="M31">
        <v>0</v>
      </c>
      <c r="N31" t="s">
        <v>56</v>
      </c>
    </row>
    <row r="32" spans="1:14" x14ac:dyDescent="0.25">
      <c r="A32" s="1">
        <v>45584</v>
      </c>
      <c r="B32" t="s">
        <v>16</v>
      </c>
      <c r="C32">
        <v>10000</v>
      </c>
      <c r="D32" s="1">
        <v>45580</v>
      </c>
      <c r="E32" t="s">
        <v>38</v>
      </c>
      <c r="F32">
        <v>41800</v>
      </c>
      <c r="G32" s="1"/>
      <c r="H32" t="s">
        <v>56</v>
      </c>
      <c r="I32">
        <v>0</v>
      </c>
      <c r="J32">
        <v>0</v>
      </c>
      <c r="K32" s="1"/>
      <c r="L32" t="s">
        <v>56</v>
      </c>
      <c r="M32">
        <v>0</v>
      </c>
      <c r="N32" t="s">
        <v>56</v>
      </c>
    </row>
    <row r="33" spans="1:14" x14ac:dyDescent="0.25">
      <c r="A33" s="1">
        <v>45591</v>
      </c>
      <c r="B33" t="s">
        <v>16</v>
      </c>
      <c r="C33">
        <v>12000</v>
      </c>
      <c r="D33" s="1">
        <v>45591</v>
      </c>
      <c r="E33" t="s">
        <v>38</v>
      </c>
      <c r="F33">
        <v>9500</v>
      </c>
      <c r="G33" s="1"/>
      <c r="H33" t="s">
        <v>56</v>
      </c>
      <c r="I33">
        <v>0</v>
      </c>
      <c r="J33">
        <v>0</v>
      </c>
      <c r="K33" s="1"/>
      <c r="L33" t="s">
        <v>56</v>
      </c>
      <c r="M33">
        <v>0</v>
      </c>
      <c r="N33" t="s">
        <v>56</v>
      </c>
    </row>
    <row r="34" spans="1:14" x14ac:dyDescent="0.25">
      <c r="A34" s="1">
        <v>45597</v>
      </c>
      <c r="B34" t="s">
        <v>16</v>
      </c>
      <c r="C34">
        <v>12000</v>
      </c>
      <c r="D34" s="1">
        <v>45626</v>
      </c>
      <c r="E34" t="s">
        <v>38</v>
      </c>
      <c r="F34">
        <v>9500</v>
      </c>
      <c r="G34" s="1"/>
      <c r="H34" t="s">
        <v>56</v>
      </c>
      <c r="I34">
        <v>0</v>
      </c>
      <c r="J34">
        <v>0</v>
      </c>
      <c r="K34" s="1"/>
      <c r="L34" t="s">
        <v>56</v>
      </c>
      <c r="M34">
        <v>0</v>
      </c>
      <c r="N34" t="s">
        <v>56</v>
      </c>
    </row>
    <row r="35" spans="1:14" x14ac:dyDescent="0.25">
      <c r="A35" s="1">
        <v>45290</v>
      </c>
      <c r="B35" t="s">
        <v>39</v>
      </c>
      <c r="C35">
        <v>35000</v>
      </c>
      <c r="D35" s="1">
        <v>45643</v>
      </c>
      <c r="E35" t="s">
        <v>38</v>
      </c>
      <c r="F35">
        <v>34210</v>
      </c>
      <c r="G35" s="1"/>
      <c r="H35" t="s">
        <v>56</v>
      </c>
      <c r="I35">
        <v>0</v>
      </c>
      <c r="J35">
        <v>0</v>
      </c>
      <c r="K35" s="1"/>
      <c r="L35" t="s">
        <v>56</v>
      </c>
      <c r="M35">
        <v>0</v>
      </c>
      <c r="N35" t="s">
        <v>56</v>
      </c>
    </row>
    <row r="36" spans="1:14" x14ac:dyDescent="0.25">
      <c r="A36" s="1">
        <v>45290</v>
      </c>
      <c r="B36" t="s">
        <v>39</v>
      </c>
      <c r="C36">
        <v>10000</v>
      </c>
      <c r="D36" s="1">
        <v>45627</v>
      </c>
      <c r="E36" t="s">
        <v>40</v>
      </c>
      <c r="F36">
        <v>76200</v>
      </c>
      <c r="G36" s="1"/>
      <c r="H36" t="s">
        <v>56</v>
      </c>
      <c r="I36">
        <v>0</v>
      </c>
      <c r="J36">
        <v>0</v>
      </c>
      <c r="K36" s="1"/>
      <c r="L36" t="s">
        <v>56</v>
      </c>
      <c r="M36">
        <v>0</v>
      </c>
      <c r="N36" t="s">
        <v>56</v>
      </c>
    </row>
    <row r="37" spans="1:14" x14ac:dyDescent="0.25">
      <c r="A37" s="1">
        <v>45321</v>
      </c>
      <c r="B37" t="s">
        <v>39</v>
      </c>
      <c r="C37">
        <v>35000</v>
      </c>
      <c r="D37" s="1">
        <v>45200</v>
      </c>
      <c r="E37" t="s">
        <v>41</v>
      </c>
      <c r="F37">
        <v>3530</v>
      </c>
      <c r="G37" s="1"/>
      <c r="H37" t="s">
        <v>56</v>
      </c>
      <c r="I37">
        <v>0</v>
      </c>
      <c r="J37">
        <v>0</v>
      </c>
      <c r="K37" s="1"/>
      <c r="L37" t="s">
        <v>56</v>
      </c>
      <c r="M37">
        <v>0</v>
      </c>
      <c r="N37" t="s">
        <v>56</v>
      </c>
    </row>
    <row r="38" spans="1:14" x14ac:dyDescent="0.25">
      <c r="A38" s="1">
        <v>45351</v>
      </c>
      <c r="B38" t="s">
        <v>39</v>
      </c>
      <c r="C38">
        <v>35000</v>
      </c>
      <c r="D38" s="1">
        <v>45231</v>
      </c>
      <c r="E38" t="s">
        <v>41</v>
      </c>
      <c r="F38">
        <v>400</v>
      </c>
      <c r="G38" s="1"/>
      <c r="H38" t="s">
        <v>56</v>
      </c>
      <c r="I38">
        <v>0</v>
      </c>
      <c r="J38">
        <v>0</v>
      </c>
      <c r="K38" s="1"/>
      <c r="L38" t="s">
        <v>56</v>
      </c>
      <c r="M38">
        <v>0</v>
      </c>
      <c r="N38" t="s">
        <v>56</v>
      </c>
    </row>
    <row r="39" spans="1:14" x14ac:dyDescent="0.25">
      <c r="A39" s="1">
        <v>45380</v>
      </c>
      <c r="B39" t="s">
        <v>39</v>
      </c>
      <c r="C39">
        <v>35000</v>
      </c>
      <c r="D39" s="1">
        <v>45261</v>
      </c>
      <c r="E39" t="s">
        <v>41</v>
      </c>
      <c r="F39">
        <v>200</v>
      </c>
      <c r="G39" s="1"/>
      <c r="H39" t="s">
        <v>56</v>
      </c>
      <c r="I39">
        <v>0</v>
      </c>
      <c r="J39">
        <v>0</v>
      </c>
      <c r="K39" s="1"/>
      <c r="L39" t="s">
        <v>56</v>
      </c>
      <c r="M39">
        <v>0</v>
      </c>
      <c r="N39" t="s">
        <v>56</v>
      </c>
    </row>
    <row r="40" spans="1:14" x14ac:dyDescent="0.25">
      <c r="A40" s="1">
        <v>45355</v>
      </c>
      <c r="B40" t="s">
        <v>39</v>
      </c>
      <c r="C40">
        <v>45000</v>
      </c>
      <c r="D40" s="1">
        <v>45292</v>
      </c>
      <c r="E40" t="s">
        <v>41</v>
      </c>
      <c r="F40">
        <v>300</v>
      </c>
      <c r="G40" s="1"/>
      <c r="H40" t="s">
        <v>56</v>
      </c>
      <c r="I40">
        <v>0</v>
      </c>
      <c r="J40">
        <v>0</v>
      </c>
      <c r="K40" s="1"/>
      <c r="L40" t="s">
        <v>56</v>
      </c>
      <c r="M40">
        <v>0</v>
      </c>
      <c r="N40" t="s">
        <v>56</v>
      </c>
    </row>
    <row r="41" spans="1:14" x14ac:dyDescent="0.25">
      <c r="A41" s="1">
        <v>45413</v>
      </c>
      <c r="B41" t="s">
        <v>39</v>
      </c>
      <c r="C41">
        <v>35000</v>
      </c>
      <c r="D41" s="1">
        <v>45323</v>
      </c>
      <c r="E41" t="s">
        <v>41</v>
      </c>
      <c r="F41">
        <v>250</v>
      </c>
      <c r="G41" s="1"/>
      <c r="H41" t="s">
        <v>56</v>
      </c>
      <c r="I41">
        <v>0</v>
      </c>
      <c r="J41">
        <v>0</v>
      </c>
      <c r="K41" s="1"/>
      <c r="L41" t="s">
        <v>56</v>
      </c>
      <c r="M41">
        <v>0</v>
      </c>
      <c r="N41" t="s">
        <v>56</v>
      </c>
    </row>
    <row r="42" spans="1:14" x14ac:dyDescent="0.25">
      <c r="A42" s="1">
        <v>45442</v>
      </c>
      <c r="B42" t="s">
        <v>39</v>
      </c>
      <c r="C42">
        <v>35000</v>
      </c>
      <c r="D42" s="1">
        <v>45352</v>
      </c>
      <c r="E42" t="s">
        <v>41</v>
      </c>
      <c r="F42">
        <v>250</v>
      </c>
      <c r="G42" s="1"/>
      <c r="H42" t="s">
        <v>56</v>
      </c>
      <c r="I42">
        <v>0</v>
      </c>
      <c r="J42">
        <v>0</v>
      </c>
      <c r="K42" s="1"/>
      <c r="L42" t="s">
        <v>56</v>
      </c>
      <c r="M42">
        <v>0</v>
      </c>
      <c r="N42" t="s">
        <v>56</v>
      </c>
    </row>
    <row r="43" spans="1:14" x14ac:dyDescent="0.25">
      <c r="A43" s="1">
        <v>45500</v>
      </c>
      <c r="B43" t="s">
        <v>39</v>
      </c>
      <c r="C43">
        <v>35000</v>
      </c>
      <c r="D43" s="1">
        <v>45383</v>
      </c>
      <c r="E43" t="s">
        <v>41</v>
      </c>
      <c r="F43">
        <v>650</v>
      </c>
      <c r="G43" s="1"/>
      <c r="H43" t="s">
        <v>56</v>
      </c>
      <c r="I43">
        <v>0</v>
      </c>
      <c r="J43">
        <v>0</v>
      </c>
      <c r="K43" s="1"/>
      <c r="L43" t="s">
        <v>56</v>
      </c>
      <c r="M43">
        <v>0</v>
      </c>
      <c r="N43" t="s">
        <v>56</v>
      </c>
    </row>
    <row r="44" spans="1:14" x14ac:dyDescent="0.25">
      <c r="A44" s="1">
        <v>45532</v>
      </c>
      <c r="B44" t="s">
        <v>39</v>
      </c>
      <c r="C44">
        <v>35000</v>
      </c>
      <c r="D44" s="1">
        <v>45413</v>
      </c>
      <c r="E44" t="s">
        <v>41</v>
      </c>
      <c r="F44">
        <v>2500</v>
      </c>
      <c r="G44" s="1"/>
      <c r="H44" t="s">
        <v>56</v>
      </c>
      <c r="I44">
        <v>0</v>
      </c>
      <c r="J44">
        <v>0</v>
      </c>
      <c r="K44" s="1"/>
      <c r="L44" t="s">
        <v>56</v>
      </c>
      <c r="M44">
        <v>0</v>
      </c>
      <c r="N44" t="s">
        <v>56</v>
      </c>
    </row>
    <row r="45" spans="1:14" x14ac:dyDescent="0.25">
      <c r="A45" s="1">
        <v>45564</v>
      </c>
      <c r="B45" t="s">
        <v>39</v>
      </c>
      <c r="C45">
        <v>35000</v>
      </c>
      <c r="D45" s="1">
        <v>45444</v>
      </c>
      <c r="E45" t="s">
        <v>41</v>
      </c>
      <c r="F45">
        <v>1000</v>
      </c>
      <c r="G45" s="1"/>
      <c r="H45" t="s">
        <v>56</v>
      </c>
      <c r="I45">
        <v>0</v>
      </c>
      <c r="J45">
        <v>0</v>
      </c>
      <c r="K45" s="1"/>
      <c r="L45" t="s">
        <v>56</v>
      </c>
      <c r="M45">
        <v>0</v>
      </c>
      <c r="N45" t="s">
        <v>56</v>
      </c>
    </row>
    <row r="46" spans="1:14" x14ac:dyDescent="0.25">
      <c r="A46" s="1">
        <v>45594</v>
      </c>
      <c r="B46" t="s">
        <v>39</v>
      </c>
      <c r="C46">
        <v>35000</v>
      </c>
      <c r="D46" s="1">
        <v>45474</v>
      </c>
      <c r="E46" t="s">
        <v>41</v>
      </c>
      <c r="F46">
        <v>270</v>
      </c>
      <c r="G46" s="1"/>
      <c r="H46" t="s">
        <v>56</v>
      </c>
      <c r="I46">
        <v>0</v>
      </c>
      <c r="J46">
        <v>0</v>
      </c>
      <c r="K46" s="1"/>
      <c r="L46" t="s">
        <v>56</v>
      </c>
      <c r="M46">
        <v>0</v>
      </c>
      <c r="N46" t="s">
        <v>56</v>
      </c>
    </row>
    <row r="47" spans="1:14" x14ac:dyDescent="0.25">
      <c r="A47" s="1">
        <v>45625</v>
      </c>
      <c r="B47" t="s">
        <v>39</v>
      </c>
      <c r="C47">
        <v>35000</v>
      </c>
      <c r="D47" s="1">
        <v>45505</v>
      </c>
      <c r="E47" t="s">
        <v>41</v>
      </c>
      <c r="F47">
        <v>470</v>
      </c>
      <c r="G47" s="1"/>
      <c r="H47" t="s">
        <v>56</v>
      </c>
      <c r="I47">
        <v>0</v>
      </c>
      <c r="J47">
        <v>0</v>
      </c>
      <c r="K47" s="1"/>
      <c r="L47" t="s">
        <v>56</v>
      </c>
      <c r="M47">
        <v>0</v>
      </c>
      <c r="N47" t="s">
        <v>56</v>
      </c>
    </row>
    <row r="48" spans="1:14" x14ac:dyDescent="0.25">
      <c r="A48" s="1">
        <v>45654</v>
      </c>
      <c r="B48" t="s">
        <v>39</v>
      </c>
      <c r="C48">
        <v>35000</v>
      </c>
      <c r="D48" s="1">
        <v>45536</v>
      </c>
      <c r="E48" t="s">
        <v>41</v>
      </c>
      <c r="F48">
        <v>600</v>
      </c>
      <c r="G48" s="1"/>
      <c r="H48" t="s">
        <v>56</v>
      </c>
      <c r="I48">
        <v>0</v>
      </c>
      <c r="J48">
        <v>0</v>
      </c>
      <c r="K48" s="1"/>
      <c r="L48" t="s">
        <v>56</v>
      </c>
      <c r="M48">
        <v>0</v>
      </c>
      <c r="N48" t="s">
        <v>56</v>
      </c>
    </row>
    <row r="49" spans="1:14" x14ac:dyDescent="0.25">
      <c r="A49" s="1">
        <v>45654</v>
      </c>
      <c r="B49" t="s">
        <v>39</v>
      </c>
      <c r="C49">
        <v>15000</v>
      </c>
      <c r="D49" s="1">
        <v>45627</v>
      </c>
      <c r="E49" t="s">
        <v>42</v>
      </c>
      <c r="F49">
        <v>10000</v>
      </c>
      <c r="G49" s="1"/>
      <c r="H49" t="s">
        <v>56</v>
      </c>
      <c r="I49">
        <v>0</v>
      </c>
      <c r="J49">
        <v>0</v>
      </c>
      <c r="K49" s="1"/>
      <c r="L49" t="s">
        <v>56</v>
      </c>
      <c r="M49">
        <v>0</v>
      </c>
      <c r="N49" t="s">
        <v>56</v>
      </c>
    </row>
    <row r="50" spans="1:14" x14ac:dyDescent="0.25">
      <c r="A50" s="1">
        <v>45451</v>
      </c>
      <c r="B50" t="s">
        <v>19</v>
      </c>
      <c r="C50">
        <v>9000</v>
      </c>
      <c r="D50" s="1">
        <v>45627</v>
      </c>
      <c r="E50" t="s">
        <v>42</v>
      </c>
      <c r="F50">
        <v>5500</v>
      </c>
      <c r="G50" s="1"/>
      <c r="H50" t="s">
        <v>56</v>
      </c>
      <c r="I50">
        <v>0</v>
      </c>
      <c r="J50">
        <v>0</v>
      </c>
      <c r="K50" s="1"/>
      <c r="L50" t="s">
        <v>56</v>
      </c>
      <c r="M50">
        <v>0</v>
      </c>
      <c r="N50" t="s">
        <v>56</v>
      </c>
    </row>
    <row r="51" spans="1:14" x14ac:dyDescent="0.25">
      <c r="A51" s="1">
        <v>45458</v>
      </c>
      <c r="B51" t="s">
        <v>19</v>
      </c>
      <c r="C51">
        <v>9000</v>
      </c>
      <c r="D51" s="1"/>
      <c r="E51" t="s">
        <v>56</v>
      </c>
      <c r="F51">
        <v>0</v>
      </c>
      <c r="G51" s="1"/>
      <c r="H51" t="s">
        <v>56</v>
      </c>
      <c r="I51">
        <v>0</v>
      </c>
      <c r="J51">
        <v>0</v>
      </c>
      <c r="K51" s="1"/>
      <c r="L51" t="s">
        <v>56</v>
      </c>
      <c r="M51">
        <v>0</v>
      </c>
      <c r="N51" t="s">
        <v>56</v>
      </c>
    </row>
    <row r="52" spans="1:14" x14ac:dyDescent="0.25">
      <c r="A52" s="1">
        <v>45465</v>
      </c>
      <c r="B52" t="s">
        <v>19</v>
      </c>
      <c r="C52">
        <v>3000</v>
      </c>
      <c r="D52" s="1"/>
      <c r="E52" t="s">
        <v>56</v>
      </c>
      <c r="F52">
        <v>0</v>
      </c>
      <c r="G52" s="1"/>
      <c r="H52" t="s">
        <v>56</v>
      </c>
      <c r="I52">
        <v>0</v>
      </c>
      <c r="J52">
        <v>0</v>
      </c>
      <c r="K52" s="1"/>
      <c r="L52" t="s">
        <v>56</v>
      </c>
      <c r="M52">
        <v>0</v>
      </c>
      <c r="N52" t="s">
        <v>56</v>
      </c>
    </row>
    <row r="53" spans="1:14" x14ac:dyDescent="0.25">
      <c r="A53" s="1">
        <v>45472</v>
      </c>
      <c r="B53" t="s">
        <v>19</v>
      </c>
      <c r="C53">
        <v>6000</v>
      </c>
      <c r="D53" s="1"/>
      <c r="E53" t="s">
        <v>56</v>
      </c>
      <c r="F53">
        <v>0</v>
      </c>
      <c r="G53" s="1"/>
      <c r="H53" t="s">
        <v>56</v>
      </c>
      <c r="I53">
        <v>0</v>
      </c>
      <c r="J53">
        <v>0</v>
      </c>
      <c r="K53" s="1"/>
      <c r="L53" t="s">
        <v>56</v>
      </c>
      <c r="M53">
        <v>0</v>
      </c>
      <c r="N53" t="s">
        <v>56</v>
      </c>
    </row>
    <row r="54" spans="1:14" x14ac:dyDescent="0.25">
      <c r="A54" s="1">
        <v>45450</v>
      </c>
      <c r="B54" t="s">
        <v>19</v>
      </c>
      <c r="C54">
        <v>9000</v>
      </c>
      <c r="D54" s="1"/>
      <c r="E54" t="s">
        <v>56</v>
      </c>
      <c r="F54">
        <v>0</v>
      </c>
      <c r="G54" s="1"/>
      <c r="H54" t="s">
        <v>56</v>
      </c>
      <c r="I54">
        <v>0</v>
      </c>
      <c r="J54">
        <v>0</v>
      </c>
      <c r="K54" s="1"/>
      <c r="L54" t="s">
        <v>56</v>
      </c>
      <c r="M54">
        <v>0</v>
      </c>
      <c r="N54" t="s">
        <v>56</v>
      </c>
    </row>
    <row r="55" spans="1:14" x14ac:dyDescent="0.25">
      <c r="A55" s="1">
        <v>45486</v>
      </c>
      <c r="B55" t="s">
        <v>19</v>
      </c>
      <c r="C55">
        <v>7500</v>
      </c>
      <c r="D55" s="1"/>
      <c r="E55" t="s">
        <v>56</v>
      </c>
      <c r="F55">
        <v>0</v>
      </c>
      <c r="G55" s="1"/>
      <c r="H55" t="s">
        <v>56</v>
      </c>
      <c r="I55">
        <v>0</v>
      </c>
      <c r="J55">
        <v>0</v>
      </c>
      <c r="K55" s="1"/>
      <c r="L55" t="s">
        <v>56</v>
      </c>
      <c r="M55">
        <v>0</v>
      </c>
      <c r="N55" t="s">
        <v>56</v>
      </c>
    </row>
    <row r="56" spans="1:14" x14ac:dyDescent="0.25">
      <c r="A56" s="1">
        <v>45492</v>
      </c>
      <c r="B56" t="s">
        <v>19</v>
      </c>
      <c r="C56">
        <v>7500</v>
      </c>
      <c r="D56" s="1"/>
      <c r="E56" t="s">
        <v>56</v>
      </c>
      <c r="F56">
        <v>0</v>
      </c>
      <c r="G56" s="1"/>
      <c r="H56" t="s">
        <v>56</v>
      </c>
      <c r="I56">
        <v>0</v>
      </c>
      <c r="J56">
        <v>0</v>
      </c>
      <c r="K56" s="1"/>
      <c r="L56" t="s">
        <v>56</v>
      </c>
      <c r="M56">
        <v>0</v>
      </c>
      <c r="N56" t="s">
        <v>56</v>
      </c>
    </row>
    <row r="57" spans="1:14" x14ac:dyDescent="0.25">
      <c r="A57" s="1">
        <v>45500</v>
      </c>
      <c r="B57" t="s">
        <v>19</v>
      </c>
      <c r="C57">
        <v>10500</v>
      </c>
      <c r="D57" s="1"/>
      <c r="E57" t="s">
        <v>56</v>
      </c>
      <c r="F57">
        <v>0</v>
      </c>
      <c r="G57" s="1"/>
      <c r="H57" t="s">
        <v>56</v>
      </c>
      <c r="I57">
        <v>0</v>
      </c>
      <c r="J57">
        <v>0</v>
      </c>
      <c r="K57" s="1"/>
      <c r="L57" t="s">
        <v>56</v>
      </c>
      <c r="M57">
        <v>0</v>
      </c>
      <c r="N57" t="s">
        <v>56</v>
      </c>
    </row>
    <row r="58" spans="1:14" x14ac:dyDescent="0.25">
      <c r="A58" s="1">
        <v>45507</v>
      </c>
      <c r="B58" t="s">
        <v>19</v>
      </c>
      <c r="C58">
        <v>6000</v>
      </c>
      <c r="D58" s="1"/>
      <c r="E58" t="s">
        <v>56</v>
      </c>
      <c r="F58">
        <v>0</v>
      </c>
      <c r="G58" s="1"/>
      <c r="H58" t="s">
        <v>56</v>
      </c>
      <c r="I58">
        <v>0</v>
      </c>
      <c r="J58">
        <v>0</v>
      </c>
      <c r="K58" s="1"/>
      <c r="L58" t="s">
        <v>56</v>
      </c>
      <c r="M58">
        <v>0</v>
      </c>
      <c r="N58" t="s">
        <v>56</v>
      </c>
    </row>
    <row r="59" spans="1:14" x14ac:dyDescent="0.25">
      <c r="A59" s="1">
        <v>45514</v>
      </c>
      <c r="B59" t="s">
        <v>19</v>
      </c>
      <c r="C59">
        <v>9000</v>
      </c>
      <c r="D59" s="1"/>
      <c r="E59" t="s">
        <v>56</v>
      </c>
      <c r="F59">
        <v>0</v>
      </c>
      <c r="G59" s="1"/>
      <c r="H59" t="s">
        <v>56</v>
      </c>
      <c r="I59">
        <v>0</v>
      </c>
      <c r="J59">
        <v>0</v>
      </c>
      <c r="K59" s="1"/>
      <c r="L59" t="s">
        <v>56</v>
      </c>
      <c r="M59">
        <v>0</v>
      </c>
      <c r="N59" t="s">
        <v>56</v>
      </c>
    </row>
    <row r="60" spans="1:14" x14ac:dyDescent="0.25">
      <c r="A60" s="1">
        <v>45521</v>
      </c>
      <c r="B60" t="s">
        <v>19</v>
      </c>
      <c r="C60">
        <v>6000</v>
      </c>
      <c r="D60" s="1"/>
      <c r="E60" t="s">
        <v>56</v>
      </c>
      <c r="F60">
        <v>0</v>
      </c>
      <c r="G60" s="1"/>
      <c r="H60" t="s">
        <v>56</v>
      </c>
      <c r="I60">
        <v>0</v>
      </c>
      <c r="J60">
        <v>0</v>
      </c>
      <c r="K60" s="1"/>
      <c r="L60" t="s">
        <v>56</v>
      </c>
      <c r="M60">
        <v>0</v>
      </c>
      <c r="N60" t="s">
        <v>56</v>
      </c>
    </row>
    <row r="61" spans="1:14" x14ac:dyDescent="0.25">
      <c r="A61" s="1">
        <v>45528</v>
      </c>
      <c r="B61" t="s">
        <v>19</v>
      </c>
      <c r="C61">
        <v>7500</v>
      </c>
      <c r="D61" s="1"/>
      <c r="E61" t="s">
        <v>56</v>
      </c>
      <c r="F61">
        <v>0</v>
      </c>
      <c r="G61" s="1"/>
      <c r="H61" t="s">
        <v>56</v>
      </c>
      <c r="I61">
        <v>0</v>
      </c>
      <c r="J61">
        <v>0</v>
      </c>
      <c r="K61" s="1"/>
      <c r="L61" t="s">
        <v>56</v>
      </c>
      <c r="M61">
        <v>0</v>
      </c>
      <c r="N61" t="s">
        <v>56</v>
      </c>
    </row>
    <row r="62" spans="1:14" x14ac:dyDescent="0.25">
      <c r="A62" s="1">
        <v>45535</v>
      </c>
      <c r="B62" t="s">
        <v>19</v>
      </c>
      <c r="C62">
        <v>7500</v>
      </c>
      <c r="D62" s="1"/>
      <c r="E62" t="s">
        <v>56</v>
      </c>
      <c r="F62">
        <v>0</v>
      </c>
      <c r="G62" s="1"/>
      <c r="H62" t="s">
        <v>56</v>
      </c>
      <c r="I62">
        <v>0</v>
      </c>
      <c r="J62">
        <v>0</v>
      </c>
      <c r="K62" s="1"/>
      <c r="L62" t="s">
        <v>56</v>
      </c>
      <c r="M62">
        <v>0</v>
      </c>
      <c r="N62" t="s">
        <v>56</v>
      </c>
    </row>
    <row r="63" spans="1:14" x14ac:dyDescent="0.25">
      <c r="A63" s="1">
        <v>45542</v>
      </c>
      <c r="B63" t="s">
        <v>19</v>
      </c>
      <c r="C63">
        <v>6000</v>
      </c>
      <c r="D63" s="1"/>
      <c r="E63" t="s">
        <v>56</v>
      </c>
      <c r="F63">
        <v>0</v>
      </c>
      <c r="G63" s="1"/>
      <c r="H63" t="s">
        <v>56</v>
      </c>
      <c r="I63">
        <v>0</v>
      </c>
      <c r="J63">
        <v>0</v>
      </c>
      <c r="K63" s="1"/>
      <c r="L63" t="s">
        <v>56</v>
      </c>
      <c r="M63">
        <v>0</v>
      </c>
      <c r="N63" t="s">
        <v>56</v>
      </c>
    </row>
    <row r="64" spans="1:14" x14ac:dyDescent="0.25">
      <c r="A64" s="1">
        <v>45549</v>
      </c>
      <c r="B64" t="s">
        <v>19</v>
      </c>
      <c r="C64">
        <v>7500</v>
      </c>
      <c r="D64" s="1"/>
      <c r="E64" t="s">
        <v>56</v>
      </c>
      <c r="F64">
        <v>0</v>
      </c>
      <c r="G64" s="1"/>
      <c r="H64" t="s">
        <v>56</v>
      </c>
      <c r="I64">
        <v>0</v>
      </c>
      <c r="J64">
        <v>0</v>
      </c>
      <c r="K64" s="1"/>
      <c r="L64" t="s">
        <v>56</v>
      </c>
      <c r="M64">
        <v>0</v>
      </c>
      <c r="N64" t="s">
        <v>56</v>
      </c>
    </row>
    <row r="65" spans="1:14" x14ac:dyDescent="0.25">
      <c r="A65" s="1">
        <v>45555</v>
      </c>
      <c r="B65" t="s">
        <v>19</v>
      </c>
      <c r="C65">
        <v>4500</v>
      </c>
      <c r="D65" s="1"/>
      <c r="E65" t="s">
        <v>56</v>
      </c>
      <c r="F65">
        <v>0</v>
      </c>
      <c r="G65" s="1"/>
      <c r="H65" t="s">
        <v>56</v>
      </c>
      <c r="I65">
        <v>0</v>
      </c>
      <c r="J65">
        <v>0</v>
      </c>
      <c r="K65" s="1"/>
      <c r="L65" t="s">
        <v>56</v>
      </c>
      <c r="M65">
        <v>0</v>
      </c>
      <c r="N65" t="s">
        <v>56</v>
      </c>
    </row>
    <row r="66" spans="1:14" x14ac:dyDescent="0.25">
      <c r="A66" s="1">
        <v>45562</v>
      </c>
      <c r="B66" t="s">
        <v>19</v>
      </c>
      <c r="C66">
        <v>9000</v>
      </c>
      <c r="D66" s="1"/>
      <c r="E66" t="s">
        <v>56</v>
      </c>
      <c r="F66">
        <v>0</v>
      </c>
      <c r="G66" s="1"/>
      <c r="H66" t="s">
        <v>56</v>
      </c>
      <c r="I66">
        <v>0</v>
      </c>
      <c r="J66">
        <v>0</v>
      </c>
      <c r="K66" s="1"/>
      <c r="L66" t="s">
        <v>56</v>
      </c>
      <c r="M66">
        <v>0</v>
      </c>
      <c r="N66" t="s">
        <v>56</v>
      </c>
    </row>
    <row r="67" spans="1:14" x14ac:dyDescent="0.25">
      <c r="A67" s="1">
        <v>45577</v>
      </c>
      <c r="B67" t="s">
        <v>19</v>
      </c>
      <c r="C67">
        <v>6000</v>
      </c>
      <c r="D67" s="1"/>
      <c r="E67" t="s">
        <v>56</v>
      </c>
      <c r="F67">
        <v>0</v>
      </c>
      <c r="G67" s="1"/>
      <c r="H67" t="s">
        <v>56</v>
      </c>
      <c r="I67">
        <v>0</v>
      </c>
      <c r="J67">
        <v>0</v>
      </c>
      <c r="K67" s="1"/>
      <c r="L67" t="s">
        <v>56</v>
      </c>
      <c r="M67">
        <v>0</v>
      </c>
      <c r="N67" t="s">
        <v>56</v>
      </c>
    </row>
    <row r="68" spans="1:14" x14ac:dyDescent="0.25">
      <c r="A68" s="1">
        <v>45584</v>
      </c>
      <c r="B68" t="s">
        <v>19</v>
      </c>
      <c r="C68">
        <v>7500</v>
      </c>
      <c r="D68" s="1"/>
      <c r="E68" t="s">
        <v>56</v>
      </c>
      <c r="F68">
        <v>0</v>
      </c>
      <c r="G68" s="1"/>
      <c r="H68" t="s">
        <v>56</v>
      </c>
      <c r="I68">
        <v>0</v>
      </c>
      <c r="J68">
        <v>0</v>
      </c>
      <c r="K68" s="1"/>
      <c r="L68" t="s">
        <v>56</v>
      </c>
      <c r="M68">
        <v>0</v>
      </c>
      <c r="N68" t="s">
        <v>56</v>
      </c>
    </row>
    <row r="69" spans="1:14" x14ac:dyDescent="0.25">
      <c r="A69" s="1">
        <v>45591</v>
      </c>
      <c r="B69" t="s">
        <v>19</v>
      </c>
      <c r="C69">
        <v>9000</v>
      </c>
      <c r="D69" s="1"/>
      <c r="E69" t="s">
        <v>56</v>
      </c>
      <c r="F69">
        <v>0</v>
      </c>
      <c r="G69" s="1"/>
      <c r="H69" t="s">
        <v>56</v>
      </c>
      <c r="I69">
        <v>0</v>
      </c>
      <c r="J69">
        <v>0</v>
      </c>
      <c r="K69" s="1"/>
      <c r="L69" t="s">
        <v>56</v>
      </c>
      <c r="M69">
        <v>0</v>
      </c>
      <c r="N69" t="s">
        <v>56</v>
      </c>
    </row>
    <row r="70" spans="1:14" x14ac:dyDescent="0.25">
      <c r="A70" s="1">
        <v>45597</v>
      </c>
      <c r="B70" t="s">
        <v>19</v>
      </c>
      <c r="C70">
        <v>9000</v>
      </c>
      <c r="D70" s="1"/>
      <c r="E70" t="s">
        <v>56</v>
      </c>
      <c r="F70">
        <v>0</v>
      </c>
      <c r="G70" s="1"/>
      <c r="H70" t="s">
        <v>56</v>
      </c>
      <c r="I70">
        <v>0</v>
      </c>
      <c r="J70">
        <v>0</v>
      </c>
      <c r="K70" s="1"/>
      <c r="L70" t="s">
        <v>56</v>
      </c>
      <c r="M70">
        <v>0</v>
      </c>
      <c r="N70" t="s">
        <v>56</v>
      </c>
    </row>
    <row r="71" spans="1:14" x14ac:dyDescent="0.25">
      <c r="A71" s="1">
        <v>45605</v>
      </c>
      <c r="B71" t="s">
        <v>19</v>
      </c>
      <c r="C71">
        <v>7500</v>
      </c>
      <c r="D71" s="1"/>
      <c r="E71" t="s">
        <v>56</v>
      </c>
      <c r="F71">
        <v>0</v>
      </c>
      <c r="G71" s="1"/>
      <c r="H71" t="s">
        <v>56</v>
      </c>
      <c r="I71">
        <v>0</v>
      </c>
      <c r="J71">
        <v>0</v>
      </c>
      <c r="K71" s="1"/>
      <c r="L71" t="s">
        <v>56</v>
      </c>
      <c r="M71">
        <v>0</v>
      </c>
      <c r="N71" t="s">
        <v>56</v>
      </c>
    </row>
    <row r="72" spans="1:14" x14ac:dyDescent="0.25">
      <c r="A72" s="1">
        <v>45612</v>
      </c>
      <c r="B72" t="s">
        <v>19</v>
      </c>
      <c r="C72">
        <v>7500</v>
      </c>
      <c r="D72" s="1"/>
      <c r="E72" t="s">
        <v>56</v>
      </c>
      <c r="F72">
        <v>0</v>
      </c>
      <c r="G72" s="1"/>
      <c r="H72" t="s">
        <v>56</v>
      </c>
      <c r="I72">
        <v>0</v>
      </c>
      <c r="J72">
        <v>0</v>
      </c>
      <c r="K72" s="1"/>
      <c r="L72" t="s">
        <v>56</v>
      </c>
      <c r="M72">
        <v>0</v>
      </c>
      <c r="N72" t="s">
        <v>56</v>
      </c>
    </row>
    <row r="73" spans="1:14" x14ac:dyDescent="0.25">
      <c r="A73" s="1">
        <v>45621</v>
      </c>
      <c r="B73" t="s">
        <v>19</v>
      </c>
      <c r="C73">
        <v>10500</v>
      </c>
      <c r="D73" s="1"/>
      <c r="E73" t="s">
        <v>56</v>
      </c>
      <c r="F73">
        <v>0</v>
      </c>
      <c r="G73" s="1"/>
      <c r="H73" t="s">
        <v>56</v>
      </c>
      <c r="I73">
        <v>0</v>
      </c>
      <c r="J73">
        <v>0</v>
      </c>
      <c r="K73" s="1"/>
      <c r="L73" t="s">
        <v>56</v>
      </c>
      <c r="M73">
        <v>0</v>
      </c>
      <c r="N73" t="s">
        <v>56</v>
      </c>
    </row>
    <row r="74" spans="1:14" x14ac:dyDescent="0.25">
      <c r="A74" s="1">
        <v>45626</v>
      </c>
      <c r="B74" t="s">
        <v>19</v>
      </c>
      <c r="C74">
        <v>3000</v>
      </c>
      <c r="D74" s="1"/>
      <c r="E74" t="s">
        <v>56</v>
      </c>
      <c r="F74">
        <v>0</v>
      </c>
      <c r="G74" s="1"/>
      <c r="H74" t="s">
        <v>56</v>
      </c>
      <c r="I74">
        <v>0</v>
      </c>
      <c r="J74">
        <v>0</v>
      </c>
      <c r="K74" s="1"/>
      <c r="L74" t="s">
        <v>56</v>
      </c>
      <c r="M74">
        <v>0</v>
      </c>
      <c r="N74" t="s">
        <v>56</v>
      </c>
    </row>
    <row r="75" spans="1:14" x14ac:dyDescent="0.25">
      <c r="A75" s="1">
        <v>45633</v>
      </c>
      <c r="B75" t="s">
        <v>19</v>
      </c>
      <c r="C75">
        <v>9000</v>
      </c>
      <c r="D75" s="1"/>
      <c r="E75" t="s">
        <v>56</v>
      </c>
      <c r="F75">
        <v>0</v>
      </c>
      <c r="G75" s="1"/>
      <c r="H75" t="s">
        <v>56</v>
      </c>
      <c r="I75">
        <v>0</v>
      </c>
      <c r="J75">
        <v>0</v>
      </c>
      <c r="K75" s="1"/>
      <c r="L75" t="s">
        <v>56</v>
      </c>
      <c r="M75">
        <v>0</v>
      </c>
      <c r="N75" t="s">
        <v>56</v>
      </c>
    </row>
    <row r="76" spans="1:14" x14ac:dyDescent="0.25">
      <c r="A76" s="1">
        <v>45640</v>
      </c>
      <c r="B76" t="s">
        <v>19</v>
      </c>
      <c r="C76">
        <v>7500</v>
      </c>
      <c r="D76" s="1"/>
      <c r="E76" t="s">
        <v>56</v>
      </c>
      <c r="F76">
        <v>0</v>
      </c>
      <c r="G76" s="1"/>
      <c r="H76" t="s">
        <v>56</v>
      </c>
      <c r="I76">
        <v>0</v>
      </c>
      <c r="J76">
        <v>0</v>
      </c>
      <c r="K76" s="1"/>
      <c r="L76" t="s">
        <v>56</v>
      </c>
      <c r="M76">
        <v>0</v>
      </c>
      <c r="N76" t="s">
        <v>56</v>
      </c>
    </row>
    <row r="77" spans="1:14" x14ac:dyDescent="0.25">
      <c r="A77" s="1">
        <v>45647</v>
      </c>
      <c r="B77" t="s">
        <v>19</v>
      </c>
      <c r="C77">
        <v>7500</v>
      </c>
      <c r="D77" s="1"/>
      <c r="E77" t="s">
        <v>56</v>
      </c>
      <c r="F77">
        <v>0</v>
      </c>
      <c r="G77" s="1"/>
      <c r="H77" t="s">
        <v>56</v>
      </c>
      <c r="I77">
        <v>0</v>
      </c>
      <c r="J77">
        <v>0</v>
      </c>
      <c r="K77" s="1"/>
      <c r="L77" t="s">
        <v>56</v>
      </c>
      <c r="M77">
        <v>0</v>
      </c>
      <c r="N77" t="s">
        <v>56</v>
      </c>
    </row>
    <row r="78" spans="1:14" x14ac:dyDescent="0.25">
      <c r="A78" s="1">
        <v>45652</v>
      </c>
      <c r="B78" t="s">
        <v>19</v>
      </c>
      <c r="C78">
        <v>9000</v>
      </c>
      <c r="D78" s="1"/>
      <c r="E78" t="s">
        <v>56</v>
      </c>
      <c r="F78">
        <v>0</v>
      </c>
      <c r="G78" s="1"/>
      <c r="H78" t="s">
        <v>56</v>
      </c>
      <c r="I78">
        <v>0</v>
      </c>
      <c r="J78">
        <v>0</v>
      </c>
      <c r="K78" s="1"/>
      <c r="L78" t="s">
        <v>56</v>
      </c>
      <c r="M78">
        <v>0</v>
      </c>
      <c r="N78" t="s">
        <v>56</v>
      </c>
    </row>
    <row r="79" spans="1:14" x14ac:dyDescent="0.25">
      <c r="A79" s="1">
        <v>45652</v>
      </c>
      <c r="B79" t="s">
        <v>19</v>
      </c>
      <c r="C79">
        <v>3500</v>
      </c>
      <c r="D79" s="1"/>
      <c r="E79" t="s">
        <v>56</v>
      </c>
      <c r="F79">
        <v>0</v>
      </c>
      <c r="G79" s="1"/>
      <c r="H79" t="s">
        <v>56</v>
      </c>
      <c r="I79">
        <v>0</v>
      </c>
      <c r="J79">
        <v>0</v>
      </c>
      <c r="K79" s="1"/>
      <c r="L79" t="s">
        <v>56</v>
      </c>
      <c r="M79">
        <v>0</v>
      </c>
      <c r="N79" t="s">
        <v>56</v>
      </c>
    </row>
    <row r="80" spans="1:14" x14ac:dyDescent="0.25">
      <c r="A80" s="1">
        <v>45605</v>
      </c>
      <c r="B80" t="s">
        <v>43</v>
      </c>
      <c r="C80">
        <v>6500</v>
      </c>
      <c r="D80" s="1"/>
      <c r="E80" t="s">
        <v>56</v>
      </c>
      <c r="F80">
        <v>0</v>
      </c>
      <c r="G80" s="1"/>
      <c r="H80" t="s">
        <v>56</v>
      </c>
      <c r="I80">
        <v>0</v>
      </c>
      <c r="J80">
        <v>0</v>
      </c>
      <c r="K80" s="1"/>
      <c r="L80" t="s">
        <v>56</v>
      </c>
      <c r="M80">
        <v>0</v>
      </c>
      <c r="N80" t="s">
        <v>56</v>
      </c>
    </row>
    <row r="81" spans="1:14" x14ac:dyDescent="0.25">
      <c r="A81" s="1">
        <v>45600</v>
      </c>
      <c r="B81" t="s">
        <v>43</v>
      </c>
      <c r="C81">
        <v>5000</v>
      </c>
      <c r="D81" s="1"/>
      <c r="E81" t="s">
        <v>56</v>
      </c>
      <c r="F81">
        <v>0</v>
      </c>
      <c r="G81" s="1"/>
      <c r="H81" t="s">
        <v>56</v>
      </c>
      <c r="I81">
        <v>0</v>
      </c>
      <c r="J81">
        <v>0</v>
      </c>
      <c r="K81" s="1"/>
      <c r="L81" t="s">
        <v>56</v>
      </c>
      <c r="M81">
        <v>0</v>
      </c>
      <c r="N81" t="s">
        <v>56</v>
      </c>
    </row>
    <row r="82" spans="1:14" x14ac:dyDescent="0.25">
      <c r="A82" s="1">
        <v>45580</v>
      </c>
      <c r="B82" t="s">
        <v>44</v>
      </c>
      <c r="C82">
        <v>6000</v>
      </c>
      <c r="D82" s="1"/>
      <c r="E82" t="s">
        <v>56</v>
      </c>
      <c r="F82">
        <v>0</v>
      </c>
      <c r="G82" s="1"/>
      <c r="H82" t="s">
        <v>56</v>
      </c>
      <c r="I82">
        <v>0</v>
      </c>
      <c r="J82">
        <v>0</v>
      </c>
      <c r="K82" s="1"/>
      <c r="L82" t="s">
        <v>56</v>
      </c>
      <c r="M82">
        <v>0</v>
      </c>
      <c r="N82" t="s">
        <v>56</v>
      </c>
    </row>
    <row r="83" spans="1:14" x14ac:dyDescent="0.25">
      <c r="A83" s="1">
        <v>45605</v>
      </c>
      <c r="B83" t="s">
        <v>44</v>
      </c>
      <c r="C83">
        <v>1000</v>
      </c>
      <c r="D83" s="1"/>
      <c r="E83" t="s">
        <v>56</v>
      </c>
      <c r="F83">
        <v>0</v>
      </c>
      <c r="G83" s="1"/>
      <c r="H83" t="s">
        <v>56</v>
      </c>
      <c r="I83">
        <v>0</v>
      </c>
      <c r="J83">
        <v>0</v>
      </c>
      <c r="K83" s="1"/>
      <c r="L83" t="s">
        <v>56</v>
      </c>
      <c r="M83">
        <v>0</v>
      </c>
      <c r="N83" t="s">
        <v>56</v>
      </c>
    </row>
    <row r="84" spans="1:14" x14ac:dyDescent="0.25">
      <c r="A84" s="1">
        <v>45639</v>
      </c>
      <c r="B84" t="s">
        <v>44</v>
      </c>
      <c r="C84">
        <v>4000</v>
      </c>
      <c r="D84" s="1"/>
      <c r="E84" t="s">
        <v>56</v>
      </c>
      <c r="F84">
        <v>0</v>
      </c>
      <c r="G84" s="1"/>
      <c r="H84" t="s">
        <v>56</v>
      </c>
      <c r="I84">
        <v>0</v>
      </c>
      <c r="J84">
        <v>0</v>
      </c>
      <c r="K84" s="1"/>
      <c r="L84" t="s">
        <v>56</v>
      </c>
      <c r="M84">
        <v>0</v>
      </c>
      <c r="N84" t="s">
        <v>56</v>
      </c>
    </row>
    <row r="85" spans="1:14" x14ac:dyDescent="0.25">
      <c r="A85" s="1">
        <v>45647</v>
      </c>
      <c r="B85" t="s">
        <v>44</v>
      </c>
      <c r="C85">
        <v>2000</v>
      </c>
      <c r="D85" s="1"/>
      <c r="E85" t="s">
        <v>56</v>
      </c>
      <c r="F85">
        <v>0</v>
      </c>
      <c r="G85" s="1"/>
      <c r="H85" t="s">
        <v>56</v>
      </c>
      <c r="I85">
        <v>0</v>
      </c>
      <c r="J85">
        <v>0</v>
      </c>
      <c r="K85" s="1"/>
      <c r="L85" t="s">
        <v>56</v>
      </c>
      <c r="M85">
        <v>0</v>
      </c>
      <c r="N85" t="s">
        <v>56</v>
      </c>
    </row>
    <row r="86" spans="1:14" x14ac:dyDescent="0.25">
      <c r="A86" s="1">
        <v>45650</v>
      </c>
      <c r="B86" t="s">
        <v>44</v>
      </c>
      <c r="C86">
        <v>4000</v>
      </c>
      <c r="D86" s="1"/>
      <c r="E86" t="s">
        <v>56</v>
      </c>
      <c r="F86">
        <v>0</v>
      </c>
      <c r="G86" s="1"/>
      <c r="H86" t="s">
        <v>56</v>
      </c>
      <c r="I86">
        <v>0</v>
      </c>
      <c r="J86">
        <v>0</v>
      </c>
      <c r="K86" s="1"/>
      <c r="L86" t="s">
        <v>56</v>
      </c>
      <c r="M86">
        <v>0</v>
      </c>
      <c r="N86" t="s">
        <v>56</v>
      </c>
    </row>
    <row r="87" spans="1:14" x14ac:dyDescent="0.25">
      <c r="A87" s="1">
        <v>45653</v>
      </c>
      <c r="B87" t="s">
        <v>44</v>
      </c>
      <c r="C87">
        <v>4000</v>
      </c>
      <c r="D87" s="1"/>
      <c r="E87" t="s">
        <v>56</v>
      </c>
      <c r="F87">
        <v>0</v>
      </c>
      <c r="G87" s="1"/>
      <c r="H87" t="s">
        <v>56</v>
      </c>
      <c r="I87">
        <v>0</v>
      </c>
      <c r="J87">
        <v>0</v>
      </c>
      <c r="K87" s="1"/>
      <c r="L87" t="s">
        <v>56</v>
      </c>
      <c r="M87">
        <v>0</v>
      </c>
      <c r="N87" t="s">
        <v>56</v>
      </c>
    </row>
    <row r="88" spans="1:14" x14ac:dyDescent="0.25">
      <c r="A88" s="1">
        <v>45621</v>
      </c>
      <c r="B88" t="s">
        <v>45</v>
      </c>
      <c r="C88">
        <v>1500</v>
      </c>
      <c r="D88" s="1"/>
      <c r="E88" t="s">
        <v>56</v>
      </c>
      <c r="F88">
        <v>0</v>
      </c>
      <c r="G88" s="1"/>
      <c r="H88" t="s">
        <v>56</v>
      </c>
      <c r="I88">
        <v>0</v>
      </c>
      <c r="J88">
        <v>0</v>
      </c>
      <c r="K88" s="1"/>
      <c r="L88" t="s">
        <v>56</v>
      </c>
      <c r="M88">
        <v>0</v>
      </c>
      <c r="N88" t="s">
        <v>56</v>
      </c>
    </row>
    <row r="89" spans="1:14" x14ac:dyDescent="0.25">
      <c r="A89" s="1">
        <v>45626</v>
      </c>
      <c r="B89" t="s">
        <v>45</v>
      </c>
      <c r="C89">
        <v>9000</v>
      </c>
      <c r="D89" s="1"/>
      <c r="E89" t="s">
        <v>56</v>
      </c>
      <c r="F89">
        <v>0</v>
      </c>
      <c r="G89" s="1"/>
      <c r="H89" t="s">
        <v>56</v>
      </c>
      <c r="I89">
        <v>0</v>
      </c>
      <c r="J89">
        <v>0</v>
      </c>
      <c r="K89" s="1"/>
      <c r="L89" t="s">
        <v>56</v>
      </c>
      <c r="M89">
        <v>0</v>
      </c>
      <c r="N89" t="s">
        <v>56</v>
      </c>
    </row>
    <row r="90" spans="1:14" x14ac:dyDescent="0.25">
      <c r="A90" s="1">
        <v>45633</v>
      </c>
      <c r="B90" t="s">
        <v>45</v>
      </c>
      <c r="C90">
        <v>8250</v>
      </c>
      <c r="D90" s="1"/>
      <c r="E90" t="s">
        <v>56</v>
      </c>
      <c r="F90">
        <v>0</v>
      </c>
      <c r="G90" s="1"/>
      <c r="H90" t="s">
        <v>56</v>
      </c>
      <c r="I90">
        <v>0</v>
      </c>
      <c r="J90">
        <v>0</v>
      </c>
      <c r="K90" s="1"/>
      <c r="L90" t="s">
        <v>56</v>
      </c>
      <c r="M90">
        <v>0</v>
      </c>
      <c r="N90" t="s">
        <v>56</v>
      </c>
    </row>
    <row r="91" spans="1:14" x14ac:dyDescent="0.25">
      <c r="A91" s="1">
        <v>45640</v>
      </c>
      <c r="B91" t="s">
        <v>45</v>
      </c>
      <c r="C91">
        <v>3000</v>
      </c>
      <c r="D91" s="1"/>
      <c r="E91" t="s">
        <v>56</v>
      </c>
      <c r="F91">
        <v>0</v>
      </c>
      <c r="G91" s="1"/>
      <c r="H91" t="s">
        <v>56</v>
      </c>
      <c r="I91">
        <v>0</v>
      </c>
      <c r="J91">
        <v>0</v>
      </c>
      <c r="K91" s="1"/>
      <c r="L91" t="s">
        <v>56</v>
      </c>
      <c r="M91">
        <v>0</v>
      </c>
      <c r="N91" t="s">
        <v>56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40B8C-E44B-4B1C-90F8-EDD3659FA839}">
  <dimension ref="A2:S30"/>
  <sheetViews>
    <sheetView topLeftCell="A16" workbookViewId="0">
      <selection activeCell="N36" sqref="N36"/>
    </sheetView>
  </sheetViews>
  <sheetFormatPr defaultRowHeight="15" x14ac:dyDescent="0.25"/>
  <cols>
    <col min="1" max="1" width="13.42578125" bestFit="1" customWidth="1"/>
    <col min="2" max="2" width="13.28515625" bestFit="1" customWidth="1"/>
    <col min="4" max="4" width="13.42578125" bestFit="1" customWidth="1"/>
    <col min="5" max="5" width="27.140625" bestFit="1" customWidth="1"/>
    <col min="9" max="9" width="23.28515625" bestFit="1" customWidth="1"/>
    <col min="10" max="10" width="15.7109375" bestFit="1" customWidth="1"/>
    <col min="12" max="12" width="14" bestFit="1" customWidth="1"/>
    <col min="13" max="13" width="12.5703125" bestFit="1" customWidth="1"/>
    <col min="14" max="14" width="13.42578125" bestFit="1" customWidth="1"/>
    <col min="15" max="15" width="17.7109375" bestFit="1" customWidth="1"/>
    <col min="18" max="18" width="13.42578125" bestFit="1" customWidth="1"/>
    <col min="19" max="19" width="15.85546875" bestFit="1" customWidth="1"/>
  </cols>
  <sheetData>
    <row r="2" spans="1:19" x14ac:dyDescent="0.25">
      <c r="I2" t="s">
        <v>64</v>
      </c>
      <c r="J2" t="s">
        <v>65</v>
      </c>
    </row>
    <row r="3" spans="1:19" x14ac:dyDescent="0.25">
      <c r="A3" s="2" t="s">
        <v>46</v>
      </c>
      <c r="B3" t="s">
        <v>52</v>
      </c>
      <c r="D3" s="2" t="s">
        <v>46</v>
      </c>
      <c r="E3" t="s">
        <v>55</v>
      </c>
      <c r="I3" t="s">
        <v>60</v>
      </c>
      <c r="J3">
        <f>GETPIVOTDATA("Salary",$A$3)</f>
        <v>1309650</v>
      </c>
      <c r="R3" t="s">
        <v>67</v>
      </c>
      <c r="S3" t="s">
        <v>68</v>
      </c>
    </row>
    <row r="4" spans="1:19" x14ac:dyDescent="0.25">
      <c r="A4" s="3" t="s">
        <v>19</v>
      </c>
      <c r="B4" s="17">
        <v>221000</v>
      </c>
      <c r="D4" s="3" t="s">
        <v>56</v>
      </c>
      <c r="E4" s="17">
        <v>0</v>
      </c>
      <c r="I4" t="s">
        <v>61</v>
      </c>
      <c r="J4">
        <f>GETPIVOTDATA("Payment (Extra)",$A$12)</f>
        <v>1221521</v>
      </c>
      <c r="R4">
        <v>2024</v>
      </c>
      <c r="S4" s="6">
        <f>GETPIVOTDATA("Income",$D$16)</f>
        <v>446818</v>
      </c>
    </row>
    <row r="5" spans="1:19" x14ac:dyDescent="0.25">
      <c r="A5" s="3" t="s">
        <v>43</v>
      </c>
      <c r="B5" s="17">
        <v>11500</v>
      </c>
      <c r="D5" s="3" t="s">
        <v>18</v>
      </c>
      <c r="E5" s="17">
        <v>507200</v>
      </c>
      <c r="I5" t="s">
        <v>62</v>
      </c>
      <c r="J5">
        <f>GETPIVOTDATA("Payment (Tea Plants)",$D$3)</f>
        <v>507200</v>
      </c>
      <c r="R5">
        <v>2025</v>
      </c>
      <c r="S5" s="6">
        <v>0</v>
      </c>
    </row>
    <row r="6" spans="1:19" x14ac:dyDescent="0.25">
      <c r="A6" s="3" t="s">
        <v>44</v>
      </c>
      <c r="B6" s="17">
        <v>21000</v>
      </c>
      <c r="D6" s="3" t="s">
        <v>47</v>
      </c>
      <c r="E6" s="17">
        <v>507200</v>
      </c>
      <c r="I6" t="s">
        <v>63</v>
      </c>
      <c r="J6">
        <f>GETPIVOTDATA("Salary (Tea Plucker)",$D$9)</f>
        <v>21300</v>
      </c>
    </row>
    <row r="7" spans="1:19" x14ac:dyDescent="0.25">
      <c r="A7" s="3" t="s">
        <v>39</v>
      </c>
      <c r="B7" s="17">
        <v>490000</v>
      </c>
    </row>
    <row r="8" spans="1:19" x14ac:dyDescent="0.25">
      <c r="A8" s="3" t="s">
        <v>16</v>
      </c>
      <c r="B8" s="17">
        <v>544400</v>
      </c>
    </row>
    <row r="9" spans="1:19" x14ac:dyDescent="0.25">
      <c r="A9" s="3" t="s">
        <v>45</v>
      </c>
      <c r="B9" s="17">
        <v>21750</v>
      </c>
      <c r="D9" s="2" t="s">
        <v>46</v>
      </c>
      <c r="E9" t="s">
        <v>57</v>
      </c>
    </row>
    <row r="10" spans="1:19" x14ac:dyDescent="0.25">
      <c r="A10" s="3" t="s">
        <v>47</v>
      </c>
      <c r="B10" s="17">
        <v>1309650</v>
      </c>
      <c r="D10" s="3" t="s">
        <v>21</v>
      </c>
      <c r="E10" s="17">
        <v>4100</v>
      </c>
      <c r="I10" s="2" t="s">
        <v>46</v>
      </c>
      <c r="J10" t="s">
        <v>66</v>
      </c>
    </row>
    <row r="11" spans="1:19" x14ac:dyDescent="0.25">
      <c r="D11" s="3" t="s">
        <v>19</v>
      </c>
      <c r="E11" s="17">
        <v>5600</v>
      </c>
      <c r="I11" s="3" t="s">
        <v>63</v>
      </c>
      <c r="J11" s="5">
        <v>21300</v>
      </c>
      <c r="R11" s="2" t="s">
        <v>46</v>
      </c>
      <c r="S11" t="s">
        <v>69</v>
      </c>
    </row>
    <row r="12" spans="1:19" x14ac:dyDescent="0.25">
      <c r="A12" s="2" t="s">
        <v>46</v>
      </c>
      <c r="B12" t="s">
        <v>54</v>
      </c>
      <c r="D12" s="3" t="s">
        <v>56</v>
      </c>
      <c r="E12" s="17">
        <v>0</v>
      </c>
      <c r="I12" s="3" t="s">
        <v>62</v>
      </c>
      <c r="J12" s="5">
        <v>507200</v>
      </c>
      <c r="R12" s="3">
        <v>2024</v>
      </c>
      <c r="S12" s="5">
        <v>446818</v>
      </c>
    </row>
    <row r="13" spans="1:19" x14ac:dyDescent="0.25">
      <c r="A13" s="3" t="s">
        <v>17</v>
      </c>
      <c r="B13" s="17">
        <v>655200</v>
      </c>
      <c r="D13" s="3" t="s">
        <v>23</v>
      </c>
      <c r="E13" s="17">
        <v>11600</v>
      </c>
      <c r="I13" s="3" t="s">
        <v>61</v>
      </c>
      <c r="J13" s="5">
        <v>1221521</v>
      </c>
      <c r="R13" s="3">
        <v>2025</v>
      </c>
      <c r="S13" s="5">
        <v>0</v>
      </c>
    </row>
    <row r="14" spans="1:19" x14ac:dyDescent="0.25">
      <c r="A14" s="3" t="s">
        <v>41</v>
      </c>
      <c r="B14" s="17">
        <v>10420</v>
      </c>
      <c r="D14" s="3" t="s">
        <v>47</v>
      </c>
      <c r="E14" s="17">
        <v>21300</v>
      </c>
      <c r="I14" s="3" t="s">
        <v>60</v>
      </c>
      <c r="J14" s="5">
        <v>1309650</v>
      </c>
      <c r="R14" s="3" t="s">
        <v>47</v>
      </c>
      <c r="S14" s="5">
        <v>446818</v>
      </c>
    </row>
    <row r="15" spans="1:19" x14ac:dyDescent="0.25">
      <c r="A15" s="3" t="s">
        <v>53</v>
      </c>
      <c r="B15" s="17">
        <v>54840</v>
      </c>
    </row>
    <row r="16" spans="1:19" x14ac:dyDescent="0.25">
      <c r="A16" s="3" t="s">
        <v>37</v>
      </c>
      <c r="B16" s="17">
        <v>19200</v>
      </c>
      <c r="D16" s="2" t="s">
        <v>46</v>
      </c>
      <c r="E16" t="s">
        <v>58</v>
      </c>
    </row>
    <row r="17" spans="1:19" x14ac:dyDescent="0.25">
      <c r="A17" s="3" t="s">
        <v>38</v>
      </c>
      <c r="B17" s="17">
        <v>276710</v>
      </c>
      <c r="D17" s="3" t="s">
        <v>20</v>
      </c>
      <c r="E17" s="17">
        <v>8850</v>
      </c>
    </row>
    <row r="18" spans="1:19" x14ac:dyDescent="0.25">
      <c r="A18" s="3" t="s">
        <v>36</v>
      </c>
      <c r="B18" s="17">
        <v>73951</v>
      </c>
      <c r="D18" s="3" t="s">
        <v>22</v>
      </c>
      <c r="E18" s="17">
        <v>10901</v>
      </c>
      <c r="S18" s="6">
        <f>GETPIVOTDATA("Revenue",$R$11)</f>
        <v>446818</v>
      </c>
    </row>
    <row r="19" spans="1:19" x14ac:dyDescent="0.25">
      <c r="A19" s="3" t="s">
        <v>40</v>
      </c>
      <c r="B19" s="17">
        <v>76200</v>
      </c>
      <c r="D19" s="3" t="s">
        <v>24</v>
      </c>
      <c r="E19" s="17">
        <v>15850</v>
      </c>
      <c r="J19" s="6">
        <f>SUMPRODUCT(J11:J14)</f>
        <v>3059671</v>
      </c>
    </row>
    <row r="20" spans="1:19" x14ac:dyDescent="0.25">
      <c r="A20" s="3" t="s">
        <v>42</v>
      </c>
      <c r="B20" s="17">
        <v>15500</v>
      </c>
      <c r="D20" s="3" t="s">
        <v>25</v>
      </c>
      <c r="E20" s="17">
        <v>31090</v>
      </c>
    </row>
    <row r="21" spans="1:19" x14ac:dyDescent="0.25">
      <c r="A21" s="3" t="s">
        <v>56</v>
      </c>
      <c r="B21" s="17">
        <v>0</v>
      </c>
      <c r="D21" s="3" t="s">
        <v>26</v>
      </c>
      <c r="E21" s="17">
        <v>30240</v>
      </c>
      <c r="I21" s="14"/>
      <c r="J21" s="15"/>
    </row>
    <row r="22" spans="1:19" x14ac:dyDescent="0.25">
      <c r="A22" s="3" t="s">
        <v>30</v>
      </c>
      <c r="B22" s="17">
        <v>4000</v>
      </c>
      <c r="D22" s="3" t="s">
        <v>27</v>
      </c>
      <c r="E22" s="17">
        <v>41750</v>
      </c>
    </row>
    <row r="23" spans="1:19" x14ac:dyDescent="0.25">
      <c r="A23" s="3" t="s">
        <v>33</v>
      </c>
      <c r="B23" s="17">
        <v>35500</v>
      </c>
      <c r="D23" s="3" t="s">
        <v>28</v>
      </c>
      <c r="E23" s="17">
        <v>50680</v>
      </c>
    </row>
    <row r="24" spans="1:19" x14ac:dyDescent="0.25">
      <c r="A24" s="3" t="s">
        <v>47</v>
      </c>
      <c r="B24" s="17">
        <v>1221521</v>
      </c>
      <c r="D24" s="3" t="s">
        <v>29</v>
      </c>
      <c r="E24" s="17">
        <v>47385</v>
      </c>
    </row>
    <row r="25" spans="1:19" x14ac:dyDescent="0.25">
      <c r="D25" s="3" t="s">
        <v>31</v>
      </c>
      <c r="E25" s="17">
        <v>61963</v>
      </c>
    </row>
    <row r="26" spans="1:19" x14ac:dyDescent="0.25">
      <c r="D26" s="3" t="s">
        <v>32</v>
      </c>
      <c r="E26" s="17">
        <v>45662</v>
      </c>
      <c r="N26" s="13" t="s">
        <v>70</v>
      </c>
      <c r="O26" s="16">
        <f>S18-J19</f>
        <v>-2612853</v>
      </c>
    </row>
    <row r="27" spans="1:19" x14ac:dyDescent="0.25">
      <c r="D27" s="3" t="s">
        <v>34</v>
      </c>
      <c r="E27" s="17">
        <v>52597</v>
      </c>
    </row>
    <row r="28" spans="1:19" x14ac:dyDescent="0.25">
      <c r="D28" s="3" t="s">
        <v>35</v>
      </c>
      <c r="E28" s="17">
        <v>49850</v>
      </c>
    </row>
    <row r="29" spans="1:19" x14ac:dyDescent="0.25">
      <c r="D29" s="3" t="s">
        <v>56</v>
      </c>
      <c r="E29" s="17"/>
    </row>
    <row r="30" spans="1:19" x14ac:dyDescent="0.25">
      <c r="D30" s="3" t="s">
        <v>47</v>
      </c>
      <c r="E30" s="17">
        <v>446818</v>
      </c>
    </row>
  </sheetData>
  <pageMargins left="0.7" right="0.7" top="0.75" bottom="0.75" header="0.3" footer="0.3"/>
  <drawing r:id="rId8"/>
  <tableParts count="2">
    <tablePart r:id="rId9"/>
    <tablePart r:id="rId10"/>
  </tableParts>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281DE-B76D-4FEB-8AF9-BD4DF96DB8AF}">
  <dimension ref="A1:J20"/>
  <sheetViews>
    <sheetView workbookViewId="0">
      <selection activeCell="B7" sqref="B7"/>
    </sheetView>
  </sheetViews>
  <sheetFormatPr defaultRowHeight="15" x14ac:dyDescent="0.25"/>
  <cols>
    <col min="1" max="1" width="13.42578125" bestFit="1" customWidth="1"/>
    <col min="2" max="2" width="25.85546875" bestFit="1" customWidth="1"/>
    <col min="3" max="3" width="36" bestFit="1" customWidth="1"/>
    <col min="10" max="10" width="11.85546875" bestFit="1" customWidth="1"/>
  </cols>
  <sheetData>
    <row r="1" spans="1:10" x14ac:dyDescent="0.25">
      <c r="A1" s="2" t="s">
        <v>46</v>
      </c>
      <c r="B1" t="s">
        <v>57</v>
      </c>
    </row>
    <row r="2" spans="1:10" x14ac:dyDescent="0.25">
      <c r="A2" s="3" t="s">
        <v>21</v>
      </c>
      <c r="B2" s="5">
        <v>4100</v>
      </c>
    </row>
    <row r="3" spans="1:10" x14ac:dyDescent="0.25">
      <c r="A3" s="4" t="s">
        <v>50</v>
      </c>
      <c r="B3" s="5">
        <v>1150</v>
      </c>
    </row>
    <row r="4" spans="1:10" x14ac:dyDescent="0.25">
      <c r="A4" s="4" t="s">
        <v>51</v>
      </c>
      <c r="B4" s="5">
        <v>2950</v>
      </c>
    </row>
    <row r="5" spans="1:10" x14ac:dyDescent="0.25">
      <c r="A5" s="3" t="s">
        <v>19</v>
      </c>
      <c r="B5" s="5">
        <v>5600</v>
      </c>
    </row>
    <row r="6" spans="1:10" x14ac:dyDescent="0.25">
      <c r="A6" s="4" t="s">
        <v>50</v>
      </c>
      <c r="B6" s="5">
        <v>3500</v>
      </c>
    </row>
    <row r="7" spans="1:10" x14ac:dyDescent="0.25">
      <c r="A7" s="4" t="s">
        <v>51</v>
      </c>
      <c r="B7" s="5">
        <v>2100</v>
      </c>
    </row>
    <row r="8" spans="1:10" x14ac:dyDescent="0.25">
      <c r="A8" s="3" t="s">
        <v>23</v>
      </c>
      <c r="B8" s="5">
        <v>11600</v>
      </c>
    </row>
    <row r="9" spans="1:10" x14ac:dyDescent="0.25">
      <c r="A9" s="4" t="s">
        <v>50</v>
      </c>
      <c r="B9" s="5">
        <v>4400</v>
      </c>
    </row>
    <row r="10" spans="1:10" x14ac:dyDescent="0.25">
      <c r="A10" s="4" t="s">
        <v>51</v>
      </c>
      <c r="B10" s="5">
        <v>7200</v>
      </c>
    </row>
    <row r="11" spans="1:10" x14ac:dyDescent="0.25">
      <c r="A11" s="3" t="s">
        <v>47</v>
      </c>
      <c r="B11" s="5">
        <v>21300</v>
      </c>
    </row>
    <row r="12" spans="1:10" x14ac:dyDescent="0.25">
      <c r="I12" s="10"/>
      <c r="J12" s="11"/>
    </row>
    <row r="13" spans="1:10" x14ac:dyDescent="0.25">
      <c r="I13" s="10"/>
      <c r="J13" s="11"/>
    </row>
    <row r="14" spans="1:10" x14ac:dyDescent="0.25">
      <c r="I14" s="10"/>
      <c r="J14" s="11"/>
    </row>
    <row r="16" spans="1:10" x14ac:dyDescent="0.25">
      <c r="I16" s="4"/>
      <c r="J16" s="5"/>
    </row>
    <row r="17" spans="2:10" x14ac:dyDescent="0.25">
      <c r="B17" s="6">
        <f>GETPIVOTDATA("Salary (Tea Plucker)",$A$1)</f>
        <v>21300</v>
      </c>
      <c r="I17" s="4"/>
      <c r="J17" s="5"/>
    </row>
    <row r="19" spans="2:10" x14ac:dyDescent="0.25">
      <c r="I19" s="4"/>
      <c r="J19" s="5"/>
    </row>
    <row r="20" spans="2:10" x14ac:dyDescent="0.25">
      <c r="I20" s="4"/>
      <c r="J20" s="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B9732-724C-4C5A-B5AF-2EAE930DBF93}">
  <dimension ref="A2:C10"/>
  <sheetViews>
    <sheetView workbookViewId="0">
      <selection activeCell="B11" sqref="B11"/>
    </sheetView>
  </sheetViews>
  <sheetFormatPr defaultRowHeight="15" x14ac:dyDescent="0.25"/>
  <cols>
    <col min="1" max="1" width="13.42578125" bestFit="1" customWidth="1"/>
    <col min="2" max="2" width="17.28515625" bestFit="1" customWidth="1"/>
    <col min="3" max="3" width="20.85546875" bestFit="1" customWidth="1"/>
    <col min="4" max="6" width="9.42578125" bestFit="1" customWidth="1"/>
    <col min="7" max="7" width="8.42578125" bestFit="1" customWidth="1"/>
    <col min="8" max="8" width="11.28515625" bestFit="1" customWidth="1"/>
  </cols>
  <sheetData>
    <row r="2" spans="1:3" x14ac:dyDescent="0.25">
      <c r="A2" s="2" t="s">
        <v>46</v>
      </c>
      <c r="B2" t="s">
        <v>72</v>
      </c>
      <c r="C2" t="s">
        <v>71</v>
      </c>
    </row>
    <row r="3" spans="1:3" x14ac:dyDescent="0.25">
      <c r="A3" s="3" t="s">
        <v>26</v>
      </c>
      <c r="B3" s="17">
        <v>5550</v>
      </c>
      <c r="C3" s="5">
        <v>189200</v>
      </c>
    </row>
    <row r="4" spans="1:3" x14ac:dyDescent="0.25">
      <c r="A4" s="3" t="s">
        <v>48</v>
      </c>
      <c r="B4" s="17">
        <v>7500</v>
      </c>
      <c r="C4" s="5">
        <v>252000</v>
      </c>
    </row>
    <row r="5" spans="1:3" x14ac:dyDescent="0.25">
      <c r="A5" s="3" t="s">
        <v>49</v>
      </c>
      <c r="B5" s="17">
        <v>2000</v>
      </c>
      <c r="C5" s="5">
        <v>66000</v>
      </c>
    </row>
    <row r="6" spans="1:3" x14ac:dyDescent="0.25">
      <c r="A6" s="3" t="s">
        <v>47</v>
      </c>
      <c r="B6" s="17">
        <v>15050</v>
      </c>
      <c r="C6" s="5">
        <v>507200</v>
      </c>
    </row>
    <row r="10" spans="1:3" x14ac:dyDescent="0.25">
      <c r="B10">
        <f>GETPIVOTDATA(" Number of Plants",$A$2)</f>
        <v>15050</v>
      </c>
      <c r="C10" s="6">
        <f>GETPIVOTDATA("Payment/Expenditure",$A$2)</f>
        <v>507200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00EA5-E653-4D84-9758-629619322DC4}">
  <dimension ref="A1:I12"/>
  <sheetViews>
    <sheetView workbookViewId="0">
      <selection activeCell="D23" sqref="D23"/>
    </sheetView>
  </sheetViews>
  <sheetFormatPr defaultRowHeight="15" x14ac:dyDescent="0.25"/>
  <cols>
    <col min="1" max="1" width="26.42578125" bestFit="1" customWidth="1"/>
    <col min="2" max="2" width="22.42578125" bestFit="1" customWidth="1"/>
    <col min="3" max="3" width="29.85546875" bestFit="1" customWidth="1"/>
    <col min="4" max="4" width="11.85546875" bestFit="1" customWidth="1"/>
    <col min="5" max="5" width="12.85546875" bestFit="1" customWidth="1"/>
    <col min="6" max="6" width="11.85546875" bestFit="1" customWidth="1"/>
    <col min="7" max="7" width="12.85546875" bestFit="1" customWidth="1"/>
    <col min="8" max="8" width="11.85546875" bestFit="1" customWidth="1"/>
    <col min="9" max="9" width="12.5703125" bestFit="1" customWidth="1"/>
    <col min="10" max="10" width="9.28515625" bestFit="1" customWidth="1"/>
    <col min="11" max="14" width="11.85546875" bestFit="1" customWidth="1"/>
    <col min="15" max="15" width="14.5703125" bestFit="1" customWidth="1"/>
    <col min="16" max="16" width="12.85546875" bestFit="1" customWidth="1"/>
    <col min="17" max="17" width="10.85546875" bestFit="1" customWidth="1"/>
    <col min="18" max="18" width="11.85546875" bestFit="1" customWidth="1"/>
    <col min="19" max="19" width="10.85546875" bestFit="1" customWidth="1"/>
    <col min="20" max="20" width="9.28515625" bestFit="1" customWidth="1"/>
    <col min="21" max="22" width="11.85546875" bestFit="1" customWidth="1"/>
    <col min="23" max="24" width="9.28515625" bestFit="1" customWidth="1"/>
    <col min="25" max="25" width="11.85546875" bestFit="1" customWidth="1"/>
    <col min="26" max="27" width="10.85546875" bestFit="1" customWidth="1"/>
    <col min="28" max="28" width="11.85546875" bestFit="1" customWidth="1"/>
    <col min="29" max="31" width="10.85546875" bestFit="1" customWidth="1"/>
    <col min="32" max="32" width="11.85546875" bestFit="1" customWidth="1"/>
    <col min="33" max="33" width="12.85546875" bestFit="1" customWidth="1"/>
    <col min="34" max="34" width="14.5703125" bestFit="1" customWidth="1"/>
  </cols>
  <sheetData>
    <row r="1" spans="1:9" x14ac:dyDescent="0.25">
      <c r="A1" s="2" t="s">
        <v>46</v>
      </c>
      <c r="B1" t="s">
        <v>54</v>
      </c>
    </row>
    <row r="2" spans="1:9" x14ac:dyDescent="0.25">
      <c r="A2" s="3" t="s">
        <v>30</v>
      </c>
      <c r="B2" s="5">
        <v>4000</v>
      </c>
    </row>
    <row r="3" spans="1:9" x14ac:dyDescent="0.25">
      <c r="A3" s="3" t="s">
        <v>41</v>
      </c>
      <c r="B3" s="5">
        <v>10420</v>
      </c>
    </row>
    <row r="4" spans="1:9" x14ac:dyDescent="0.25">
      <c r="A4" s="3" t="s">
        <v>42</v>
      </c>
      <c r="B4" s="5">
        <v>15500</v>
      </c>
    </row>
    <row r="5" spans="1:9" x14ac:dyDescent="0.25">
      <c r="A5" s="3" t="s">
        <v>37</v>
      </c>
      <c r="B5" s="5">
        <v>19200</v>
      </c>
    </row>
    <row r="6" spans="1:9" x14ac:dyDescent="0.25">
      <c r="A6" s="3" t="s">
        <v>33</v>
      </c>
      <c r="B6" s="5">
        <v>35500</v>
      </c>
      <c r="I6" s="6">
        <f>GETPIVOTDATA("Payment (Extra)",$A$1)</f>
        <v>1221521</v>
      </c>
    </row>
    <row r="7" spans="1:9" x14ac:dyDescent="0.25">
      <c r="A7" s="3" t="s">
        <v>53</v>
      </c>
      <c r="B7" s="5">
        <v>54840</v>
      </c>
    </row>
    <row r="8" spans="1:9" x14ac:dyDescent="0.25">
      <c r="A8" s="3" t="s">
        <v>36</v>
      </c>
      <c r="B8" s="5">
        <v>73951</v>
      </c>
    </row>
    <row r="9" spans="1:9" x14ac:dyDescent="0.25">
      <c r="A9" s="3" t="s">
        <v>40</v>
      </c>
      <c r="B9" s="5">
        <v>76200</v>
      </c>
    </row>
    <row r="10" spans="1:9" x14ac:dyDescent="0.25">
      <c r="A10" s="3" t="s">
        <v>38</v>
      </c>
      <c r="B10" s="5">
        <v>276710</v>
      </c>
    </row>
    <row r="11" spans="1:9" x14ac:dyDescent="0.25">
      <c r="A11" s="3" t="s">
        <v>17</v>
      </c>
      <c r="B11" s="5">
        <v>655200</v>
      </c>
    </row>
    <row r="12" spans="1:9" x14ac:dyDescent="0.25">
      <c r="A12" s="3" t="s">
        <v>47</v>
      </c>
      <c r="B12" s="5">
        <v>1221521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C47CC-E5E5-4B5F-B8B0-26041A276BC2}">
  <dimension ref="A3:C22"/>
  <sheetViews>
    <sheetView workbookViewId="0">
      <selection activeCell="A4" sqref="A4"/>
    </sheetView>
  </sheetViews>
  <sheetFormatPr defaultRowHeight="15" x14ac:dyDescent="0.25"/>
  <cols>
    <col min="1" max="1" width="13.42578125" bestFit="1" customWidth="1"/>
    <col min="2" max="4" width="14.5703125" bestFit="1" customWidth="1"/>
    <col min="5" max="5" width="11.85546875" bestFit="1" customWidth="1"/>
    <col min="6" max="10" width="12.85546875" bestFit="1" customWidth="1"/>
    <col min="11" max="11" width="11.85546875" bestFit="1" customWidth="1"/>
    <col min="12" max="13" width="12.85546875" bestFit="1" customWidth="1"/>
    <col min="14" max="14" width="14.5703125" bestFit="1" customWidth="1"/>
    <col min="15" max="19" width="11.85546875" bestFit="1" customWidth="1"/>
    <col min="20" max="20" width="10.85546875" bestFit="1" customWidth="1"/>
    <col min="21" max="21" width="11.85546875" bestFit="1" customWidth="1"/>
    <col min="22" max="22" width="10.85546875" bestFit="1" customWidth="1"/>
    <col min="23" max="42" width="11.85546875" bestFit="1" customWidth="1"/>
    <col min="43" max="43" width="10.85546875" bestFit="1" customWidth="1"/>
    <col min="44" max="47" width="11.85546875" bestFit="1" customWidth="1"/>
    <col min="48" max="48" width="10.85546875" bestFit="1" customWidth="1"/>
    <col min="49" max="49" width="11.85546875" bestFit="1" customWidth="1"/>
    <col min="50" max="50" width="10.85546875" bestFit="1" customWidth="1"/>
    <col min="51" max="54" width="11.85546875" bestFit="1" customWidth="1"/>
    <col min="55" max="55" width="10.85546875" bestFit="1" customWidth="1"/>
    <col min="56" max="56" width="11.85546875" bestFit="1" customWidth="1"/>
    <col min="57" max="58" width="10.85546875" bestFit="1" customWidth="1"/>
    <col min="59" max="59" width="11.85546875" bestFit="1" customWidth="1"/>
    <col min="60" max="60" width="10.85546875" bestFit="1" customWidth="1"/>
    <col min="61" max="61" width="11.85546875" bestFit="1" customWidth="1"/>
    <col min="62" max="62" width="14.5703125" bestFit="1" customWidth="1"/>
  </cols>
  <sheetData>
    <row r="3" spans="1:2" x14ac:dyDescent="0.25">
      <c r="A3" s="2" t="s">
        <v>46</v>
      </c>
      <c r="B3" t="s">
        <v>52</v>
      </c>
    </row>
    <row r="4" spans="1:2" x14ac:dyDescent="0.25">
      <c r="A4" s="3" t="s">
        <v>43</v>
      </c>
      <c r="B4" s="5">
        <v>11500</v>
      </c>
    </row>
    <row r="5" spans="1:2" x14ac:dyDescent="0.25">
      <c r="A5" s="3" t="s">
        <v>44</v>
      </c>
      <c r="B5" s="5">
        <v>21000</v>
      </c>
    </row>
    <row r="6" spans="1:2" x14ac:dyDescent="0.25">
      <c r="A6" s="3" t="s">
        <v>45</v>
      </c>
      <c r="B6" s="5">
        <v>21750</v>
      </c>
    </row>
    <row r="7" spans="1:2" x14ac:dyDescent="0.25">
      <c r="A7" s="3" t="s">
        <v>19</v>
      </c>
      <c r="B7" s="5">
        <v>221000</v>
      </c>
    </row>
    <row r="8" spans="1:2" x14ac:dyDescent="0.25">
      <c r="A8" s="3" t="s">
        <v>39</v>
      </c>
      <c r="B8" s="5">
        <v>490000</v>
      </c>
    </row>
    <row r="9" spans="1:2" x14ac:dyDescent="0.25">
      <c r="A9" s="3" t="s">
        <v>16</v>
      </c>
      <c r="B9" s="5">
        <v>544400</v>
      </c>
    </row>
    <row r="10" spans="1:2" x14ac:dyDescent="0.25">
      <c r="A10" s="3" t="s">
        <v>47</v>
      </c>
      <c r="B10" s="5">
        <v>1309650</v>
      </c>
    </row>
    <row r="14" spans="1:2" x14ac:dyDescent="0.25">
      <c r="A14" s="6">
        <f>GETPIVOTDATA("Salary",$A$3)</f>
        <v>1309650</v>
      </c>
      <c r="B14" s="6"/>
    </row>
    <row r="15" spans="1:2" x14ac:dyDescent="0.25">
      <c r="A15" s="5"/>
    </row>
    <row r="16" spans="1:2" x14ac:dyDescent="0.25">
      <c r="A16" s="5"/>
    </row>
    <row r="17" spans="1:3" x14ac:dyDescent="0.25">
      <c r="A17" s="5"/>
    </row>
    <row r="18" spans="1:3" x14ac:dyDescent="0.25">
      <c r="A18" s="5"/>
    </row>
    <row r="19" spans="1:3" x14ac:dyDescent="0.25">
      <c r="A19" s="5"/>
      <c r="C19" s="5"/>
    </row>
    <row r="20" spans="1:3" x14ac:dyDescent="0.25">
      <c r="A20" s="5"/>
    </row>
    <row r="21" spans="1:3" x14ac:dyDescent="0.25">
      <c r="A21" s="7"/>
    </row>
    <row r="22" spans="1:3" x14ac:dyDescent="0.25">
      <c r="A22" s="5"/>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9C6D5-C31A-4D7B-B1D0-45947091DA4A}">
  <dimension ref="A3:C31"/>
  <sheetViews>
    <sheetView workbookViewId="0">
      <selection activeCell="D22" sqref="D22"/>
    </sheetView>
  </sheetViews>
  <sheetFormatPr defaultRowHeight="15" x14ac:dyDescent="0.25"/>
  <cols>
    <col min="1" max="1" width="13.42578125" bestFit="1" customWidth="1"/>
    <col min="2" max="2" width="24.85546875" bestFit="1" customWidth="1"/>
    <col min="3" max="3" width="12.85546875" bestFit="1" customWidth="1"/>
  </cols>
  <sheetData>
    <row r="3" spans="1:3" x14ac:dyDescent="0.25">
      <c r="A3" s="2" t="s">
        <v>46</v>
      </c>
      <c r="B3" t="s">
        <v>74</v>
      </c>
      <c r="C3" t="s">
        <v>73</v>
      </c>
    </row>
    <row r="4" spans="1:3" x14ac:dyDescent="0.25">
      <c r="A4" s="3" t="s">
        <v>20</v>
      </c>
      <c r="B4" s="8">
        <v>56</v>
      </c>
      <c r="C4" s="5">
        <v>8850</v>
      </c>
    </row>
    <row r="5" spans="1:3" x14ac:dyDescent="0.25">
      <c r="A5" s="3" t="s">
        <v>22</v>
      </c>
      <c r="B5" s="8">
        <v>63</v>
      </c>
      <c r="C5" s="5">
        <v>10901</v>
      </c>
    </row>
    <row r="6" spans="1:3" x14ac:dyDescent="0.25">
      <c r="A6" s="3" t="s">
        <v>24</v>
      </c>
      <c r="B6" s="8">
        <v>90</v>
      </c>
      <c r="C6" s="5">
        <v>15850</v>
      </c>
    </row>
    <row r="7" spans="1:3" x14ac:dyDescent="0.25">
      <c r="A7" s="3" t="s">
        <v>25</v>
      </c>
      <c r="B7" s="8">
        <v>202</v>
      </c>
      <c r="C7" s="5">
        <v>31090</v>
      </c>
    </row>
    <row r="8" spans="1:3" x14ac:dyDescent="0.25">
      <c r="A8" s="3" t="s">
        <v>26</v>
      </c>
      <c r="B8" s="8">
        <v>201</v>
      </c>
      <c r="C8" s="5">
        <v>30240</v>
      </c>
    </row>
    <row r="9" spans="1:3" x14ac:dyDescent="0.25">
      <c r="A9" s="3" t="s">
        <v>27</v>
      </c>
      <c r="B9" s="8">
        <v>267</v>
      </c>
      <c r="C9" s="5">
        <v>41750</v>
      </c>
    </row>
    <row r="10" spans="1:3" x14ac:dyDescent="0.25">
      <c r="A10" s="3" t="s">
        <v>28</v>
      </c>
      <c r="B10" s="8">
        <v>335</v>
      </c>
      <c r="C10" s="5">
        <v>50680</v>
      </c>
    </row>
    <row r="11" spans="1:3" x14ac:dyDescent="0.25">
      <c r="A11" s="3" t="s">
        <v>29</v>
      </c>
      <c r="B11" s="8">
        <v>314.5</v>
      </c>
      <c r="C11" s="5">
        <v>47385</v>
      </c>
    </row>
    <row r="12" spans="1:3" x14ac:dyDescent="0.25">
      <c r="A12" s="3" t="s">
        <v>31</v>
      </c>
      <c r="B12" s="8">
        <v>410</v>
      </c>
      <c r="C12" s="5">
        <v>61963</v>
      </c>
    </row>
    <row r="13" spans="1:3" x14ac:dyDescent="0.25">
      <c r="A13" s="3" t="s">
        <v>32</v>
      </c>
      <c r="B13" s="8">
        <v>306.5</v>
      </c>
      <c r="C13" s="5">
        <v>45662</v>
      </c>
    </row>
    <row r="14" spans="1:3" x14ac:dyDescent="0.25">
      <c r="A14" s="3" t="s">
        <v>34</v>
      </c>
      <c r="B14" s="8">
        <v>363.5</v>
      </c>
      <c r="C14" s="5">
        <v>52597</v>
      </c>
    </row>
    <row r="15" spans="1:3" x14ac:dyDescent="0.25">
      <c r="A15" s="3" t="s">
        <v>35</v>
      </c>
      <c r="B15" s="8">
        <v>331</v>
      </c>
      <c r="C15" s="5">
        <v>49850</v>
      </c>
    </row>
    <row r="16" spans="1:3" x14ac:dyDescent="0.25">
      <c r="A16" s="3" t="s">
        <v>47</v>
      </c>
      <c r="B16" s="8">
        <v>2939.5</v>
      </c>
      <c r="C16" s="5">
        <v>446818</v>
      </c>
    </row>
    <row r="18" spans="2:3" x14ac:dyDescent="0.25">
      <c r="B18" s="8">
        <f>GETPIVOTDATA("Amount of Tea Leaves (kg)",$A$3)</f>
        <v>2939.5</v>
      </c>
      <c r="C18" s="5">
        <f>GETPIVOTDATA("Revenue ",$A$3)</f>
        <v>446818</v>
      </c>
    </row>
    <row r="20" spans="2:3" x14ac:dyDescent="0.25">
      <c r="C20" s="9"/>
    </row>
    <row r="21" spans="2:3" x14ac:dyDescent="0.25">
      <c r="C21" s="9"/>
    </row>
    <row r="22" spans="2:3" x14ac:dyDescent="0.25">
      <c r="C22" s="9"/>
    </row>
    <row r="23" spans="2:3" x14ac:dyDescent="0.25">
      <c r="C23" s="9"/>
    </row>
    <row r="24" spans="2:3" x14ac:dyDescent="0.25">
      <c r="C24" s="9"/>
    </row>
    <row r="25" spans="2:3" x14ac:dyDescent="0.25">
      <c r="C25" s="9"/>
    </row>
    <row r="26" spans="2:3" x14ac:dyDescent="0.25">
      <c r="C26" s="9"/>
    </row>
    <row r="27" spans="2:3" x14ac:dyDescent="0.25">
      <c r="C27" s="9"/>
    </row>
    <row r="28" spans="2:3" x14ac:dyDescent="0.25">
      <c r="C28" s="9"/>
    </row>
    <row r="29" spans="2:3" x14ac:dyDescent="0.25">
      <c r="C29" s="9"/>
    </row>
    <row r="30" spans="2:3" x14ac:dyDescent="0.25">
      <c r="C30" s="9"/>
    </row>
    <row r="31" spans="2:3" x14ac:dyDescent="0.25">
      <c r="C31" s="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BB66B-0AFE-4781-9DA9-A7F045ACC4C2}">
  <dimension ref="A1:T54"/>
  <sheetViews>
    <sheetView showGridLines="0" showRowColHeaders="0" tabSelected="1" topLeftCell="A42" zoomScaleNormal="100" workbookViewId="0">
      <selection activeCell="D3" sqref="D3"/>
    </sheetView>
  </sheetViews>
  <sheetFormatPr defaultRowHeight="15" x14ac:dyDescent="0.25"/>
  <cols>
    <col min="1" max="1" width="23.28515625" style="19" bestFit="1" customWidth="1"/>
    <col min="2" max="2" width="14.28515625" style="19" bestFit="1" customWidth="1"/>
    <col min="3" max="3" width="10.28515625" style="19" customWidth="1"/>
    <col min="4" max="4" width="9.28515625" style="19" customWidth="1"/>
    <col min="5" max="5" width="23.28515625" style="19" bestFit="1" customWidth="1"/>
    <col min="6" max="6" width="14.28515625" style="19" bestFit="1" customWidth="1"/>
    <col min="7" max="7" width="12.5703125" style="19" bestFit="1" customWidth="1"/>
    <col min="8" max="8" width="10.42578125" style="19" customWidth="1"/>
    <col min="9" max="9" width="8" style="19" customWidth="1"/>
    <col min="10" max="10" width="9.140625" style="19"/>
    <col min="11" max="11" width="2.140625" style="19" customWidth="1"/>
    <col min="12" max="12" width="3" style="19" hidden="1" customWidth="1"/>
    <col min="13" max="13" width="2" style="19" hidden="1" customWidth="1"/>
    <col min="14" max="14" width="13.28515625" style="19" customWidth="1"/>
    <col min="15" max="15" width="11.28515625" style="19" bestFit="1" customWidth="1"/>
    <col min="16" max="16" width="16.140625" style="19" customWidth="1"/>
    <col min="17" max="17" width="9.140625" style="19"/>
    <col min="18" max="18" width="30.85546875" style="19" customWidth="1"/>
    <col min="19" max="19" width="9.140625" style="19"/>
    <col min="20" max="20" width="23.5703125" style="19" customWidth="1"/>
    <col min="21" max="16384" width="9.140625" style="19"/>
  </cols>
  <sheetData>
    <row r="1" spans="1:20" ht="24" x14ac:dyDescent="0.4">
      <c r="A1" s="32" t="s">
        <v>59</v>
      </c>
      <c r="B1" s="32"/>
      <c r="C1" s="32"/>
      <c r="D1" s="32"/>
      <c r="E1" s="32"/>
      <c r="F1" s="32"/>
      <c r="G1" s="32"/>
      <c r="H1" s="32"/>
      <c r="I1" s="32"/>
      <c r="J1" s="32"/>
      <c r="K1" s="32"/>
      <c r="L1" s="32"/>
      <c r="M1" s="32"/>
      <c r="N1" s="32"/>
      <c r="O1" s="32"/>
      <c r="P1" s="32"/>
      <c r="Q1" s="32"/>
      <c r="R1" s="32"/>
      <c r="S1" s="18"/>
      <c r="T1" s="18"/>
    </row>
    <row r="2" spans="1:20" x14ac:dyDescent="0.25">
      <c r="A2" s="20"/>
      <c r="B2" s="20"/>
      <c r="C2" s="20"/>
      <c r="D2" s="20"/>
      <c r="E2" s="20"/>
      <c r="F2" s="20"/>
      <c r="G2" s="20"/>
      <c r="H2" s="20"/>
      <c r="I2" s="20"/>
      <c r="J2" s="20"/>
      <c r="K2" s="20"/>
      <c r="L2" s="20"/>
      <c r="M2" s="20"/>
      <c r="N2" s="20"/>
      <c r="O2" s="20"/>
      <c r="P2" s="20"/>
      <c r="Q2" s="20"/>
      <c r="R2" s="21"/>
    </row>
    <row r="23" spans="1:14" x14ac:dyDescent="0.25">
      <c r="A23" s="21"/>
      <c r="F23" s="21"/>
      <c r="N23" s="21"/>
    </row>
    <row r="43" spans="1:18" x14ac:dyDescent="0.25">
      <c r="A43" s="22"/>
      <c r="B43" s="22"/>
      <c r="C43" s="22"/>
      <c r="D43" s="22"/>
      <c r="E43" s="22"/>
      <c r="F43" s="22"/>
      <c r="G43" s="22"/>
      <c r="H43" s="22"/>
      <c r="I43" s="22"/>
      <c r="J43" s="22"/>
      <c r="K43" s="22"/>
      <c r="L43" s="22"/>
      <c r="M43" s="22"/>
      <c r="N43" s="22"/>
      <c r="O43" s="22"/>
      <c r="P43" s="22"/>
      <c r="Q43" s="22"/>
      <c r="R43" s="22"/>
    </row>
    <row r="44" spans="1:18" x14ac:dyDescent="0.25">
      <c r="A44" s="21"/>
      <c r="F44" s="21"/>
      <c r="G44" s="21"/>
      <c r="H44" s="21"/>
      <c r="I44" s="21"/>
      <c r="J44" s="21"/>
      <c r="L44" s="21"/>
    </row>
    <row r="45" spans="1:18" ht="34.5" customHeight="1" x14ac:dyDescent="0.25"/>
    <row r="46" spans="1:18" ht="14.25" customHeight="1" x14ac:dyDescent="0.25"/>
    <row r="47" spans="1:18" ht="11.25" hidden="1" customHeight="1" thickBot="1" x14ac:dyDescent="0.3"/>
    <row r="48" spans="1:18" ht="9.75" customHeight="1" thickBot="1" x14ac:dyDescent="0.3"/>
    <row r="49" spans="5:16" ht="18.75" customHeight="1" thickBot="1" x14ac:dyDescent="0.3">
      <c r="O49" s="23" t="s">
        <v>67</v>
      </c>
      <c r="P49" s="24" t="s">
        <v>68</v>
      </c>
    </row>
    <row r="50" spans="5:16" ht="15.75" thickBot="1" x14ac:dyDescent="0.3">
      <c r="E50" s="23" t="s">
        <v>64</v>
      </c>
      <c r="F50" s="24" t="s">
        <v>65</v>
      </c>
      <c r="O50" s="25" cm="1">
        <f t="array" ref="O50:P51">IF(Calculations!R12:S13=0,"",Calculations!R12:S13)</f>
        <v>2024</v>
      </c>
      <c r="P50" s="26">
        <v>446818</v>
      </c>
    </row>
    <row r="51" spans="5:16" ht="15.75" thickBot="1" x14ac:dyDescent="0.3">
      <c r="E51" s="25" t="str" cm="1">
        <f t="array" ref="E51:F54">IF(Calculations!I11:J14=0,"",Calculations!I11:J14)</f>
        <v>Tea Plucking Expenditure</v>
      </c>
      <c r="F51" s="26">
        <v>21300</v>
      </c>
      <c r="O51" s="27">
        <v>2025</v>
      </c>
      <c r="P51" s="28" t="str">
        <v/>
      </c>
    </row>
    <row r="52" spans="5:16" x14ac:dyDescent="0.25">
      <c r="E52" s="29" t="str">
        <v>Tea Plants Expenditure</v>
      </c>
      <c r="F52" s="30">
        <v>507200</v>
      </c>
    </row>
    <row r="53" spans="5:16" x14ac:dyDescent="0.25">
      <c r="E53" s="29" t="str">
        <v>Extra Expenditure</v>
      </c>
      <c r="F53" s="30">
        <v>1221521</v>
      </c>
    </row>
    <row r="54" spans="5:16" ht="15.75" thickBot="1" x14ac:dyDescent="0.3">
      <c r="E54" s="27" t="str">
        <v>Salaries Expenditure</v>
      </c>
      <c r="F54" s="31">
        <v>1309650</v>
      </c>
    </row>
  </sheetData>
  <sheetProtection algorithmName="SHA-512" hashValue="uc1NvcMbgLLnK/cx6Ah2UmL2JeBy3jXeaN3Yw73ShC5N/qYKNi4auWrsQRSh6BhBKrT828ZYEfUcyY+O4ifm9A==" saltValue="hnoPThdrMNk08rQ5Gyx2Nw==" spinCount="100000" sheet="1" objects="1" scenarios="1" selectLockedCells="1"/>
  <mergeCells count="4">
    <mergeCell ref="A1:R1"/>
    <mergeCell ref="A2:F2"/>
    <mergeCell ref="G2:Q2"/>
    <mergeCell ref="A43:R43"/>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B38F344E-C2DC-408B-9BBE-F530F186A943}">
  <ds:schemaRefs/>
</ds:datastoreItem>
</file>

<file path=customXml/itemProps2.xml><?xml version="1.0" encoding="utf-8"?>
<ds:datastoreItem xmlns:ds="http://schemas.openxmlformats.org/officeDocument/2006/customXml" ds:itemID="{EFA03856-561C-4EE8-82D9-727FDE16E13B}">
  <ds:schemaRefs/>
</ds:datastoreItem>
</file>

<file path=customXml/itemProps3.xml><?xml version="1.0" encoding="utf-8"?>
<ds:datastoreItem xmlns:ds="http://schemas.openxmlformats.org/officeDocument/2006/customXml" ds:itemID="{329F5E92-6F68-459B-A16A-EFF73E350332}">
  <ds:schemaRefs/>
</ds:datastoreItem>
</file>

<file path=customXml/itemProps4.xml><?xml version="1.0" encoding="utf-8"?>
<ds:datastoreItem xmlns:ds="http://schemas.openxmlformats.org/officeDocument/2006/customXml" ds:itemID="{6AFC57F3-9B2A-4240-A7EE-3CA2B7BE6048}">
  <ds:schemaRefs/>
</ds:datastoreItem>
</file>

<file path=customXml/itemProps5.xml><?xml version="1.0" encoding="utf-8"?>
<ds:datastoreItem xmlns:ds="http://schemas.openxmlformats.org/officeDocument/2006/customXml" ds:itemID="{F736E19A-BDF0-41B2-A833-DE34191B7424}">
  <ds:schemaRefs/>
</ds:datastoreItem>
</file>

<file path=customXml/itemProps6.xml><?xml version="1.0" encoding="utf-8"?>
<ds:datastoreItem xmlns:ds="http://schemas.openxmlformats.org/officeDocument/2006/customXml" ds:itemID="{3DD4DFF8-537E-44F4-ADA2-62F06781A376}">
  <ds:schemaRefs/>
</ds:datastoreItem>
</file>

<file path=customXml/itemProps7.xml><?xml version="1.0" encoding="utf-8"?>
<ds:datastoreItem xmlns:ds="http://schemas.openxmlformats.org/officeDocument/2006/customXml" ds:itemID="{8F7E4B83-1AC7-49F9-991B-B782DB85A2A2}">
  <ds:schemaRefs/>
</ds:datastoreItem>
</file>

<file path=customXml/itemProps8.xml><?xml version="1.0" encoding="utf-8"?>
<ds:datastoreItem xmlns:ds="http://schemas.openxmlformats.org/officeDocument/2006/customXml" ds:itemID="{25654EF2-0B3A-4D1B-89A6-0AB2F7F49345}">
  <ds:schemaRefs/>
</ds:datastoreItem>
</file>

<file path=customXml/itemProps9.xml><?xml version="1.0" encoding="utf-8"?>
<ds:datastoreItem xmlns:ds="http://schemas.openxmlformats.org/officeDocument/2006/customXml" ds:itemID="{84CF627F-E3DC-4E6D-9225-9BAC4935B0A7}">
  <ds:schemaRefs/>
</ds:datastoreItem>
</file>

<file path=customXml/itemProps10.xml><?xml version="1.0" encoding="utf-8"?>
<ds:datastoreItem xmlns:ds="http://schemas.openxmlformats.org/officeDocument/2006/customXml" ds:itemID="{8A81BA77-BD7B-45A7-A27B-BAF9CD0B1846}">
  <ds:schemaRefs/>
</ds:datastoreItem>
</file>

<file path=customXml/itemProps11.xml><?xml version="1.0" encoding="utf-8"?>
<ds:datastoreItem xmlns:ds="http://schemas.openxmlformats.org/officeDocument/2006/customXml" ds:itemID="{BDE22A99-0C2B-433C-B0D3-FB9851CFA9B6}">
  <ds:schemaRefs/>
</ds:datastoreItem>
</file>

<file path=customXml/itemProps12.xml><?xml version="1.0" encoding="utf-8"?>
<ds:datastoreItem xmlns:ds="http://schemas.openxmlformats.org/officeDocument/2006/customXml" ds:itemID="{6D7E923A-F5DD-4D62-A342-8E60BB1ACBDB}">
  <ds:schemaRefs/>
</ds:datastoreItem>
</file>

<file path=customXml/itemProps13.xml><?xml version="1.0" encoding="utf-8"?>
<ds:datastoreItem xmlns:ds="http://schemas.openxmlformats.org/officeDocument/2006/customXml" ds:itemID="{C7981826-2EDD-4FEF-834C-37B5BD57804E}">
  <ds:schemaRefs/>
</ds:datastoreItem>
</file>

<file path=customXml/itemProps14.xml><?xml version="1.0" encoding="utf-8"?>
<ds:datastoreItem xmlns:ds="http://schemas.openxmlformats.org/officeDocument/2006/customXml" ds:itemID="{D01A998E-A1E8-4416-B510-93A0199798F9}">
  <ds:schemaRefs/>
</ds:datastoreItem>
</file>

<file path=customXml/itemProps15.xml><?xml version="1.0" encoding="utf-8"?>
<ds:datastoreItem xmlns:ds="http://schemas.openxmlformats.org/officeDocument/2006/customXml" ds:itemID="{3065EEC8-C619-4EBD-AD07-D84B28549D52}">
  <ds:schemaRefs/>
</ds:datastoreItem>
</file>

<file path=customXml/itemProps16.xml><?xml version="1.0" encoding="utf-8"?>
<ds:datastoreItem xmlns:ds="http://schemas.openxmlformats.org/officeDocument/2006/customXml" ds:itemID="{6C79894C-BA23-4678-A1B8-B4C28B43195A}">
  <ds:schemaRefs/>
</ds:datastoreItem>
</file>

<file path=customXml/itemProps17.xml><?xml version="1.0" encoding="utf-8"?>
<ds:datastoreItem xmlns:ds="http://schemas.openxmlformats.org/officeDocument/2006/customXml" ds:itemID="{FEBE8F60-AF1D-4058-9FB1-0DF103E23D73}">
  <ds:schemaRefs/>
</ds:datastoreItem>
</file>

<file path=customXml/itemProps18.xml><?xml version="1.0" encoding="utf-8"?>
<ds:datastoreItem xmlns:ds="http://schemas.openxmlformats.org/officeDocument/2006/customXml" ds:itemID="{97B4AEC0-148D-4852-BC37-753F87E771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Data_2024</vt:lpstr>
      <vt:lpstr>Calculations</vt:lpstr>
      <vt:lpstr>Tea Plucking</vt:lpstr>
      <vt:lpstr>Tea Plants</vt:lpstr>
      <vt:lpstr>Extra Expenses</vt:lpstr>
      <vt:lpstr>Salaries</vt:lpstr>
      <vt:lpstr>Tea Leaves - Revenue</vt:lpstr>
      <vt:lpstr>Dashboard</vt:lpstr>
      <vt:lpstr>revenue</vt:lpstr>
      <vt:lpstr>tea_total</vt:lpstr>
      <vt:lpstr>teaplants</vt:lpstr>
      <vt:lpstr>teaplants_tot</vt:lpstr>
      <vt:lpstr>teaplucking</vt:lpstr>
      <vt:lpstr>total_extra_ex</vt:lpstr>
      <vt:lpstr>total_salary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Akila Priyanath Wijesiriwardana</dc:creator>
  <cp:lastModifiedBy>Akila Priyanath Wijesiriwardana</cp:lastModifiedBy>
  <dcterms:created xsi:type="dcterms:W3CDTF">2025-03-22T08:44:26Z</dcterms:created>
  <dcterms:modified xsi:type="dcterms:W3CDTF">2025-03-26T06:40:11Z</dcterms:modified>
</cp:coreProperties>
</file>