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/>
  <mc:AlternateContent xmlns:mc="http://schemas.openxmlformats.org/markup-compatibility/2006">
    <mc:Choice Requires="x15">
      <x15ac:absPath xmlns:x15ac="http://schemas.microsoft.com/office/spreadsheetml/2010/11/ac" url="/Users/kairick/Desktop/Катя/Excel/"/>
    </mc:Choice>
  </mc:AlternateContent>
  <xr:revisionPtr revIDLastSave="0" documentId="8_{F26FDAC7-39B9-3B4A-9AFC-F795C8807890}" xr6:coauthVersionLast="47" xr6:coauthVersionMax="47" xr10:uidLastSave="{00000000-0000-0000-0000-000000000000}"/>
  <bookViews>
    <workbookView xWindow="0" yWindow="500" windowWidth="28800" windowHeight="15940" xr2:uid="{00000000-000D-0000-FFFF-FFFF00000000}"/>
  </bookViews>
  <sheets>
    <sheet name="example1" sheetId="1" r:id="rId1"/>
    <sheet name="Сводная таблица по сценарию" sheetId="5" r:id="rId2"/>
    <sheet name="example2" sheetId="6" r:id="rId3"/>
    <sheet name="Отчет о результатах 1" sheetId="10" r:id="rId4"/>
    <sheet name="Отчет об устойчивости 1" sheetId="11" r:id="rId5"/>
    <sheet name="Отчет о пределах 1" sheetId="12" r:id="rId6"/>
  </sheets>
  <definedNames>
    <definedName name="Доход_от_постановки_мьюзикла">example1!$K$7</definedName>
    <definedName name="solver_adj" localSheetId="2" hidden="1">example2!$B$17,example2!$B$18,example2!$C$17,example2!$C$18,example2!$D$17,example2!$D$18</definedName>
    <definedName name="solver_cvg" localSheetId="2" hidden="1">0.0001</definedName>
    <definedName name="solver_drv" localSheetId="2" hidden="1">1</definedName>
    <definedName name="solver_eng" localSheetId="2" hidden="1">2</definedName>
    <definedName name="solver_est" localSheetId="2" hidden="1">1</definedName>
    <definedName name="solver_itr" localSheetId="2" hidden="1">2147483647</definedName>
    <definedName name="solver_lhs1" localSheetId="2" hidden="1">example2!$B$20</definedName>
    <definedName name="solver_lhs2" localSheetId="2" hidden="1">example2!$C$20</definedName>
    <definedName name="solver_lhs3" localSheetId="2" hidden="1">example2!$D$20</definedName>
    <definedName name="solver_lhs4" localSheetId="2" hidden="1">example2!$E$17</definedName>
    <definedName name="solver_lhs5" localSheetId="2" hidden="1">example2!$E$18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5</definedName>
    <definedName name="solver_nwt" localSheetId="2" hidden="1">1</definedName>
    <definedName name="solver_opt" localSheetId="2" hidden="1">example2!$I$9</definedName>
    <definedName name="solver_pre" localSheetId="2" hidden="1">0.000001</definedName>
    <definedName name="solver_rbv" localSheetId="2" hidden="1">2</definedName>
    <definedName name="solver_rel1" localSheetId="2" hidden="1">1</definedName>
    <definedName name="solver_rel2" localSheetId="2" hidden="1">1</definedName>
    <definedName name="solver_rel3" localSheetId="2" hidden="1">1</definedName>
    <definedName name="solver_rel4" localSheetId="2" hidden="1">1</definedName>
    <definedName name="solver_rel5" localSheetId="2" hidden="1">1</definedName>
    <definedName name="solver_rhs1" localSheetId="2" hidden="1">example2!$B$12</definedName>
    <definedName name="solver_rhs2" localSheetId="2" hidden="1">example2!$C$12</definedName>
    <definedName name="solver_rhs3" localSheetId="2" hidden="1">example2!$D$12</definedName>
    <definedName name="solver_rhs4" localSheetId="2" hidden="1">example2!$G$17</definedName>
    <definedName name="solver_rhs5" localSheetId="2" hidden="1">example2!$G$18</definedName>
    <definedName name="solver_rlx" localSheetId="2" hidden="1">2</definedName>
    <definedName name="solver_rsd" localSheetId="2" hidden="1">0</definedName>
    <definedName name="solver_scl" localSheetId="2" hidden="1">2</definedName>
    <definedName name="solver_sho" localSheetId="5" hidden="1">2</definedName>
    <definedName name="solver_sho" localSheetId="2" hidden="1">2</definedName>
    <definedName name="solver_ssz" localSheetId="2" hidden="1">0</definedName>
    <definedName name="solver_tim" localSheetId="2" hidden="1">2147483647</definedName>
    <definedName name="solver_tol" localSheetId="2" hidden="1">0.01</definedName>
    <definedName name="solver_typ" localSheetId="2" hidden="1">1</definedName>
    <definedName name="solver_val" localSheetId="2" hidden="1">0</definedName>
    <definedName name="solver_ver" localSheetId="2" hidden="1">3</definedName>
  </definedNames>
  <calcPr calcId="191029"/>
  <pivotCaches>
    <pivotCache cacheId="4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17" i="6" l="1"/>
  <c r="C23" i="1"/>
  <c r="B20" i="6"/>
  <c r="D20" i="6"/>
  <c r="C20" i="6"/>
  <c r="E18" i="6"/>
  <c r="E17" i="6"/>
  <c r="K7" i="1" l="1"/>
</calcChain>
</file>

<file path=xl/sharedStrings.xml><?xml version="1.0" encoding="utf-8"?>
<sst xmlns="http://schemas.openxmlformats.org/spreadsheetml/2006/main" count="201" uniqueCount="120">
  <si>
    <t>● Постоянные затраты на первое представление пьесы составляют 50 млн. рублей.</t>
  </si>
  <si>
    <t>● Средняя цена билета - 3500 рублей.</t>
  </si>
  <si>
    <t>● Театр вмещает 2000 человек, и представления идут 365 дней в году.</t>
  </si>
  <si>
    <t>продолжительности проката пьесы от 1 года до 5 лет и при средней наполненности зала, меняющейся</t>
  </si>
  <si>
    <t>Постоянные затраты на первое представление пьесы</t>
  </si>
  <si>
    <t>Средняя цена билета</t>
  </si>
  <si>
    <t>Вместимость театра, чел.</t>
  </si>
  <si>
    <t>Кол-во дней представлений</t>
  </si>
  <si>
    <t>Столбец1</t>
  </si>
  <si>
    <t>Столбец2</t>
  </si>
  <si>
    <t>Доход от постановки мьюзикла</t>
  </si>
  <si>
    <t>Продолжительность проката пьесы, лет</t>
  </si>
  <si>
    <t>Средняя наполенность зала</t>
  </si>
  <si>
    <t>Таблица данных</t>
  </si>
  <si>
    <t>Прибыль</t>
  </si>
  <si>
    <t>Названия строк</t>
  </si>
  <si>
    <t>наиболее вероятный</t>
  </si>
  <si>
    <t>опимистичный</t>
  </si>
  <si>
    <t>пессимистичный</t>
  </si>
  <si>
    <t>$C$18 на</t>
  </si>
  <si>
    <t>(Все)</t>
  </si>
  <si>
    <t>Доход_от_постановки_мьюзикла</t>
  </si>
  <si>
    <t>на единицу продукции, ежемесячный спрос на продукты и количество машинного времени, затрачиваемое на единицу продукции.</t>
  </si>
  <si>
    <t xml:space="preserve">Мышь </t>
  </si>
  <si>
    <t xml:space="preserve">Клавиатура </t>
  </si>
  <si>
    <t>Джойстик</t>
  </si>
  <si>
    <t>Прибыль/единица</t>
  </si>
  <si>
    <t>Ежемесячный спрос</t>
  </si>
  <si>
    <t>Рабочее время/единица, часов</t>
  </si>
  <si>
    <t>Машинное время/единица, часов</t>
  </si>
  <si>
    <t>Ограничения</t>
  </si>
  <si>
    <t>Количество рабочих часов</t>
  </si>
  <si>
    <t>Кол-во машинных часов</t>
  </si>
  <si>
    <t>Кол-во единиц продукции</t>
  </si>
  <si>
    <t>ИТОГО</t>
  </si>
  <si>
    <t>Microsoft Excel 16.0 Отчет о результатах</t>
  </si>
  <si>
    <t>Результат: Решение найдено. Все ограничения и условия оптимальности выполнены.</t>
  </si>
  <si>
    <t>Модуль поиска решения</t>
  </si>
  <si>
    <t>Модуль: Поиск решения лин. задач симплекс-методом</t>
  </si>
  <si>
    <t>Параметры поиска решения</t>
  </si>
  <si>
    <t>Максимальное время Без пределов,  Число итераций Без пределов, Precision 0,000001</t>
  </si>
  <si>
    <t>Максимальное число подзадач Без пределов, Максимальное число целочисленных решений Без пределов, Целочисленное отклонение 1%, Считать неотрицательными</t>
  </si>
  <si>
    <t>Ячейка целевой функции (Максимум)</t>
  </si>
  <si>
    <t>Ячейка</t>
  </si>
  <si>
    <t>Имя</t>
  </si>
  <si>
    <t>Исходное значение</t>
  </si>
  <si>
    <t>Окончательное значение</t>
  </si>
  <si>
    <t>Ячейки переменных</t>
  </si>
  <si>
    <t>Целочисленное</t>
  </si>
  <si>
    <t>Значение ячейки</t>
  </si>
  <si>
    <t>Формула</t>
  </si>
  <si>
    <t>Состояние</t>
  </si>
  <si>
    <t>Допуск</t>
  </si>
  <si>
    <t>$I$7</t>
  </si>
  <si>
    <t>Прибыль/единица Прибыль</t>
  </si>
  <si>
    <t>$B$13</t>
  </si>
  <si>
    <t xml:space="preserve">Количество рабочих часов Мышь </t>
  </si>
  <si>
    <t>Продолжить</t>
  </si>
  <si>
    <t>$C$13</t>
  </si>
  <si>
    <t xml:space="preserve">Количество рабочих часов Клавиатура </t>
  </si>
  <si>
    <t>$D$13</t>
  </si>
  <si>
    <t>Количество рабочих часов Джойстик</t>
  </si>
  <si>
    <t>$B$14</t>
  </si>
  <si>
    <t xml:space="preserve">Кол-во машинных часов Мышь </t>
  </si>
  <si>
    <t>$C$14</t>
  </si>
  <si>
    <t xml:space="preserve">Кол-во машинных часов Клавиатура </t>
  </si>
  <si>
    <t>$D$14</t>
  </si>
  <si>
    <t>Кол-во машинных часов Джойстик</t>
  </si>
  <si>
    <t>$B$16</t>
  </si>
  <si>
    <t xml:space="preserve">Кол-во единиц продукции Мышь </t>
  </si>
  <si>
    <t>$B$16&lt;=$B$10</t>
  </si>
  <si>
    <t>Привязка</t>
  </si>
  <si>
    <t>$C$16</t>
  </si>
  <si>
    <t xml:space="preserve">Кол-во единиц продукции Клавиатура </t>
  </si>
  <si>
    <t>$C$16&lt;=$C$10</t>
  </si>
  <si>
    <t>$D$16</t>
  </si>
  <si>
    <t>Кол-во единиц продукции Джойстик</t>
  </si>
  <si>
    <t>$D$16&lt;=$D$10</t>
  </si>
  <si>
    <t>$E$13</t>
  </si>
  <si>
    <t>Количество рабочих часов ИТОГО</t>
  </si>
  <si>
    <t>$E$13&lt;=$G$13</t>
  </si>
  <si>
    <t>Без привязки</t>
  </si>
  <si>
    <t>$E$14</t>
  </si>
  <si>
    <t>Кол-во машинных часов ИТОГО</t>
  </si>
  <si>
    <t>$E$14&lt;=$G$14</t>
  </si>
  <si>
    <t>Microsoft Excel 16.0 Отчет об устойчивости</t>
  </si>
  <si>
    <t>Окончательное</t>
  </si>
  <si>
    <t>Значение</t>
  </si>
  <si>
    <t>Приведенн.</t>
  </si>
  <si>
    <t>Стоимость</t>
  </si>
  <si>
    <t>Целевая функция</t>
  </si>
  <si>
    <t>Коэффициент</t>
  </si>
  <si>
    <t>Допустимое</t>
  </si>
  <si>
    <t>Увеличение</t>
  </si>
  <si>
    <t>Уменьшение</t>
  </si>
  <si>
    <t>Тень</t>
  </si>
  <si>
    <t>Цена</t>
  </si>
  <si>
    <t>Ограничение</t>
  </si>
  <si>
    <t>Правая сторона</t>
  </si>
  <si>
    <t>Microsoft Excel 16.0 Отчет о пределах</t>
  </si>
  <si>
    <t>Переменная</t>
  </si>
  <si>
    <t>Нижний</t>
  </si>
  <si>
    <t>Предел</t>
  </si>
  <si>
    <t>Результат</t>
  </si>
  <si>
    <t>Верхний</t>
  </si>
  <si>
    <t>Отчет создан: 24.12.2022 23:41:24</t>
  </si>
  <si>
    <t>Время решения: 0 секунд.</t>
  </si>
  <si>
    <t>Число итераций: 4 Число подзадач: 0</t>
  </si>
  <si>
    <t>Предположим:</t>
  </si>
  <si>
    <t>1. Мы инвестируем в новый мюзикл. Есть следующая информация о постановке:</t>
  </si>
  <si>
    <t>Создадим таблицу данных, которая покажет, как общий доход от постановки изменяется при</t>
  </si>
  <si>
    <t>от 70% до 90%. (Таблица 1)</t>
  </si>
  <si>
    <t>Таблица 1</t>
  </si>
  <si>
    <t xml:space="preserve">Спрогнозируем доход от постановки мьюзикла в зависимости от процента наполненности зала:  </t>
  </si>
  <si>
    <t>для малого среднего числа посетителей (50%), наиболее вероятного (75%) и большого числа посетителей (90%).</t>
  </si>
  <si>
    <t>(лист Сводная таблица по сценарию)</t>
  </si>
  <si>
    <t>Завод производит мыши, клавиатуры и джойстики для видеоигр. В Таблице 1 приведена прибыль с единицы продукции, количество рабочего времени, затрачиваемое</t>
  </si>
  <si>
    <t xml:space="preserve">Каждый месяц доступно в общей сложности 13 000 часов рабочего времени и 3000 часов машинного времени. </t>
  </si>
  <si>
    <t>Определим, какую продукцию и в каком количестве необходимо производить, чтобы м аксимизировать ежемесячную прибыль. (Талица 2)</t>
  </si>
  <si>
    <t>Таблица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</si>
</sst>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₽&quot;"/>
  </numFmts>
  <fonts count="11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0"/>
      <color theme="1"/>
      <name val="Calibri"/>
      <family val="2"/>
      <charset val="204"/>
      <scheme val="minor"/>
    </font>
    <font>
      <b/>
      <sz val="11"/>
      <color rgb="FFFFFFFF"/>
      <name val="Calibri"/>
      <family val="2"/>
      <charset val="204"/>
      <scheme val="minor"/>
    </font>
    <font>
      <b/>
      <sz val="11"/>
      <color indexed="18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BD4B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CC0D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B6DDE8"/>
        <bgColor indexed="64"/>
      </patternFill>
    </fill>
  </fills>
  <borders count="2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000000"/>
      </top>
      <bottom style="double">
        <color rgb="FF3F3F3F"/>
      </bottom>
      <diagonal/>
    </border>
    <border>
      <left/>
      <right style="medium">
        <color rgb="FF000000"/>
      </right>
      <top style="medium">
        <color rgb="FF000000"/>
      </top>
      <bottom style="double">
        <color rgb="FF3F3F3F"/>
      </bottom>
      <diagonal/>
    </border>
    <border>
      <left style="medium">
        <color rgb="FF000000"/>
      </left>
      <right style="medium">
        <color rgb="FF000000"/>
      </right>
      <top style="double">
        <color rgb="FF3F3F3F"/>
      </top>
      <bottom/>
      <diagonal/>
    </border>
    <border>
      <left style="double">
        <color rgb="FF3F3F3F"/>
      </left>
      <right/>
      <top style="double">
        <color rgb="FF3F3F3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</borders>
  <cellStyleXfs count="2">
    <xf numFmtId="0" fontId="0" fillId="0" borderId="0"/>
    <xf numFmtId="0" fontId="8" fillId="0" borderId="0"/>
  </cellStyleXfs>
  <cellXfs count="4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10" fontId="0" fillId="0" borderId="0" xfId="0" applyNumberFormat="1"/>
    <xf numFmtId="0" fontId="3" fillId="0" borderId="0" xfId="0" applyFont="1"/>
    <xf numFmtId="164" fontId="3" fillId="0" borderId="0" xfId="0" applyNumberFormat="1" applyFont="1"/>
    <xf numFmtId="10" fontId="4" fillId="0" borderId="4" xfId="0" applyNumberFormat="1" applyFont="1" applyBorder="1" applyAlignment="1">
      <alignment horizontal="right" wrapText="1"/>
    </xf>
    <xf numFmtId="10" fontId="4" fillId="0" borderId="8" xfId="0" applyNumberFormat="1" applyFont="1" applyBorder="1" applyAlignment="1">
      <alignment horizontal="right" wrapText="1"/>
    </xf>
    <xf numFmtId="1" fontId="4" fillId="0" borderId="5" xfId="0" applyNumberFormat="1" applyFont="1" applyBorder="1" applyAlignment="1">
      <alignment horizontal="right" wrapText="1"/>
    </xf>
    <xf numFmtId="1" fontId="4" fillId="0" borderId="4" xfId="0" applyNumberFormat="1" applyFont="1" applyBorder="1" applyAlignment="1">
      <alignment horizontal="right" wrapText="1"/>
    </xf>
    <xf numFmtId="164" fontId="6" fillId="5" borderId="13" xfId="0" applyNumberFormat="1" applyFont="1" applyFill="1" applyBorder="1" applyAlignment="1">
      <alignment horizontal="right" wrapText="1"/>
    </xf>
    <xf numFmtId="164" fontId="5" fillId="0" borderId="9" xfId="0" applyNumberFormat="1" applyFont="1" applyBorder="1" applyAlignment="1">
      <alignment wrapText="1"/>
    </xf>
    <xf numFmtId="164" fontId="5" fillId="0" borderId="8" xfId="0" applyNumberFormat="1" applyFont="1" applyBorder="1" applyAlignment="1">
      <alignment wrapText="1"/>
    </xf>
    <xf numFmtId="164" fontId="5" fillId="0" borderId="5" xfId="0" applyNumberFormat="1" applyFont="1" applyBorder="1" applyAlignment="1">
      <alignment wrapText="1"/>
    </xf>
    <xf numFmtId="164" fontId="5" fillId="0" borderId="4" xfId="0" applyNumberFormat="1" applyFont="1" applyBorder="1" applyAlignment="1">
      <alignment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14" xfId="0" applyBorder="1"/>
    <xf numFmtId="3" fontId="0" fillId="0" borderId="14" xfId="0" applyNumberFormat="1" applyBorder="1"/>
    <xf numFmtId="164" fontId="0" fillId="0" borderId="14" xfId="0" applyNumberFormat="1" applyBorder="1"/>
    <xf numFmtId="0" fontId="3" fillId="0" borderId="14" xfId="0" applyFont="1" applyBorder="1"/>
    <xf numFmtId="164" fontId="3" fillId="0" borderId="14" xfId="0" applyNumberFormat="1" applyFont="1" applyBorder="1"/>
    <xf numFmtId="3" fontId="0" fillId="0" borderId="0" xfId="0" applyNumberFormat="1"/>
    <xf numFmtId="0" fontId="0" fillId="0" borderId="15" xfId="0" applyBorder="1"/>
    <xf numFmtId="0" fontId="0" fillId="0" borderId="19" xfId="0" applyBorder="1"/>
    <xf numFmtId="0" fontId="7" fillId="0" borderId="18" xfId="0" applyFont="1" applyBorder="1" applyAlignment="1">
      <alignment horizontal="center"/>
    </xf>
    <xf numFmtId="0" fontId="0" fillId="0" borderId="20" xfId="0" applyBorder="1"/>
    <xf numFmtId="164" fontId="0" fillId="0" borderId="19" xfId="0" applyNumberFormat="1" applyBorder="1"/>
    <xf numFmtId="0" fontId="7" fillId="0" borderId="16" xfId="0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2" fontId="0" fillId="0" borderId="14" xfId="0" applyNumberFormat="1" applyBorder="1"/>
    <xf numFmtId="0" fontId="1" fillId="0" borderId="0" xfId="0" applyFont="1"/>
    <xf numFmtId="0" fontId="9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0" fontId="4" fillId="2" borderId="1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2" fillId="3" borderId="10" xfId="0" applyFont="1" applyFill="1" applyBorder="1" applyAlignment="1">
      <alignment horizontal="center" wrapText="1"/>
    </xf>
    <xf numFmtId="0" fontId="2" fillId="3" borderId="11" xfId="0" applyFont="1" applyFill="1" applyBorder="1" applyAlignment="1">
      <alignment horizontal="center" wrapText="1"/>
    </xf>
    <xf numFmtId="0" fontId="4" fillId="4" borderId="1" xfId="0" applyFont="1" applyFill="1" applyBorder="1" applyAlignment="1">
      <alignment horizontal="center" wrapText="1"/>
    </xf>
    <xf numFmtId="0" fontId="4" fillId="4" borderId="2" xfId="0" applyFont="1" applyFill="1" applyBorder="1" applyAlignment="1">
      <alignment horizontal="center" wrapText="1"/>
    </xf>
    <xf numFmtId="0" fontId="4" fillId="4" borderId="3" xfId="0" applyFont="1" applyFill="1" applyBorder="1" applyAlignment="1">
      <alignment horizontal="center" wrapText="1"/>
    </xf>
    <xf numFmtId="0" fontId="4" fillId="6" borderId="12" xfId="0" applyFont="1" applyFill="1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</cellXfs>
  <cellStyles count="2">
    <cellStyle name="Обычный" xfId="0" builtinId="0"/>
    <cellStyle name="Обычный 2" xfId="1" xr:uid="{00000000-0005-0000-0000-000001000000}"/>
  </cellStyles>
  <dxfs count="1">
    <dxf>
      <numFmt numFmtId="164" formatCode="#,##0.00\ &quot;₽&quot;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Анатолий Акиншин" refreshedDate="44919.932119097219" createdVersion="6" refreshedVersion="6" minRefreshableVersion="3" recordCount="3" xr:uid="{00000000-000A-0000-FFFF-FFFF00000000}">
  <cacheSource type="scenario"/>
  <cacheFields count="3">
    <cacheField name="$C$18" numFmtId="0">
      <sharedItems containsNonDate="0" count="3">
        <s v="пессимистичный"/>
        <s v="наиболее вероятный"/>
        <s v="опимистичный"/>
      </sharedItems>
    </cacheField>
    <cacheField name="$C$18 на" numFmtId="0">
      <sharedItems containsNonDate="0" count="1">
        <s v="Анатолий Акиншин"/>
      </sharedItems>
    </cacheField>
    <cacheField name="рез Доход_от_постановки_мьюзик" numFmtId="0">
      <sharedItems containsSemiMixedTypes="0" containsNonDate="0" containsString="0" containsNumber="1" containsInteger="1" minValue="1227500000" maxValue="2249500000" count="3">
        <n v="1227500000"/>
        <n v="1866250000"/>
        <n v="224950000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Сводная таблица2" cacheId="4" applyNumberFormats="0" applyBorderFormats="0" applyFontFormats="0" applyPatternFormats="0" applyAlignmentFormats="0" applyWidthHeightFormats="1" dataCaption="Значения" updatedVersion="6" minRefreshableVersion="3" useAutoFormatting="1" rowGrandTotals="0" colGrandTotals="0" itemPrintTitles="1" createdVersion="6" indent="0" outline="1" outlineData="1" multipleFieldFilters="0" fieldListSortAscending="1">
  <location ref="A3:B6" firstHeaderRow="1" firstDataRow="1" firstDataCol="1" rowPageCount="1" colPageCount="1"/>
  <pivotFields count="3">
    <pivotField axis="axisRow" showAll="0" defaultSubtotal="0">
      <items count="3">
        <item x="1"/>
        <item x="2"/>
        <item x="0"/>
      </items>
    </pivotField>
    <pivotField axis="axisPage" showAll="0">
      <items count="2">
        <item x="0"/>
        <item t="default"/>
      </items>
    </pivotField>
    <pivotField dataField="1" showAll="0"/>
  </pivotFields>
  <rowFields count="1">
    <field x="0"/>
  </rowFields>
  <rowItems count="3">
    <i>
      <x/>
    </i>
    <i>
      <x v="1"/>
    </i>
    <i>
      <x v="2"/>
    </i>
  </rowItems>
  <colItems count="1">
    <i/>
  </colItems>
  <pageFields count="1">
    <pageField fld="1" hier="-1"/>
  </pageFields>
  <dataFields count="1">
    <dataField name="Доход_от_постановки_мьюзикла" fld="2" baseField="0" baseItem="0" numFmtId="164"/>
  </dataFields>
  <formats count="1">
    <format dxfId="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Таблица3" displayName="Таблица3" ref="B16:C23" totalsRowShown="0">
  <autoFilter ref="B16:C23" xr:uid="{00000000-0009-0000-0100-000003000000}"/>
  <tableColumns count="2">
    <tableColumn id="1" xr3:uid="{00000000-0010-0000-0000-000001000000}" name="Столбец1"/>
    <tableColumn id="2" xr3:uid="{00000000-0010-0000-0000-000002000000}" name="Столбец2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3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2" max="2" width="30.5" customWidth="1"/>
    <col min="3" max="3" width="18.83203125" customWidth="1"/>
    <col min="10" max="10" width="13.33203125" customWidth="1"/>
    <col min="11" max="11" width="16.5" bestFit="1" customWidth="1"/>
    <col min="12" max="15" width="16.33203125" bestFit="1" customWidth="1"/>
    <col min="16" max="16" width="17.5" bestFit="1" customWidth="1"/>
  </cols>
  <sheetData>
    <row r="1" spans="1:16" ht="16" x14ac:dyDescent="0.2">
      <c r="A1" s="31" t="s">
        <v>108</v>
      </c>
    </row>
    <row r="2" spans="1:16" ht="16" x14ac:dyDescent="0.2">
      <c r="A2" s="31" t="s">
        <v>109</v>
      </c>
    </row>
    <row r="3" spans="1:16" ht="15.75" customHeight="1" x14ac:dyDescent="0.2">
      <c r="A3" s="31" t="s">
        <v>0</v>
      </c>
    </row>
    <row r="4" spans="1:16" ht="15.75" customHeight="1" thickBot="1" x14ac:dyDescent="0.25">
      <c r="A4" s="31" t="s">
        <v>1</v>
      </c>
      <c r="P4" s="32" t="s">
        <v>112</v>
      </c>
    </row>
    <row r="5" spans="1:16" ht="17" thickBot="1" x14ac:dyDescent="0.25">
      <c r="A5" s="31" t="s">
        <v>2</v>
      </c>
      <c r="J5" s="34" t="s">
        <v>13</v>
      </c>
      <c r="K5" s="35"/>
      <c r="L5" s="35"/>
      <c r="M5" s="35"/>
      <c r="N5" s="35"/>
      <c r="O5" s="35"/>
      <c r="P5" s="36"/>
    </row>
    <row r="6" spans="1:16" ht="16.5" customHeight="1" thickBot="1" x14ac:dyDescent="0.25">
      <c r="A6" s="31"/>
      <c r="J6" s="37" t="s">
        <v>10</v>
      </c>
      <c r="K6" s="38"/>
      <c r="L6" s="39" t="s">
        <v>11</v>
      </c>
      <c r="M6" s="40"/>
      <c r="N6" s="40"/>
      <c r="O6" s="40"/>
      <c r="P6" s="41"/>
    </row>
    <row r="7" spans="1:16" ht="18" thickTop="1" thickBot="1" x14ac:dyDescent="0.25">
      <c r="A7" s="31" t="s">
        <v>110</v>
      </c>
      <c r="J7" s="10"/>
      <c r="K7" s="10">
        <f>C23</f>
        <v>1738500000</v>
      </c>
      <c r="L7" s="8">
        <v>1</v>
      </c>
      <c r="M7" s="8">
        <v>2</v>
      </c>
      <c r="N7" s="8">
        <v>3</v>
      </c>
      <c r="O7" s="8">
        <v>4</v>
      </c>
      <c r="P7" s="9">
        <v>5</v>
      </c>
    </row>
    <row r="8" spans="1:16" ht="18" thickTop="1" thickBot="1" x14ac:dyDescent="0.25">
      <c r="A8" s="31" t="s">
        <v>3</v>
      </c>
      <c r="J8" s="42" t="s">
        <v>12</v>
      </c>
      <c r="K8" s="7">
        <v>0.7</v>
      </c>
      <c r="L8" s="11">
        <f t="dataTable" ref="L8:P10" dt2D="1" dtr="1" r1="C21" r2="C22"/>
        <v>1738500000</v>
      </c>
      <c r="M8" s="11">
        <v>3527000000</v>
      </c>
      <c r="N8" s="11">
        <v>5315500000</v>
      </c>
      <c r="O8" s="11">
        <v>7104000000</v>
      </c>
      <c r="P8" s="12">
        <v>8892500000</v>
      </c>
    </row>
    <row r="9" spans="1:16" ht="17" thickBot="1" x14ac:dyDescent="0.25">
      <c r="A9" s="31" t="s">
        <v>111</v>
      </c>
      <c r="J9" s="43"/>
      <c r="K9" s="7">
        <v>0.8</v>
      </c>
      <c r="L9" s="11">
        <v>1994000000</v>
      </c>
      <c r="M9" s="11">
        <v>4038000000</v>
      </c>
      <c r="N9" s="11">
        <v>6082000000</v>
      </c>
      <c r="O9" s="11">
        <v>8126000000</v>
      </c>
      <c r="P9" s="12">
        <v>10170000000</v>
      </c>
    </row>
    <row r="10" spans="1:16" ht="17" thickBot="1" x14ac:dyDescent="0.25">
      <c r="A10" s="31"/>
      <c r="J10" s="44"/>
      <c r="K10" s="6">
        <v>0.9</v>
      </c>
      <c r="L10" s="13">
        <v>2249500000</v>
      </c>
      <c r="M10" s="13">
        <v>4549000000</v>
      </c>
      <c r="N10" s="13">
        <v>6848500000</v>
      </c>
      <c r="O10" s="13">
        <v>9148000000</v>
      </c>
      <c r="P10" s="14">
        <v>11447500000</v>
      </c>
    </row>
    <row r="11" spans="1:16" ht="16" x14ac:dyDescent="0.2">
      <c r="A11" s="31" t="s">
        <v>113</v>
      </c>
    </row>
    <row r="12" spans="1:16" ht="16" x14ac:dyDescent="0.2">
      <c r="A12" s="31" t="s">
        <v>114</v>
      </c>
    </row>
    <row r="13" spans="1:16" ht="16" x14ac:dyDescent="0.2">
      <c r="A13" s="31" t="s">
        <v>115</v>
      </c>
    </row>
    <row r="16" spans="1:16" ht="16" x14ac:dyDescent="0.2">
      <c r="B16" s="1" t="s">
        <v>8</v>
      </c>
      <c r="C16" s="2" t="s">
        <v>9</v>
      </c>
    </row>
    <row r="17" spans="2:3" ht="32" x14ac:dyDescent="0.2">
      <c r="B17" s="1" t="s">
        <v>4</v>
      </c>
      <c r="C17" s="2">
        <v>50000000</v>
      </c>
    </row>
    <row r="18" spans="2:3" x14ac:dyDescent="0.2">
      <c r="B18" t="s">
        <v>5</v>
      </c>
      <c r="C18" s="2">
        <v>3500</v>
      </c>
    </row>
    <row r="19" spans="2:3" x14ac:dyDescent="0.2">
      <c r="B19" t="s">
        <v>6</v>
      </c>
      <c r="C19">
        <v>2000</v>
      </c>
    </row>
    <row r="20" spans="2:3" x14ac:dyDescent="0.2">
      <c r="B20" t="s">
        <v>7</v>
      </c>
      <c r="C20">
        <v>365</v>
      </c>
    </row>
    <row r="21" spans="2:3" ht="32" x14ac:dyDescent="0.2">
      <c r="B21" s="1" t="s">
        <v>11</v>
      </c>
      <c r="C21">
        <v>1</v>
      </c>
    </row>
    <row r="22" spans="2:3" x14ac:dyDescent="0.2">
      <c r="B22" t="s">
        <v>12</v>
      </c>
      <c r="C22" s="3">
        <v>0.7</v>
      </c>
    </row>
    <row r="23" spans="2:3" x14ac:dyDescent="0.2">
      <c r="B23" t="s">
        <v>10</v>
      </c>
      <c r="C23" s="5">
        <f>(C18*C19*C22*C20*C21)-C17</f>
        <v>1738500000</v>
      </c>
    </row>
  </sheetData>
  <scenarios current="2" show="0" sqref="K7">
    <scenario name="пессимистичный" locked="1" count="1" user="Анатолий Акиншин" comment="Автор: Анатолий Акиншин , 24.12.2022">
      <inputCells r="C22" val="0,5" numFmtId="10"/>
    </scenario>
    <scenario name="наиболее вероятный" locked="1" count="1" user="Анатолий Акиншин" comment="Автор: Анатолий Акиншин , 24.12.2022">
      <inputCells r="C22" val="0,75" numFmtId="10"/>
    </scenario>
    <scenario name="опимистичный" locked="1" count="1" user="Анатолий Акиншин" comment="Автор: Анатолий Акиншин , 24.12.2022">
      <inputCells r="C22" val="0,9" numFmtId="10"/>
    </scenario>
  </scenarios>
  <mergeCells count="4">
    <mergeCell ref="J5:P5"/>
    <mergeCell ref="J6:K6"/>
    <mergeCell ref="L6:P6"/>
    <mergeCell ref="J8:J10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>
      <selection activeCell="B14" sqref="B14"/>
    </sheetView>
  </sheetViews>
  <sheetFormatPr baseColWidth="10" defaultColWidth="8.83203125" defaultRowHeight="15" x14ac:dyDescent="0.2"/>
  <cols>
    <col min="1" max="1" width="20.6640625" bestFit="1" customWidth="1"/>
    <col min="2" max="2" width="32.5" bestFit="1" customWidth="1"/>
  </cols>
  <sheetData>
    <row r="1" spans="1:2" x14ac:dyDescent="0.2">
      <c r="A1" s="15" t="s">
        <v>19</v>
      </c>
      <c r="B1" t="s">
        <v>20</v>
      </c>
    </row>
    <row r="3" spans="1:2" x14ac:dyDescent="0.2">
      <c r="A3" s="15" t="s">
        <v>15</v>
      </c>
      <c r="B3" t="s">
        <v>21</v>
      </c>
    </row>
    <row r="4" spans="1:2" x14ac:dyDescent="0.2">
      <c r="A4" s="16" t="s">
        <v>16</v>
      </c>
      <c r="B4" s="2">
        <v>1866250000</v>
      </c>
    </row>
    <row r="5" spans="1:2" x14ac:dyDescent="0.2">
      <c r="A5" s="16" t="s">
        <v>17</v>
      </c>
      <c r="B5" s="2">
        <v>2249500000</v>
      </c>
    </row>
    <row r="6" spans="1:2" x14ac:dyDescent="0.2">
      <c r="A6" s="16" t="s">
        <v>18</v>
      </c>
      <c r="B6" s="2">
        <v>1227500000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I20"/>
  <sheetViews>
    <sheetView workbookViewId="0">
      <selection activeCell="H37" sqref="H37"/>
    </sheetView>
  </sheetViews>
  <sheetFormatPr baseColWidth="10" defaultColWidth="8.83203125" defaultRowHeight="15" x14ac:dyDescent="0.2"/>
  <cols>
    <col min="1" max="1" width="32.1640625" customWidth="1"/>
    <col min="2" max="2" width="8.1640625" bestFit="1" customWidth="1"/>
    <col min="3" max="3" width="12" bestFit="1" customWidth="1"/>
    <col min="4" max="4" width="10" bestFit="1" customWidth="1"/>
    <col min="5" max="5" width="12.1640625" customWidth="1"/>
    <col min="7" max="7" width="13.1640625" bestFit="1" customWidth="1"/>
    <col min="9" max="9" width="14.1640625" bestFit="1" customWidth="1"/>
  </cols>
  <sheetData>
    <row r="2" spans="1:9" ht="16" x14ac:dyDescent="0.2">
      <c r="A2" s="31" t="s">
        <v>116</v>
      </c>
    </row>
    <row r="3" spans="1:9" ht="16" x14ac:dyDescent="0.2">
      <c r="A3" s="31" t="s">
        <v>22</v>
      </c>
    </row>
    <row r="4" spans="1:9" ht="16" x14ac:dyDescent="0.2">
      <c r="A4" s="31" t="s">
        <v>117</v>
      </c>
    </row>
    <row r="5" spans="1:9" ht="16" x14ac:dyDescent="0.2">
      <c r="A5" s="31" t="s">
        <v>118</v>
      </c>
    </row>
    <row r="6" spans="1:9" ht="16" x14ac:dyDescent="0.2">
      <c r="A6" s="31"/>
    </row>
    <row r="7" spans="1:9" x14ac:dyDescent="0.2">
      <c r="D7" s="33" t="s">
        <v>112</v>
      </c>
    </row>
    <row r="8" spans="1:9" x14ac:dyDescent="0.2">
      <c r="A8" s="17"/>
      <c r="B8" s="17" t="s">
        <v>23</v>
      </c>
      <c r="C8" s="17" t="s">
        <v>24</v>
      </c>
      <c r="D8" s="17" t="s">
        <v>25</v>
      </c>
      <c r="E8" s="23"/>
      <c r="I8" s="4"/>
    </row>
    <row r="9" spans="1:9" x14ac:dyDescent="0.2">
      <c r="A9" s="17" t="s">
        <v>26</v>
      </c>
      <c r="B9" s="19">
        <v>800</v>
      </c>
      <c r="C9" s="19">
        <v>1100</v>
      </c>
      <c r="D9" s="19">
        <v>900</v>
      </c>
      <c r="E9" s="2"/>
      <c r="I9" s="5"/>
    </row>
    <row r="10" spans="1:9" x14ac:dyDescent="0.2">
      <c r="A10" s="17" t="s">
        <v>28</v>
      </c>
      <c r="B10" s="17">
        <v>0.2</v>
      </c>
      <c r="C10" s="17">
        <v>0.3</v>
      </c>
      <c r="D10" s="17">
        <v>0.24</v>
      </c>
    </row>
    <row r="11" spans="1:9" x14ac:dyDescent="0.2">
      <c r="A11" s="17" t="s">
        <v>29</v>
      </c>
      <c r="B11" s="17">
        <v>0.04</v>
      </c>
      <c r="C11" s="17">
        <v>5.5E-2</v>
      </c>
      <c r="D11" s="17">
        <v>0.04</v>
      </c>
    </row>
    <row r="12" spans="1:9" x14ac:dyDescent="0.2">
      <c r="A12" s="17" t="s">
        <v>27</v>
      </c>
      <c r="B12" s="18">
        <v>15000</v>
      </c>
      <c r="C12" s="18">
        <v>29000</v>
      </c>
      <c r="D12" s="18">
        <v>11000</v>
      </c>
      <c r="E12" s="22"/>
    </row>
    <row r="13" spans="1:9" x14ac:dyDescent="0.2">
      <c r="B13" s="22"/>
      <c r="C13" s="22"/>
      <c r="D13" s="22"/>
      <c r="E13" s="22"/>
    </row>
    <row r="14" spans="1:9" x14ac:dyDescent="0.2">
      <c r="B14" s="22"/>
      <c r="C14" s="22"/>
      <c r="D14" s="22"/>
      <c r="E14" s="22"/>
    </row>
    <row r="15" spans="1:9" x14ac:dyDescent="0.2">
      <c r="D15" s="33" t="s">
        <v>119</v>
      </c>
    </row>
    <row r="16" spans="1:9" x14ac:dyDescent="0.2">
      <c r="E16" s="17" t="s">
        <v>34</v>
      </c>
      <c r="G16" s="17" t="s">
        <v>30</v>
      </c>
      <c r="I16" s="20" t="s">
        <v>14</v>
      </c>
    </row>
    <row r="17" spans="1:9" x14ac:dyDescent="0.2">
      <c r="A17" s="17" t="s">
        <v>31</v>
      </c>
      <c r="B17" s="17">
        <v>3600</v>
      </c>
      <c r="C17" s="17">
        <v>6320</v>
      </c>
      <c r="D17" s="17">
        <v>3079.9999999999995</v>
      </c>
      <c r="E17" s="17">
        <f>SUM(B17:D17)</f>
        <v>13000</v>
      </c>
      <c r="G17" s="18">
        <v>13000</v>
      </c>
      <c r="I17" s="21">
        <f>B20*B9+C20*C9+D20*D9</f>
        <v>50778873.239436619</v>
      </c>
    </row>
    <row r="18" spans="1:9" x14ac:dyDescent="0.2">
      <c r="A18" s="17" t="s">
        <v>32</v>
      </c>
      <c r="B18" s="17">
        <v>0</v>
      </c>
      <c r="C18" s="17">
        <v>3000</v>
      </c>
      <c r="D18" s="17">
        <v>0</v>
      </c>
      <c r="E18" s="17">
        <f>SUM(B18:D18)</f>
        <v>3000</v>
      </c>
      <c r="G18" s="18">
        <v>3000</v>
      </c>
    </row>
    <row r="20" spans="1:9" x14ac:dyDescent="0.2">
      <c r="A20" s="17" t="s">
        <v>33</v>
      </c>
      <c r="B20" s="17">
        <f>(B17+B18)/(B10+B11)</f>
        <v>14999.999999999998</v>
      </c>
      <c r="C20" s="30">
        <f>(C17+C18)/(C10+C11)</f>
        <v>26253.521126760566</v>
      </c>
      <c r="D20" s="17">
        <f>(D17+D18)/(D10+D11)</f>
        <v>11000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5"/>
  <sheetViews>
    <sheetView showGridLines="0" workbookViewId="0">
      <selection activeCell="G25" sqref="G25"/>
    </sheetView>
  </sheetViews>
  <sheetFormatPr baseColWidth="10" defaultColWidth="8.83203125" defaultRowHeight="15" x14ac:dyDescent="0.2"/>
  <cols>
    <col min="1" max="1" width="2.33203125" customWidth="1"/>
    <col min="2" max="2" width="7.5" customWidth="1"/>
    <col min="3" max="3" width="37.1640625" customWidth="1"/>
    <col min="4" max="4" width="19.5" bestFit="1" customWidth="1"/>
    <col min="5" max="5" width="24.6640625" bestFit="1" customWidth="1"/>
    <col min="6" max="6" width="15.83203125" bestFit="1" customWidth="1"/>
    <col min="7" max="7" width="12" bestFit="1" customWidth="1"/>
  </cols>
  <sheetData>
    <row r="1" spans="1:5" x14ac:dyDescent="0.2">
      <c r="A1" s="4" t="s">
        <v>35</v>
      </c>
    </row>
    <row r="2" spans="1:5" x14ac:dyDescent="0.2">
      <c r="A2" s="4"/>
    </row>
    <row r="3" spans="1:5" x14ac:dyDescent="0.2">
      <c r="A3" s="4" t="s">
        <v>105</v>
      </c>
    </row>
    <row r="4" spans="1:5" x14ac:dyDescent="0.2">
      <c r="A4" s="4" t="s">
        <v>36</v>
      </c>
    </row>
    <row r="5" spans="1:5" x14ac:dyDescent="0.2">
      <c r="A5" s="4" t="s">
        <v>37</v>
      </c>
    </row>
    <row r="6" spans="1:5" x14ac:dyDescent="0.2">
      <c r="A6" s="4"/>
      <c r="B6" t="s">
        <v>38</v>
      </c>
    </row>
    <row r="7" spans="1:5" x14ac:dyDescent="0.2">
      <c r="A7" s="4"/>
      <c r="B7" t="s">
        <v>106</v>
      </c>
    </row>
    <row r="8" spans="1:5" x14ac:dyDescent="0.2">
      <c r="A8" s="4"/>
      <c r="B8" t="s">
        <v>107</v>
      </c>
    </row>
    <row r="9" spans="1:5" x14ac:dyDescent="0.2">
      <c r="A9" s="4" t="s">
        <v>39</v>
      </c>
    </row>
    <row r="10" spans="1:5" x14ac:dyDescent="0.2">
      <c r="B10" t="s">
        <v>40</v>
      </c>
    </row>
    <row r="11" spans="1:5" x14ac:dyDescent="0.2">
      <c r="B11" t="s">
        <v>41</v>
      </c>
    </row>
    <row r="14" spans="1:5" ht="16" thickBot="1" x14ac:dyDescent="0.25">
      <c r="A14" t="s">
        <v>42</v>
      </c>
    </row>
    <row r="15" spans="1:5" ht="16" thickBot="1" x14ac:dyDescent="0.25">
      <c r="B15" s="25" t="s">
        <v>43</v>
      </c>
      <c r="C15" s="25" t="s">
        <v>44</v>
      </c>
      <c r="D15" s="25" t="s">
        <v>45</v>
      </c>
      <c r="E15" s="25" t="s">
        <v>46</v>
      </c>
    </row>
    <row r="16" spans="1:5" ht="16" thickBot="1" x14ac:dyDescent="0.25">
      <c r="B16" s="24" t="s">
        <v>53</v>
      </c>
      <c r="C16" s="24" t="s">
        <v>54</v>
      </c>
      <c r="D16" s="27">
        <v>50778873.239399999</v>
      </c>
      <c r="E16" s="27">
        <v>50778873.239399999</v>
      </c>
    </row>
    <row r="19" spans="1:7" ht="16" thickBot="1" x14ac:dyDescent="0.25">
      <c r="A19" t="s">
        <v>47</v>
      </c>
    </row>
    <row r="20" spans="1:7" ht="16" thickBot="1" x14ac:dyDescent="0.25">
      <c r="B20" s="25" t="s">
        <v>43</v>
      </c>
      <c r="C20" s="25" t="s">
        <v>44</v>
      </c>
      <c r="D20" s="25" t="s">
        <v>45</v>
      </c>
      <c r="E20" s="25" t="s">
        <v>46</v>
      </c>
      <c r="F20" s="25" t="s">
        <v>48</v>
      </c>
    </row>
    <row r="21" spans="1:7" x14ac:dyDescent="0.2">
      <c r="B21" s="26" t="s">
        <v>55</v>
      </c>
      <c r="C21" s="26" t="s">
        <v>56</v>
      </c>
      <c r="D21" s="26">
        <v>3600.0000000000009</v>
      </c>
      <c r="E21" s="26">
        <v>3600.0000000000009</v>
      </c>
      <c r="F21" s="26" t="s">
        <v>57</v>
      </c>
    </row>
    <row r="22" spans="1:7" x14ac:dyDescent="0.2">
      <c r="B22" s="26" t="s">
        <v>62</v>
      </c>
      <c r="C22" s="26" t="s">
        <v>63</v>
      </c>
      <c r="D22" s="26">
        <v>0</v>
      </c>
      <c r="E22" s="26">
        <v>0</v>
      </c>
      <c r="F22" s="26" t="s">
        <v>57</v>
      </c>
    </row>
    <row r="23" spans="1:7" x14ac:dyDescent="0.2">
      <c r="B23" s="26" t="s">
        <v>58</v>
      </c>
      <c r="C23" s="26" t="s">
        <v>59</v>
      </c>
      <c r="D23" s="26">
        <v>6320</v>
      </c>
      <c r="E23" s="26">
        <v>6320</v>
      </c>
      <c r="F23" s="26" t="s">
        <v>57</v>
      </c>
    </row>
    <row r="24" spans="1:7" x14ac:dyDescent="0.2">
      <c r="B24" s="26" t="s">
        <v>64</v>
      </c>
      <c r="C24" s="26" t="s">
        <v>65</v>
      </c>
      <c r="D24" s="26">
        <v>3000</v>
      </c>
      <c r="E24" s="26">
        <v>3000</v>
      </c>
      <c r="F24" s="26" t="s">
        <v>57</v>
      </c>
    </row>
    <row r="25" spans="1:7" x14ac:dyDescent="0.2">
      <c r="B25" s="26" t="s">
        <v>60</v>
      </c>
      <c r="C25" s="26" t="s">
        <v>61</v>
      </c>
      <c r="D25" s="26">
        <v>3079.9999999999995</v>
      </c>
      <c r="E25" s="26">
        <v>3079.9999999999995</v>
      </c>
      <c r="F25" s="26" t="s">
        <v>57</v>
      </c>
    </row>
    <row r="26" spans="1:7" ht="16" thickBot="1" x14ac:dyDescent="0.25">
      <c r="B26" s="24" t="s">
        <v>66</v>
      </c>
      <c r="C26" s="24" t="s">
        <v>67</v>
      </c>
      <c r="D26" s="24">
        <v>0</v>
      </c>
      <c r="E26" s="24">
        <v>0</v>
      </c>
      <c r="F26" s="24" t="s">
        <v>57</v>
      </c>
    </row>
    <row r="29" spans="1:7" ht="16" thickBot="1" x14ac:dyDescent="0.25">
      <c r="A29" t="s">
        <v>30</v>
      </c>
    </row>
    <row r="30" spans="1:7" ht="16" thickBot="1" x14ac:dyDescent="0.25">
      <c r="B30" s="25" t="s">
        <v>43</v>
      </c>
      <c r="C30" s="25" t="s">
        <v>44</v>
      </c>
      <c r="D30" s="25" t="s">
        <v>49</v>
      </c>
      <c r="E30" s="25" t="s">
        <v>50</v>
      </c>
      <c r="F30" s="25" t="s">
        <v>51</v>
      </c>
      <c r="G30" s="25" t="s">
        <v>52</v>
      </c>
    </row>
    <row r="31" spans="1:7" x14ac:dyDescent="0.2">
      <c r="B31" s="26" t="s">
        <v>68</v>
      </c>
      <c r="C31" s="26" t="s">
        <v>69</v>
      </c>
      <c r="D31" s="26">
        <v>15000.000000000002</v>
      </c>
      <c r="E31" s="26" t="s">
        <v>70</v>
      </c>
      <c r="F31" s="26" t="s">
        <v>71</v>
      </c>
      <c r="G31" s="26">
        <v>0</v>
      </c>
    </row>
    <row r="32" spans="1:7" x14ac:dyDescent="0.2">
      <c r="B32" s="26" t="s">
        <v>72</v>
      </c>
      <c r="C32" s="26" t="s">
        <v>73</v>
      </c>
      <c r="D32" s="26">
        <v>26253.521126760566</v>
      </c>
      <c r="E32" s="26" t="s">
        <v>74</v>
      </c>
      <c r="F32" s="26" t="s">
        <v>81</v>
      </c>
      <c r="G32" s="26">
        <v>2746.4788732394336</v>
      </c>
    </row>
    <row r="33" spans="2:7" x14ac:dyDescent="0.2">
      <c r="B33" s="26" t="s">
        <v>75</v>
      </c>
      <c r="C33" s="26" t="s">
        <v>76</v>
      </c>
      <c r="D33" s="26">
        <v>11000</v>
      </c>
      <c r="E33" s="26" t="s">
        <v>77</v>
      </c>
      <c r="F33" s="26" t="s">
        <v>71</v>
      </c>
      <c r="G33" s="26">
        <v>0</v>
      </c>
    </row>
    <row r="34" spans="2:7" x14ac:dyDescent="0.2">
      <c r="B34" s="26" t="s">
        <v>78</v>
      </c>
      <c r="C34" s="26" t="s">
        <v>79</v>
      </c>
      <c r="D34" s="26">
        <v>13000</v>
      </c>
      <c r="E34" s="26" t="s">
        <v>80</v>
      </c>
      <c r="F34" s="26" t="s">
        <v>71</v>
      </c>
      <c r="G34" s="26">
        <v>0</v>
      </c>
    </row>
    <row r="35" spans="2:7" ht="16" thickBot="1" x14ac:dyDescent="0.25">
      <c r="B35" s="24" t="s">
        <v>82</v>
      </c>
      <c r="C35" s="24" t="s">
        <v>83</v>
      </c>
      <c r="D35" s="24">
        <v>3000</v>
      </c>
      <c r="E35" s="24" t="s">
        <v>84</v>
      </c>
      <c r="F35" s="24" t="s">
        <v>71</v>
      </c>
      <c r="G35" s="2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3"/>
  <sheetViews>
    <sheetView showGridLines="0" workbookViewId="0">
      <selection activeCell="K25" sqref="K25"/>
    </sheetView>
  </sheetViews>
  <sheetFormatPr baseColWidth="10" defaultColWidth="8.83203125" defaultRowHeight="15" x14ac:dyDescent="0.2"/>
  <cols>
    <col min="1" max="1" width="2.33203125" customWidth="1"/>
    <col min="2" max="2" width="7.5" customWidth="1"/>
    <col min="3" max="3" width="37.1640625" bestFit="1" customWidth="1"/>
    <col min="4" max="4" width="15.5" bestFit="1" customWidth="1"/>
    <col min="5" max="5" width="12.6640625" bestFit="1" customWidth="1"/>
    <col min="6" max="6" width="17.5" bestFit="1" customWidth="1"/>
    <col min="7" max="7" width="12.5" bestFit="1" customWidth="1"/>
    <col min="8" max="8" width="13.33203125" bestFit="1" customWidth="1"/>
  </cols>
  <sheetData>
    <row r="1" spans="1:8" x14ac:dyDescent="0.2">
      <c r="A1" s="4" t="s">
        <v>85</v>
      </c>
    </row>
    <row r="2" spans="1:8" x14ac:dyDescent="0.2">
      <c r="A2" s="4"/>
    </row>
    <row r="3" spans="1:8" x14ac:dyDescent="0.2">
      <c r="A3" s="4" t="s">
        <v>105</v>
      </c>
    </row>
    <row r="6" spans="1:8" ht="16" thickBot="1" x14ac:dyDescent="0.25">
      <c r="A6" t="s">
        <v>47</v>
      </c>
    </row>
    <row r="7" spans="1:8" x14ac:dyDescent="0.2">
      <c r="B7" s="28"/>
      <c r="C7" s="28"/>
      <c r="D7" s="28" t="s">
        <v>86</v>
      </c>
      <c r="E7" s="28" t="s">
        <v>88</v>
      </c>
      <c r="F7" s="28" t="s">
        <v>90</v>
      </c>
      <c r="G7" s="28" t="s">
        <v>92</v>
      </c>
      <c r="H7" s="28" t="s">
        <v>92</v>
      </c>
    </row>
    <row r="8" spans="1:8" ht="16" thickBot="1" x14ac:dyDescent="0.25">
      <c r="B8" s="29" t="s">
        <v>43</v>
      </c>
      <c r="C8" s="29" t="s">
        <v>44</v>
      </c>
      <c r="D8" s="29" t="s">
        <v>87</v>
      </c>
      <c r="E8" s="29" t="s">
        <v>89</v>
      </c>
      <c r="F8" s="29" t="s">
        <v>91</v>
      </c>
      <c r="G8" s="29" t="s">
        <v>93</v>
      </c>
      <c r="H8" s="29" t="s">
        <v>94</v>
      </c>
    </row>
    <row r="9" spans="1:8" x14ac:dyDescent="0.2">
      <c r="B9" s="26" t="s">
        <v>55</v>
      </c>
      <c r="C9" s="26" t="s">
        <v>56</v>
      </c>
      <c r="D9" s="26">
        <v>3600.0000000000009</v>
      </c>
      <c r="E9" s="26">
        <v>0</v>
      </c>
      <c r="F9" s="26">
        <v>3333.333333333333</v>
      </c>
      <c r="G9" s="26">
        <v>1E+30</v>
      </c>
      <c r="H9" s="26">
        <v>1.8189894035458565E-12</v>
      </c>
    </row>
    <row r="10" spans="1:8" x14ac:dyDescent="0.2">
      <c r="B10" s="26" t="s">
        <v>62</v>
      </c>
      <c r="C10" s="26" t="s">
        <v>63</v>
      </c>
      <c r="D10" s="26">
        <v>0</v>
      </c>
      <c r="E10" s="26">
        <v>-1.8189894035458565E-12</v>
      </c>
      <c r="F10" s="26">
        <v>3333.333333333333</v>
      </c>
      <c r="G10" s="26">
        <v>1.8189894035458565E-12</v>
      </c>
      <c r="H10" s="26">
        <v>1E+30</v>
      </c>
    </row>
    <row r="11" spans="1:8" x14ac:dyDescent="0.2">
      <c r="B11" s="26" t="s">
        <v>58</v>
      </c>
      <c r="C11" s="26" t="s">
        <v>59</v>
      </c>
      <c r="D11" s="26">
        <v>6320</v>
      </c>
      <c r="E11" s="26">
        <v>0</v>
      </c>
      <c r="F11" s="26">
        <v>3098.5915492957738</v>
      </c>
      <c r="G11" s="26">
        <v>1.8189894035458565E-12</v>
      </c>
      <c r="H11" s="26">
        <v>3098.5915492957738</v>
      </c>
    </row>
    <row r="12" spans="1:8" x14ac:dyDescent="0.2">
      <c r="B12" s="26" t="s">
        <v>64</v>
      </c>
      <c r="C12" s="26" t="s">
        <v>65</v>
      </c>
      <c r="D12" s="26">
        <v>3000</v>
      </c>
      <c r="E12" s="26">
        <v>0</v>
      </c>
      <c r="F12" s="26">
        <v>3098.5915492957756</v>
      </c>
      <c r="G12" s="26">
        <v>1E+30</v>
      </c>
      <c r="H12" s="26">
        <v>1.8189894035458565E-12</v>
      </c>
    </row>
    <row r="13" spans="1:8" x14ac:dyDescent="0.2">
      <c r="B13" s="26" t="s">
        <v>60</v>
      </c>
      <c r="C13" s="26" t="s">
        <v>61</v>
      </c>
      <c r="D13" s="26">
        <v>3079.9999999999995</v>
      </c>
      <c r="E13" s="26">
        <v>0</v>
      </c>
      <c r="F13" s="26">
        <v>3214.2857142857138</v>
      </c>
      <c r="G13" s="26">
        <v>1E+30</v>
      </c>
      <c r="H13" s="26">
        <v>1.8189894035458565E-12</v>
      </c>
    </row>
    <row r="14" spans="1:8" ht="16" thickBot="1" x14ac:dyDescent="0.25">
      <c r="B14" s="24" t="s">
        <v>66</v>
      </c>
      <c r="C14" s="24" t="s">
        <v>67</v>
      </c>
      <c r="D14" s="24">
        <v>0</v>
      </c>
      <c r="E14" s="24">
        <v>-1.8189894035458565E-12</v>
      </c>
      <c r="F14" s="24">
        <v>3214.2857142857138</v>
      </c>
      <c r="G14" s="24">
        <v>1.8189894035458565E-12</v>
      </c>
      <c r="H14" s="24">
        <v>1E+30</v>
      </c>
    </row>
    <row r="16" spans="1:8" ht="16" thickBot="1" x14ac:dyDescent="0.25">
      <c r="A16" t="s">
        <v>30</v>
      </c>
    </row>
    <row r="17" spans="2:8" x14ac:dyDescent="0.2">
      <c r="B17" s="28"/>
      <c r="C17" s="28"/>
      <c r="D17" s="28" t="s">
        <v>86</v>
      </c>
      <c r="E17" s="28" t="s">
        <v>95</v>
      </c>
      <c r="F17" s="28" t="s">
        <v>97</v>
      </c>
      <c r="G17" s="28" t="s">
        <v>92</v>
      </c>
      <c r="H17" s="28" t="s">
        <v>92</v>
      </c>
    </row>
    <row r="18" spans="2:8" ht="16" thickBot="1" x14ac:dyDescent="0.25">
      <c r="B18" s="29" t="s">
        <v>43</v>
      </c>
      <c r="C18" s="29" t="s">
        <v>44</v>
      </c>
      <c r="D18" s="29" t="s">
        <v>87</v>
      </c>
      <c r="E18" s="29" t="s">
        <v>96</v>
      </c>
      <c r="F18" s="29" t="s">
        <v>98</v>
      </c>
      <c r="G18" s="29" t="s">
        <v>93</v>
      </c>
      <c r="H18" s="29" t="s">
        <v>94</v>
      </c>
    </row>
    <row r="19" spans="2:8" x14ac:dyDescent="0.2">
      <c r="B19" s="26" t="s">
        <v>68</v>
      </c>
      <c r="C19" s="26" t="s">
        <v>69</v>
      </c>
      <c r="D19" s="26">
        <v>15000.000000000002</v>
      </c>
      <c r="E19" s="26">
        <v>56.338028169014251</v>
      </c>
      <c r="F19" s="26">
        <v>15000</v>
      </c>
      <c r="G19" s="26">
        <v>26333.333333333328</v>
      </c>
      <c r="H19" s="26">
        <v>4062.4999999999941</v>
      </c>
    </row>
    <row r="20" spans="2:8" x14ac:dyDescent="0.2">
      <c r="B20" s="26" t="s">
        <v>72</v>
      </c>
      <c r="C20" s="26" t="s">
        <v>73</v>
      </c>
      <c r="D20" s="26">
        <v>26253.521126760566</v>
      </c>
      <c r="E20" s="26">
        <v>0</v>
      </c>
      <c r="F20" s="26">
        <v>29000</v>
      </c>
      <c r="G20" s="26">
        <v>1E+30</v>
      </c>
      <c r="H20" s="26">
        <v>2746.4788732394336</v>
      </c>
    </row>
    <row r="21" spans="2:8" x14ac:dyDescent="0.2">
      <c r="B21" s="26" t="s">
        <v>75</v>
      </c>
      <c r="C21" s="26" t="s">
        <v>76</v>
      </c>
      <c r="D21" s="26">
        <v>11000</v>
      </c>
      <c r="E21" s="26">
        <v>32.394366197183217</v>
      </c>
      <c r="F21" s="26">
        <v>11000</v>
      </c>
      <c r="G21" s="26">
        <v>22571.428571428572</v>
      </c>
      <c r="H21" s="26">
        <v>3482.1428571428537</v>
      </c>
    </row>
    <row r="22" spans="2:8" x14ac:dyDescent="0.2">
      <c r="B22" s="26" t="s">
        <v>78</v>
      </c>
      <c r="C22" s="26" t="s">
        <v>79</v>
      </c>
      <c r="D22" s="26">
        <v>13000</v>
      </c>
      <c r="E22" s="26">
        <v>3098.5915492957738</v>
      </c>
      <c r="F22" s="26">
        <v>13000</v>
      </c>
      <c r="G22" s="26">
        <v>974.99999999999886</v>
      </c>
      <c r="H22" s="26">
        <v>6320</v>
      </c>
    </row>
    <row r="23" spans="2:8" ht="16" thickBot="1" x14ac:dyDescent="0.25">
      <c r="B23" s="24" t="s">
        <v>82</v>
      </c>
      <c r="C23" s="24" t="s">
        <v>83</v>
      </c>
      <c r="D23" s="24">
        <v>3000</v>
      </c>
      <c r="E23" s="24">
        <v>3098.5915492957756</v>
      </c>
      <c r="F23" s="24">
        <v>3000</v>
      </c>
      <c r="G23" s="24">
        <v>974.99999999999886</v>
      </c>
      <c r="H23" s="24">
        <v>3000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8"/>
  <sheetViews>
    <sheetView showGridLines="0" workbookViewId="0">
      <selection activeCell="Q28" sqref="Q28"/>
    </sheetView>
  </sheetViews>
  <sheetFormatPr baseColWidth="10" defaultColWidth="8.83203125" defaultRowHeight="15" x14ac:dyDescent="0.2"/>
  <cols>
    <col min="1" max="1" width="2.33203125" customWidth="1"/>
    <col min="2" max="2" width="7.5" customWidth="1"/>
    <col min="3" max="3" width="12.6640625" customWidth="1"/>
    <col min="4" max="4" width="14.1640625" bestFit="1" customWidth="1"/>
    <col min="5" max="5" width="2.33203125" customWidth="1"/>
    <col min="6" max="6" width="8.5" customWidth="1"/>
    <col min="7" max="7" width="17.5" bestFit="1" customWidth="1"/>
    <col min="8" max="8" width="2.33203125" customWidth="1"/>
    <col min="9" max="9" width="8.83203125" customWidth="1"/>
    <col min="10" max="10" width="17.5" bestFit="1" customWidth="1"/>
  </cols>
  <sheetData>
    <row r="1" spans="1:10" x14ac:dyDescent="0.2">
      <c r="A1" s="4" t="s">
        <v>99</v>
      </c>
    </row>
    <row r="2" spans="1:10" x14ac:dyDescent="0.2">
      <c r="A2" s="4"/>
    </row>
    <row r="3" spans="1:10" x14ac:dyDescent="0.2">
      <c r="A3" s="4" t="s">
        <v>105</v>
      </c>
    </row>
    <row r="5" spans="1:10" ht="16" thickBot="1" x14ac:dyDescent="0.25"/>
    <row r="6" spans="1:10" x14ac:dyDescent="0.2">
      <c r="B6" s="28"/>
      <c r="C6" s="28" t="s">
        <v>90</v>
      </c>
      <c r="D6" s="28"/>
    </row>
    <row r="7" spans="1:10" ht="16" thickBot="1" x14ac:dyDescent="0.25">
      <c r="B7" s="29" t="s">
        <v>43</v>
      </c>
      <c r="C7" s="29" t="s">
        <v>44</v>
      </c>
      <c r="D7" s="29" t="s">
        <v>87</v>
      </c>
    </row>
    <row r="8" spans="1:10" ht="16" thickBot="1" x14ac:dyDescent="0.25">
      <c r="B8" s="24" t="s">
        <v>53</v>
      </c>
      <c r="C8" s="24" t="s">
        <v>54</v>
      </c>
      <c r="D8" s="27">
        <v>50778873.239399999</v>
      </c>
    </row>
    <row r="10" spans="1:10" ht="16" thickBot="1" x14ac:dyDescent="0.25"/>
    <row r="11" spans="1:10" x14ac:dyDescent="0.2">
      <c r="B11" s="28"/>
      <c r="C11" s="28" t="s">
        <v>100</v>
      </c>
      <c r="D11" s="28"/>
      <c r="F11" s="28" t="s">
        <v>101</v>
      </c>
      <c r="G11" s="28" t="s">
        <v>90</v>
      </c>
      <c r="I11" s="28" t="s">
        <v>104</v>
      </c>
      <c r="J11" s="28" t="s">
        <v>90</v>
      </c>
    </row>
    <row r="12" spans="1:10" ht="16" thickBot="1" x14ac:dyDescent="0.25">
      <c r="B12" s="29" t="s">
        <v>43</v>
      </c>
      <c r="C12" s="29" t="s">
        <v>44</v>
      </c>
      <c r="D12" s="29" t="s">
        <v>87</v>
      </c>
      <c r="F12" s="29" t="s">
        <v>102</v>
      </c>
      <c r="G12" s="29" t="s">
        <v>103</v>
      </c>
      <c r="I12" s="29" t="s">
        <v>102</v>
      </c>
      <c r="J12" s="29" t="s">
        <v>103</v>
      </c>
    </row>
    <row r="13" spans="1:10" x14ac:dyDescent="0.2">
      <c r="B13" s="26" t="s">
        <v>55</v>
      </c>
      <c r="C13" s="26" t="s">
        <v>56</v>
      </c>
      <c r="D13" s="26">
        <v>3600.0000000000009</v>
      </c>
      <c r="F13" s="26">
        <v>0</v>
      </c>
      <c r="G13" s="26">
        <v>38778873.240000002</v>
      </c>
      <c r="I13" s="26">
        <v>3600</v>
      </c>
      <c r="J13" s="26">
        <v>50778873.240000002</v>
      </c>
    </row>
    <row r="14" spans="1:10" x14ac:dyDescent="0.2">
      <c r="B14" s="26" t="s">
        <v>62</v>
      </c>
      <c r="C14" s="26" t="s">
        <v>63</v>
      </c>
      <c r="D14" s="26">
        <v>0</v>
      </c>
      <c r="F14" s="26">
        <v>0</v>
      </c>
      <c r="G14" s="26">
        <v>50778873.240000002</v>
      </c>
      <c r="I14" s="26">
        <v>0</v>
      </c>
      <c r="J14" s="26">
        <v>50778873.240000002</v>
      </c>
    </row>
    <row r="15" spans="1:10" x14ac:dyDescent="0.2">
      <c r="B15" s="26" t="s">
        <v>58</v>
      </c>
      <c r="C15" s="26" t="s">
        <v>59</v>
      </c>
      <c r="D15" s="26">
        <v>6320</v>
      </c>
      <c r="F15" s="26">
        <v>0</v>
      </c>
      <c r="G15" s="26">
        <v>31195774.649999999</v>
      </c>
      <c r="I15" s="26">
        <v>6320</v>
      </c>
      <c r="J15" s="26">
        <v>50778873.240000002</v>
      </c>
    </row>
    <row r="16" spans="1:10" x14ac:dyDescent="0.2">
      <c r="B16" s="26" t="s">
        <v>64</v>
      </c>
      <c r="C16" s="26" t="s">
        <v>65</v>
      </c>
      <c r="D16" s="26">
        <v>3000</v>
      </c>
      <c r="F16" s="26">
        <v>0</v>
      </c>
      <c r="G16" s="26">
        <v>41483098.590000004</v>
      </c>
      <c r="I16" s="26">
        <v>3000</v>
      </c>
      <c r="J16" s="26">
        <v>50778873.240000002</v>
      </c>
    </row>
    <row r="17" spans="2:10" x14ac:dyDescent="0.2">
      <c r="B17" s="26" t="s">
        <v>60</v>
      </c>
      <c r="C17" s="26" t="s">
        <v>61</v>
      </c>
      <c r="D17" s="26">
        <v>3079.9999999999995</v>
      </c>
      <c r="F17" s="26">
        <v>0</v>
      </c>
      <c r="G17" s="26">
        <v>40878873.240000002</v>
      </c>
      <c r="I17" s="26">
        <v>3080</v>
      </c>
      <c r="J17" s="26">
        <v>50778873.240000002</v>
      </c>
    </row>
    <row r="18" spans="2:10" ht="16" thickBot="1" x14ac:dyDescent="0.25">
      <c r="B18" s="24" t="s">
        <v>66</v>
      </c>
      <c r="C18" s="24" t="s">
        <v>67</v>
      </c>
      <c r="D18" s="24">
        <v>0</v>
      </c>
      <c r="F18" s="24">
        <v>0</v>
      </c>
      <c r="G18" s="24">
        <v>50778873.240000002</v>
      </c>
      <c r="I18" s="24">
        <v>0</v>
      </c>
      <c r="J18" s="24">
        <v>50778873.240000002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1</vt:i4>
      </vt:variant>
    </vt:vector>
  </HeadingPairs>
  <TitlesOfParts>
    <vt:vector size="7" baseType="lpstr">
      <vt:lpstr>example1</vt:lpstr>
      <vt:lpstr>Сводная таблица по сценарию</vt:lpstr>
      <vt:lpstr>example2</vt:lpstr>
      <vt:lpstr>Отчет о результатах 1</vt:lpstr>
      <vt:lpstr>Отчет об устойчивости 1</vt:lpstr>
      <vt:lpstr>Отчет о пределах 1</vt:lpstr>
      <vt:lpstr>Доход_от_постановки_мьюзикла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Анатолий Акиншин</dc:creator>
  <cp:lastModifiedBy>Anatolii Akinshin</cp:lastModifiedBy>
  <dcterms:created xsi:type="dcterms:W3CDTF">2022-12-24T17:43:35Z</dcterms:created>
  <dcterms:modified xsi:type="dcterms:W3CDTF">2023-04-20T12:22:38Z</dcterms:modified>
</cp:coreProperties>
</file>