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8970" tabRatio="359"/>
  </bookViews>
  <sheets>
    <sheet name="Cong" sheetId="3" r:id="rId1"/>
  </sheets>
  <calcPr calcId="162913"/>
</workbook>
</file>

<file path=xl/calcChain.xml><?xml version="1.0" encoding="utf-8"?>
<calcChain xmlns="http://schemas.openxmlformats.org/spreadsheetml/2006/main">
  <c r="EE30" i="3" l="1"/>
  <c r="EE31" i="3"/>
  <c r="EE32" i="3"/>
  <c r="EE33" i="3"/>
  <c r="EE34" i="3"/>
  <c r="EE35" i="3"/>
  <c r="EE36" i="3"/>
  <c r="EC30" i="3"/>
  <c r="EC31" i="3"/>
  <c r="EC32" i="3"/>
  <c r="EC33" i="3"/>
  <c r="EC34" i="3"/>
  <c r="EC35" i="3"/>
  <c r="EC36" i="3"/>
  <c r="N30" i="3"/>
  <c r="DZ30" i="3" s="1"/>
  <c r="N31" i="3"/>
  <c r="DZ31" i="3" s="1"/>
  <c r="N32" i="3"/>
  <c r="DZ32" i="3" s="1"/>
  <c r="N33" i="3"/>
  <c r="DZ33" i="3" s="1"/>
  <c r="N34" i="3"/>
  <c r="DZ34" i="3" s="1"/>
  <c r="N35" i="3"/>
  <c r="DZ35" i="3" s="1"/>
  <c r="N36" i="3"/>
  <c r="DZ36" i="3" s="1"/>
  <c r="M30" i="3"/>
  <c r="DY30" i="3" s="1"/>
  <c r="M31" i="3"/>
  <c r="DY31" i="3" s="1"/>
  <c r="M32" i="3"/>
  <c r="DY32" i="3" s="1"/>
  <c r="M33" i="3"/>
  <c r="DY33" i="3" s="1"/>
  <c r="M34" i="3"/>
  <c r="DY34" i="3" s="1"/>
  <c r="M35" i="3"/>
  <c r="DY35" i="3" s="1"/>
  <c r="M36" i="3"/>
  <c r="DY36" i="3" s="1"/>
  <c r="L30" i="3"/>
  <c r="DX30" i="3" s="1"/>
  <c r="L31" i="3"/>
  <c r="DX31" i="3" s="1"/>
  <c r="L32" i="3"/>
  <c r="DX32" i="3" s="1"/>
  <c r="L33" i="3"/>
  <c r="DX33" i="3" s="1"/>
  <c r="L34" i="3"/>
  <c r="DX34" i="3" s="1"/>
  <c r="L35" i="3"/>
  <c r="DX35" i="3" s="1"/>
  <c r="L36" i="3"/>
  <c r="DX36" i="3" s="1"/>
  <c r="K30" i="3"/>
  <c r="DW30" i="3" s="1"/>
  <c r="K31" i="3"/>
  <c r="DW31" i="3" s="1"/>
  <c r="K32" i="3"/>
  <c r="DW32" i="3" s="1"/>
  <c r="K33" i="3"/>
  <c r="DW33" i="3" s="1"/>
  <c r="K34" i="3"/>
  <c r="DW34" i="3" s="1"/>
  <c r="K35" i="3"/>
  <c r="DW35" i="3" s="1"/>
  <c r="K36" i="3"/>
  <c r="DW36" i="3" s="1"/>
  <c r="J30" i="3"/>
  <c r="DV30" i="3" s="1"/>
  <c r="J31" i="3"/>
  <c r="DV31" i="3" s="1"/>
  <c r="J32" i="3"/>
  <c r="DV32" i="3" s="1"/>
  <c r="J33" i="3"/>
  <c r="DV33" i="3" s="1"/>
  <c r="J34" i="3"/>
  <c r="DV34" i="3" s="1"/>
  <c r="J35" i="3"/>
  <c r="DV35" i="3" s="1"/>
  <c r="J36" i="3"/>
  <c r="DV36" i="3" s="1"/>
  <c r="DU5" i="3" l="1"/>
  <c r="O6" i="3"/>
  <c r="P6" i="3"/>
  <c r="Q6" i="3"/>
  <c r="R7" i="3"/>
  <c r="S6" i="3" s="1"/>
  <c r="J10" i="3"/>
  <c r="DV10" i="3" s="1"/>
  <c r="K10" i="3"/>
  <c r="DW10" i="3" s="1"/>
  <c r="L10" i="3"/>
  <c r="DX10" i="3" s="1"/>
  <c r="M10" i="3"/>
  <c r="DY10" i="3" s="1"/>
  <c r="N10" i="3"/>
  <c r="DZ10" i="3" s="1"/>
  <c r="EC10" i="3"/>
  <c r="EE10" i="3"/>
  <c r="J11" i="3"/>
  <c r="DV11" i="3" s="1"/>
  <c r="K11" i="3"/>
  <c r="DW11" i="3" s="1"/>
  <c r="L11" i="3"/>
  <c r="M11" i="3"/>
  <c r="DY11" i="3" s="1"/>
  <c r="N11" i="3"/>
  <c r="DZ11" i="3" s="1"/>
  <c r="DX11" i="3"/>
  <c r="EC11" i="3"/>
  <c r="EE11" i="3"/>
  <c r="J12" i="3"/>
  <c r="DV12" i="3" s="1"/>
  <c r="K12" i="3"/>
  <c r="DW12" i="3" s="1"/>
  <c r="L12" i="3"/>
  <c r="DX12" i="3" s="1"/>
  <c r="M12" i="3"/>
  <c r="DY12" i="3" s="1"/>
  <c r="N12" i="3"/>
  <c r="DZ12" i="3" s="1"/>
  <c r="EC12" i="3"/>
  <c r="EE12" i="3"/>
  <c r="J13" i="3"/>
  <c r="DV13" i="3" s="1"/>
  <c r="K13" i="3"/>
  <c r="DW13" i="3" s="1"/>
  <c r="L13" i="3"/>
  <c r="M13" i="3"/>
  <c r="DY13" i="3" s="1"/>
  <c r="N13" i="3"/>
  <c r="DZ13" i="3" s="1"/>
  <c r="DX13" i="3"/>
  <c r="EC13" i="3"/>
  <c r="EE13" i="3"/>
  <c r="J14" i="3"/>
  <c r="DV14" i="3" s="1"/>
  <c r="K14" i="3"/>
  <c r="DW14" i="3" s="1"/>
  <c r="L14" i="3"/>
  <c r="DX14" i="3" s="1"/>
  <c r="M14" i="3"/>
  <c r="DY14" i="3" s="1"/>
  <c r="N14" i="3"/>
  <c r="DZ14" i="3" s="1"/>
  <c r="EC14" i="3"/>
  <c r="EE14" i="3"/>
  <c r="J15" i="3"/>
  <c r="DV15" i="3" s="1"/>
  <c r="K15" i="3"/>
  <c r="DW15" i="3" s="1"/>
  <c r="L15" i="3"/>
  <c r="M15" i="3"/>
  <c r="DY15" i="3" s="1"/>
  <c r="N15" i="3"/>
  <c r="DZ15" i="3" s="1"/>
  <c r="DX15" i="3"/>
  <c r="EC15" i="3"/>
  <c r="EE15" i="3"/>
  <c r="J16" i="3"/>
  <c r="DV16" i="3" s="1"/>
  <c r="K16" i="3"/>
  <c r="DW16" i="3" s="1"/>
  <c r="L16" i="3"/>
  <c r="M16" i="3"/>
  <c r="DY16" i="3" s="1"/>
  <c r="N16" i="3"/>
  <c r="DZ16" i="3" s="1"/>
  <c r="DX16" i="3"/>
  <c r="EC16" i="3"/>
  <c r="EE16" i="3"/>
  <c r="J17" i="3"/>
  <c r="DV17" i="3" s="1"/>
  <c r="K17" i="3"/>
  <c r="DW17" i="3" s="1"/>
  <c r="L17" i="3"/>
  <c r="M17" i="3"/>
  <c r="DY17" i="3" s="1"/>
  <c r="N17" i="3"/>
  <c r="DZ17" i="3" s="1"/>
  <c r="DX17" i="3"/>
  <c r="EC17" i="3"/>
  <c r="EE17" i="3"/>
  <c r="J18" i="3"/>
  <c r="DV18" i="3" s="1"/>
  <c r="K18" i="3"/>
  <c r="DW18" i="3" s="1"/>
  <c r="L18" i="3"/>
  <c r="M18" i="3"/>
  <c r="DY18" i="3" s="1"/>
  <c r="N18" i="3"/>
  <c r="DZ18" i="3" s="1"/>
  <c r="DX18" i="3"/>
  <c r="EC18" i="3"/>
  <c r="EE18" i="3"/>
  <c r="J19" i="3"/>
  <c r="DV19" i="3" s="1"/>
  <c r="K19" i="3"/>
  <c r="DW19" i="3" s="1"/>
  <c r="L19" i="3"/>
  <c r="M19" i="3"/>
  <c r="DY19" i="3" s="1"/>
  <c r="N19" i="3"/>
  <c r="DZ19" i="3" s="1"/>
  <c r="DX19" i="3"/>
  <c r="EC19" i="3"/>
  <c r="EE19" i="3"/>
  <c r="J20" i="3"/>
  <c r="DV20" i="3" s="1"/>
  <c r="K20" i="3"/>
  <c r="DW20" i="3" s="1"/>
  <c r="L20" i="3"/>
  <c r="M20" i="3"/>
  <c r="DY20" i="3" s="1"/>
  <c r="N20" i="3"/>
  <c r="DZ20" i="3" s="1"/>
  <c r="DX20" i="3"/>
  <c r="EC20" i="3"/>
  <c r="EE20" i="3"/>
  <c r="J21" i="3"/>
  <c r="K21" i="3"/>
  <c r="DW21" i="3" s="1"/>
  <c r="L21" i="3"/>
  <c r="M21" i="3"/>
  <c r="N21" i="3"/>
  <c r="DV21" i="3"/>
  <c r="DX21" i="3"/>
  <c r="DY21" i="3"/>
  <c r="DZ21" i="3"/>
  <c r="EC21" i="3"/>
  <c r="EE21" i="3"/>
  <c r="J22" i="3"/>
  <c r="DV22" i="3" s="1"/>
  <c r="K22" i="3"/>
  <c r="DW22" i="3" s="1"/>
  <c r="L22" i="3"/>
  <c r="DX22" i="3" s="1"/>
  <c r="M22" i="3"/>
  <c r="N22" i="3"/>
  <c r="DZ22" i="3" s="1"/>
  <c r="DY22" i="3"/>
  <c r="EC22" i="3"/>
  <c r="EE22" i="3"/>
  <c r="J23" i="3"/>
  <c r="DV23" i="3" s="1"/>
  <c r="K23" i="3"/>
  <c r="L23" i="3"/>
  <c r="M23" i="3"/>
  <c r="DY23" i="3" s="1"/>
  <c r="N23" i="3"/>
  <c r="DZ23" i="3" s="1"/>
  <c r="DW23" i="3"/>
  <c r="DX23" i="3"/>
  <c r="EC23" i="3"/>
  <c r="EE23" i="3"/>
  <c r="J24" i="3"/>
  <c r="DV24" i="3" s="1"/>
  <c r="K24" i="3"/>
  <c r="L24" i="3"/>
  <c r="M24" i="3"/>
  <c r="N24" i="3"/>
  <c r="DW24" i="3"/>
  <c r="DX24" i="3"/>
  <c r="DY24" i="3"/>
  <c r="DZ24" i="3"/>
  <c r="EC24" i="3"/>
  <c r="EE24" i="3"/>
  <c r="J25" i="3"/>
  <c r="DV25" i="3" s="1"/>
  <c r="K25" i="3"/>
  <c r="DW25" i="3" s="1"/>
  <c r="L25" i="3"/>
  <c r="DX25" i="3" s="1"/>
  <c r="M25" i="3"/>
  <c r="DY25" i="3" s="1"/>
  <c r="N25" i="3"/>
  <c r="DZ25" i="3"/>
  <c r="EC25" i="3"/>
  <c r="EE25" i="3"/>
  <c r="J26" i="3"/>
  <c r="DV26" i="3" s="1"/>
  <c r="K26" i="3"/>
  <c r="DW26" i="3" s="1"/>
  <c r="L26" i="3"/>
  <c r="M26" i="3"/>
  <c r="DY26" i="3" s="1"/>
  <c r="N26" i="3"/>
  <c r="DZ26" i="3" s="1"/>
  <c r="DX26" i="3"/>
  <c r="EC26" i="3"/>
  <c r="EE26" i="3"/>
  <c r="J27" i="3"/>
  <c r="DV27" i="3" s="1"/>
  <c r="K27" i="3"/>
  <c r="DW27" i="3" s="1"/>
  <c r="L27" i="3"/>
  <c r="DX27" i="3" s="1"/>
  <c r="M27" i="3"/>
  <c r="DY27" i="3" s="1"/>
  <c r="N27" i="3"/>
  <c r="DZ27" i="3" s="1"/>
  <c r="EC27" i="3"/>
  <c r="EE27" i="3"/>
  <c r="J28" i="3"/>
  <c r="DV28" i="3" s="1"/>
  <c r="K28" i="3"/>
  <c r="DW28" i="3" s="1"/>
  <c r="L28" i="3"/>
  <c r="DX28" i="3" s="1"/>
  <c r="M28" i="3"/>
  <c r="DY28" i="3" s="1"/>
  <c r="N28" i="3"/>
  <c r="DZ28" i="3" s="1"/>
  <c r="EC28" i="3"/>
  <c r="EE28" i="3"/>
  <c r="J29" i="3"/>
  <c r="DV29" i="3" s="1"/>
  <c r="K29" i="3"/>
  <c r="DW29" i="3" s="1"/>
  <c r="L29" i="3"/>
  <c r="M29" i="3"/>
  <c r="DY29" i="3" s="1"/>
  <c r="N29" i="3"/>
  <c r="DZ29" i="3" s="1"/>
  <c r="DX29" i="3"/>
  <c r="EC29" i="3"/>
  <c r="EE29" i="3"/>
  <c r="U7" i="3" l="1"/>
  <c r="W6" i="3" s="1"/>
  <c r="R6" i="3"/>
  <c r="T6" i="3"/>
  <c r="U6" i="3" l="1"/>
  <c r="X7" i="3"/>
  <c r="V6" i="3"/>
  <c r="Y6" i="3" l="1"/>
  <c r="AA7" i="3"/>
  <c r="X6" i="3"/>
  <c r="Z6" i="3"/>
  <c r="AB6" i="3" l="1"/>
  <c r="AA6" i="3"/>
  <c r="AD7" i="3"/>
  <c r="AC6" i="3"/>
  <c r="AG7" i="3" l="1"/>
  <c r="AD6" i="3"/>
  <c r="AE6" i="3"/>
  <c r="AF6" i="3"/>
  <c r="AJ7" i="3" l="1"/>
  <c r="AI6" i="3"/>
  <c r="AG6" i="3"/>
  <c r="AH6" i="3"/>
  <c r="AM7" i="3" l="1"/>
  <c r="AK6" i="3"/>
  <c r="AJ6" i="3"/>
  <c r="AL6" i="3"/>
  <c r="AN6" i="3" l="1"/>
  <c r="AO6" i="3"/>
  <c r="AP7" i="3"/>
  <c r="AM6" i="3"/>
  <c r="AS7" i="3" l="1"/>
  <c r="AP6" i="3"/>
  <c r="AR6" i="3"/>
  <c r="AQ6" i="3"/>
  <c r="AS6" i="3" l="1"/>
  <c r="AT6" i="3"/>
  <c r="AV7" i="3"/>
  <c r="AU6" i="3"/>
  <c r="AW6" i="3" l="1"/>
  <c r="AX6" i="3"/>
  <c r="AV6" i="3"/>
  <c r="AY7" i="3"/>
  <c r="BA6" i="3" l="1"/>
  <c r="AY6" i="3"/>
  <c r="AZ6" i="3"/>
  <c r="BB7" i="3"/>
  <c r="BE7" i="3" l="1"/>
  <c r="BB6" i="3"/>
  <c r="BC6" i="3"/>
  <c r="BD6" i="3"/>
  <c r="BE6" i="3" l="1"/>
  <c r="BF6" i="3"/>
  <c r="BH7" i="3"/>
  <c r="BG6" i="3"/>
  <c r="BI6" i="3" l="1"/>
  <c r="BH6" i="3"/>
  <c r="BJ6" i="3"/>
  <c r="BK7" i="3"/>
  <c r="BM6" i="3" l="1"/>
  <c r="BK6" i="3"/>
  <c r="BN7" i="3"/>
  <c r="BL6" i="3"/>
  <c r="BQ7" i="3" l="1"/>
  <c r="BN6" i="3"/>
  <c r="BP6" i="3"/>
  <c r="BO6" i="3"/>
  <c r="BQ6" i="3" l="1"/>
  <c r="BR6" i="3"/>
  <c r="BS6" i="3"/>
  <c r="BT7" i="3"/>
  <c r="BW7" i="3" l="1"/>
  <c r="BU6" i="3"/>
  <c r="BT6" i="3"/>
  <c r="BV6" i="3"/>
  <c r="BX6" i="3" l="1"/>
  <c r="BY6" i="3"/>
  <c r="BZ7" i="3"/>
  <c r="BW6" i="3"/>
  <c r="CC7" i="3" l="1"/>
  <c r="BZ6" i="3"/>
  <c r="CA6" i="3"/>
  <c r="CB6" i="3"/>
  <c r="CC6" i="3" l="1"/>
  <c r="CD6" i="3"/>
  <c r="CF7" i="3"/>
  <c r="CE6" i="3"/>
  <c r="CG6" i="3" l="1"/>
  <c r="CI7" i="3"/>
  <c r="CH6" i="3"/>
  <c r="CF6" i="3"/>
  <c r="CK6" i="3" l="1"/>
  <c r="CI6" i="3"/>
  <c r="CL7" i="3"/>
  <c r="CJ6" i="3"/>
  <c r="CO7" i="3" l="1"/>
  <c r="CN6" i="3"/>
  <c r="CL6" i="3"/>
  <c r="CM6" i="3"/>
  <c r="CO6" i="3" l="1"/>
  <c r="CP6" i="3"/>
  <c r="CR7" i="3"/>
  <c r="CQ6" i="3"/>
  <c r="CS6" i="3" l="1"/>
  <c r="CT6" i="3"/>
  <c r="CU7" i="3"/>
  <c r="CR6" i="3"/>
  <c r="CW6" i="3" l="1"/>
  <c r="CV6" i="3"/>
  <c r="CU6" i="3"/>
  <c r="CX7" i="3"/>
  <c r="DA7" i="3" l="1"/>
  <c r="CY6" i="3"/>
  <c r="CX6" i="3"/>
  <c r="CZ6" i="3"/>
  <c r="DA6" i="3" l="1"/>
  <c r="DC6" i="3"/>
  <c r="DB6" i="3"/>
  <c r="F10" i="3" l="1"/>
  <c r="DR10" i="3" s="1"/>
  <c r="I35" i="3"/>
  <c r="DU35" i="3" s="1"/>
  <c r="C33" i="3"/>
  <c r="DO33" i="3" s="1"/>
  <c r="H20" i="3"/>
  <c r="DT20" i="3" s="1"/>
  <c r="E20" i="3"/>
  <c r="DQ20" i="3" s="1"/>
  <c r="C18" i="3"/>
  <c r="DO18" i="3" s="1"/>
  <c r="H22" i="3"/>
  <c r="DT22" i="3" s="1"/>
  <c r="G19" i="3"/>
  <c r="DS19" i="3" s="1"/>
  <c r="G15" i="3"/>
  <c r="DS15" i="3" s="1"/>
  <c r="I19" i="3"/>
  <c r="DU19" i="3" s="1"/>
  <c r="I12" i="3"/>
  <c r="DU12" i="3" s="1"/>
  <c r="G31" i="3"/>
  <c r="DS31" i="3" s="1"/>
  <c r="C31" i="3"/>
  <c r="DO31" i="3" s="1"/>
  <c r="F17" i="3"/>
  <c r="DR17" i="3" s="1"/>
  <c r="I30" i="3"/>
  <c r="DU30" i="3" s="1"/>
  <c r="E34" i="3"/>
  <c r="DQ34" i="3" s="1"/>
  <c r="D32" i="3"/>
  <c r="DP32" i="3" s="1"/>
  <c r="H10" i="3"/>
  <c r="DT10" i="3" s="1"/>
  <c r="H32" i="3"/>
  <c r="DT32" i="3" s="1"/>
  <c r="G33" i="3"/>
  <c r="DS33" i="3" s="1"/>
  <c r="I16" i="3"/>
  <c r="DU16" i="3" s="1"/>
  <c r="D33" i="3"/>
  <c r="DP33" i="3" s="1"/>
  <c r="H33" i="3"/>
  <c r="DT33" i="3" s="1"/>
  <c r="H18" i="3"/>
  <c r="DT18" i="3" s="1"/>
  <c r="H21" i="3"/>
  <c r="DT21" i="3" s="1"/>
  <c r="E12" i="3"/>
  <c r="DQ12" i="3" s="1"/>
  <c r="H16" i="3"/>
  <c r="DT16" i="3" s="1"/>
  <c r="F13" i="3"/>
  <c r="DR13" i="3" s="1"/>
  <c r="G17" i="3"/>
  <c r="DS17" i="3" s="1"/>
  <c r="C32" i="3"/>
  <c r="DO32" i="3" s="1"/>
  <c r="G10" i="3"/>
  <c r="DS10" i="3" s="1"/>
  <c r="H15" i="3"/>
  <c r="DT15" i="3" s="1"/>
  <c r="F24" i="3"/>
  <c r="DR24" i="3" s="1"/>
  <c r="C15" i="3"/>
  <c r="DO15" i="3" s="1"/>
  <c r="D16" i="3"/>
  <c r="DP16" i="3" s="1"/>
  <c r="I29" i="3"/>
  <c r="DU29" i="3" s="1"/>
  <c r="E25" i="3"/>
  <c r="DQ25" i="3" s="1"/>
  <c r="D34" i="3"/>
  <c r="DP34" i="3" s="1"/>
  <c r="F30" i="3"/>
  <c r="DR30" i="3" s="1"/>
  <c r="G25" i="3"/>
  <c r="DS25" i="3" s="1"/>
  <c r="D36" i="3"/>
  <c r="DP36" i="3" s="1"/>
  <c r="F29" i="3"/>
  <c r="DR29" i="3" s="1"/>
  <c r="F26" i="3"/>
  <c r="DR26" i="3" s="1"/>
  <c r="I25" i="3"/>
  <c r="DU25" i="3" s="1"/>
  <c r="H23" i="3"/>
  <c r="DT23" i="3" s="1"/>
  <c r="H30" i="3"/>
  <c r="DT30" i="3" s="1"/>
  <c r="G28" i="3"/>
  <c r="DS28" i="3" s="1"/>
  <c r="D28" i="3"/>
  <c r="DP28" i="3" s="1"/>
  <c r="C28" i="3"/>
  <c r="DO28" i="3" s="1"/>
  <c r="I31" i="3"/>
  <c r="DU31" i="3" s="1"/>
  <c r="C10" i="3"/>
  <c r="DO10" i="3" s="1"/>
  <c r="G30" i="3"/>
  <c r="DS30" i="3" s="1"/>
  <c r="D11" i="3"/>
  <c r="DP11" i="3" s="1"/>
  <c r="E30" i="3"/>
  <c r="DQ30" i="3" s="1"/>
  <c r="G21" i="3"/>
  <c r="DS21" i="3" s="1"/>
  <c r="H11" i="3"/>
  <c r="DT11" i="3" s="1"/>
  <c r="F16" i="3"/>
  <c r="DR16" i="3" s="1"/>
  <c r="G32" i="3"/>
  <c r="DS32" i="3" s="1"/>
  <c r="F14" i="3"/>
  <c r="DR14" i="3" s="1"/>
  <c r="H19" i="3"/>
  <c r="DT19" i="3" s="1"/>
  <c r="I20" i="3"/>
  <c r="DU20" i="3" s="1"/>
  <c r="E32" i="3"/>
  <c r="DQ32" i="3" s="1"/>
  <c r="E13" i="3"/>
  <c r="DQ13" i="3" s="1"/>
  <c r="C30" i="3"/>
  <c r="DO30" i="3" s="1"/>
  <c r="F20" i="3"/>
  <c r="DR20" i="3" s="1"/>
  <c r="F12" i="3"/>
  <c r="DR12" i="3" s="1"/>
  <c r="G12" i="3"/>
  <c r="DS12" i="3" s="1"/>
  <c r="C21" i="3"/>
  <c r="DO21" i="3" s="1"/>
  <c r="G36" i="3"/>
  <c r="DS36" i="3" s="1"/>
  <c r="C16" i="3"/>
  <c r="DO16" i="3" s="1"/>
  <c r="G18" i="3"/>
  <c r="DS18" i="3" s="1"/>
  <c r="I14" i="3"/>
  <c r="DU14" i="3" s="1"/>
  <c r="H14" i="3"/>
  <c r="DT14" i="3" s="1"/>
  <c r="E33" i="3"/>
  <c r="DQ33" i="3" s="1"/>
  <c r="I18" i="3"/>
  <c r="DU18" i="3" s="1"/>
  <c r="F11" i="3"/>
  <c r="DR11" i="3" s="1"/>
  <c r="H17" i="3"/>
  <c r="DT17" i="3" s="1"/>
  <c r="I23" i="3"/>
  <c r="DU23" i="3" s="1"/>
  <c r="G22" i="3"/>
  <c r="DS22" i="3" s="1"/>
  <c r="E31" i="3"/>
  <c r="DQ31" i="3" s="1"/>
  <c r="F36" i="3"/>
  <c r="DR36" i="3" s="1"/>
  <c r="G14" i="3"/>
  <c r="DS14" i="3" s="1"/>
  <c r="G34" i="3"/>
  <c r="DS34" i="3" s="1"/>
  <c r="E19" i="3"/>
  <c r="DQ19" i="3" s="1"/>
  <c r="C25" i="3"/>
  <c r="DO25" i="3" s="1"/>
  <c r="D26" i="3"/>
  <c r="DP26" i="3" s="1"/>
  <c r="D24" i="3"/>
  <c r="DP24" i="3" s="1"/>
  <c r="I27" i="3"/>
  <c r="DU27" i="3" s="1"/>
  <c r="G27" i="3"/>
  <c r="DS27" i="3" s="1"/>
  <c r="G26" i="3"/>
  <c r="DS26" i="3" s="1"/>
  <c r="D27" i="3"/>
  <c r="DP27" i="3" s="1"/>
  <c r="I32" i="3"/>
  <c r="DU32" i="3" s="1"/>
  <c r="E24" i="3"/>
  <c r="DQ24" i="3" s="1"/>
  <c r="D25" i="3"/>
  <c r="DP25" i="3" s="1"/>
  <c r="F22" i="3"/>
  <c r="DR22" i="3" s="1"/>
  <c r="H24" i="3"/>
  <c r="DT24" i="3" s="1"/>
  <c r="E26" i="3"/>
  <c r="DQ26" i="3" s="1"/>
  <c r="G24" i="3"/>
  <c r="DS24" i="3" s="1"/>
  <c r="I36" i="3"/>
  <c r="DU36" i="3" s="1"/>
  <c r="H31" i="3"/>
  <c r="DT31" i="3" s="1"/>
  <c r="D30" i="3"/>
  <c r="DP30" i="3" s="1"/>
  <c r="E18" i="3"/>
  <c r="DQ18" i="3" s="1"/>
  <c r="F34" i="3"/>
  <c r="DR34" i="3" s="1"/>
  <c r="C19" i="3"/>
  <c r="DO19" i="3" s="1"/>
  <c r="I11" i="3"/>
  <c r="DU11" i="3" s="1"/>
  <c r="I34" i="3"/>
  <c r="DU34" i="3" s="1"/>
  <c r="D20" i="3"/>
  <c r="DP20" i="3" s="1"/>
  <c r="DR5" i="3"/>
  <c r="I33" i="3"/>
  <c r="DU33" i="3" s="1"/>
  <c r="D35" i="3"/>
  <c r="DP35" i="3" s="1"/>
  <c r="G20" i="3"/>
  <c r="DS20" i="3" s="1"/>
  <c r="D21" i="3"/>
  <c r="DP21" i="3" s="1"/>
  <c r="E23" i="3"/>
  <c r="DQ23" i="3" s="1"/>
  <c r="D15" i="3"/>
  <c r="DP15" i="3" s="1"/>
  <c r="C20" i="3"/>
  <c r="DO20" i="3" s="1"/>
  <c r="EA20" i="3" s="1"/>
  <c r="D13" i="3"/>
  <c r="DP13" i="3" s="1"/>
  <c r="C17" i="3"/>
  <c r="DO17" i="3" s="1"/>
  <c r="F33" i="3"/>
  <c r="DR33" i="3" s="1"/>
  <c r="I17" i="3"/>
  <c r="DU17" i="3" s="1"/>
  <c r="C22" i="3"/>
  <c r="DO22" i="3" s="1"/>
  <c r="H12" i="3"/>
  <c r="DT12" i="3" s="1"/>
  <c r="C14" i="3"/>
  <c r="DO14" i="3" s="1"/>
  <c r="C35" i="3"/>
  <c r="DO35" i="3" s="1"/>
  <c r="E22" i="3"/>
  <c r="DQ22" i="3" s="1"/>
  <c r="C11" i="3"/>
  <c r="DO11" i="3" s="1"/>
  <c r="E21" i="3"/>
  <c r="DQ21" i="3" s="1"/>
  <c r="D14" i="3"/>
  <c r="DP14" i="3" s="1"/>
  <c r="G11" i="3"/>
  <c r="DS11" i="3" s="1"/>
  <c r="E29" i="3"/>
  <c r="DQ29" i="3" s="1"/>
  <c r="F21" i="3"/>
  <c r="DR21" i="3" s="1"/>
  <c r="D22" i="3"/>
  <c r="DP22" i="3" s="1"/>
  <c r="D31" i="3"/>
  <c r="DP31" i="3" s="1"/>
  <c r="I10" i="3"/>
  <c r="DU10" i="3" s="1"/>
  <c r="C29" i="3"/>
  <c r="DO29" i="3" s="1"/>
  <c r="C27" i="3"/>
  <c r="DO27" i="3" s="1"/>
  <c r="H29" i="3"/>
  <c r="DT29" i="3" s="1"/>
  <c r="E28" i="3"/>
  <c r="DQ28" i="3" s="1"/>
  <c r="C26" i="3"/>
  <c r="DO26" i="3" s="1"/>
  <c r="F28" i="3"/>
  <c r="DR28" i="3" s="1"/>
  <c r="H27" i="3"/>
  <c r="DT27" i="3" s="1"/>
  <c r="G29" i="3"/>
  <c r="DS29" i="3" s="1"/>
  <c r="I26" i="3"/>
  <c r="DU26" i="3" s="1"/>
  <c r="H26" i="3"/>
  <c r="DT26" i="3" s="1"/>
  <c r="E36" i="3"/>
  <c r="DQ36" i="3" s="1"/>
  <c r="D17" i="3"/>
  <c r="DP17" i="3" s="1"/>
  <c r="I13" i="3"/>
  <c r="DU13" i="3" s="1"/>
  <c r="D12" i="3"/>
  <c r="DP12" i="3" s="1"/>
  <c r="D19" i="3"/>
  <c r="DP19" i="3" s="1"/>
  <c r="G13" i="3"/>
  <c r="DS13" i="3" s="1"/>
  <c r="E14" i="3"/>
  <c r="DQ14" i="3" s="1"/>
  <c r="D10" i="3"/>
  <c r="DP10" i="3" s="1"/>
  <c r="C12" i="3"/>
  <c r="DO12" i="3" s="1"/>
  <c r="F32" i="3"/>
  <c r="DR32" i="3" s="1"/>
  <c r="F31" i="3"/>
  <c r="DR31" i="3" s="1"/>
  <c r="G23" i="3"/>
  <c r="DS23" i="3" s="1"/>
  <c r="F15" i="3"/>
  <c r="DR15" i="3" s="1"/>
  <c r="H35" i="3"/>
  <c r="DT35" i="3" s="1"/>
  <c r="E16" i="3"/>
  <c r="DQ16" i="3" s="1"/>
  <c r="E11" i="3"/>
  <c r="DQ11" i="3" s="1"/>
  <c r="E15" i="3"/>
  <c r="DQ15" i="3" s="1"/>
  <c r="C36" i="3"/>
  <c r="DO36" i="3" s="1"/>
  <c r="F19" i="3"/>
  <c r="DR19" i="3" s="1"/>
  <c r="I15" i="3"/>
  <c r="DU15" i="3" s="1"/>
  <c r="D18" i="3"/>
  <c r="DP18" i="3" s="1"/>
  <c r="F35" i="3"/>
  <c r="DR35" i="3" s="1"/>
  <c r="H36" i="3"/>
  <c r="DT36" i="3" s="1"/>
  <c r="G16" i="3"/>
  <c r="DS16" i="3" s="1"/>
  <c r="E10" i="3"/>
  <c r="DQ10" i="3" s="1"/>
  <c r="C23" i="3"/>
  <c r="DO23" i="3" s="1"/>
  <c r="I21" i="3"/>
  <c r="DU21" i="3" s="1"/>
  <c r="E17" i="3"/>
  <c r="DQ17" i="3" s="1"/>
  <c r="C34" i="3"/>
  <c r="DO34" i="3" s="1"/>
  <c r="H13" i="3"/>
  <c r="DT13" i="3" s="1"/>
  <c r="G35" i="3"/>
  <c r="DS35" i="3" s="1"/>
  <c r="F18" i="3"/>
  <c r="DR18" i="3" s="1"/>
  <c r="C13" i="3"/>
  <c r="DO13" i="3" s="1"/>
  <c r="I22" i="3"/>
  <c r="DU22" i="3" s="1"/>
  <c r="H28" i="3"/>
  <c r="DT28" i="3" s="1"/>
  <c r="C24" i="3"/>
  <c r="DO24" i="3" s="1"/>
  <c r="F23" i="3"/>
  <c r="DR23" i="3" s="1"/>
  <c r="E27" i="3"/>
  <c r="DQ27" i="3" s="1"/>
  <c r="H34" i="3"/>
  <c r="DT34" i="3" s="1"/>
  <c r="E35" i="3"/>
  <c r="DQ35" i="3" s="1"/>
  <c r="F25" i="3"/>
  <c r="DR25" i="3" s="1"/>
  <c r="I24" i="3"/>
  <c r="DU24" i="3" s="1"/>
  <c r="H25" i="3"/>
  <c r="DT25" i="3" s="1"/>
  <c r="I28" i="3"/>
  <c r="DU28" i="3" s="1"/>
  <c r="F27" i="3"/>
  <c r="DR27" i="3" s="1"/>
  <c r="D29" i="3"/>
  <c r="DP29" i="3" s="1"/>
  <c r="D23" i="3"/>
  <c r="DP23" i="3" s="1"/>
  <c r="EA13" i="3" l="1"/>
  <c r="EA34" i="3"/>
  <c r="EA12" i="3"/>
  <c r="EA22" i="3"/>
  <c r="EA19" i="3"/>
  <c r="EA21" i="3"/>
  <c r="EA30" i="3"/>
  <c r="EA24" i="3"/>
  <c r="EA27" i="3"/>
  <c r="EA35" i="3"/>
  <c r="EA10" i="3"/>
  <c r="EA33" i="3"/>
  <c r="EA26" i="3"/>
  <c r="EA29" i="3"/>
  <c r="EA14" i="3"/>
  <c r="EA16" i="3"/>
  <c r="EA15" i="3"/>
  <c r="EA32" i="3"/>
  <c r="EA18" i="3"/>
  <c r="EA23" i="3"/>
  <c r="EA36" i="3"/>
  <c r="EA11" i="3"/>
  <c r="EA17" i="3"/>
  <c r="EA25" i="3"/>
  <c r="EA28" i="3"/>
  <c r="EA31" i="3"/>
</calcChain>
</file>

<file path=xl/sharedStrings.xml><?xml version="1.0" encoding="utf-8"?>
<sst xmlns="http://schemas.openxmlformats.org/spreadsheetml/2006/main" count="961" uniqueCount="87">
  <si>
    <t>Họ Tên</t>
  </si>
  <si>
    <t>Chủ nhật</t>
  </si>
  <si>
    <t>C</t>
  </si>
  <si>
    <t>T9</t>
  </si>
  <si>
    <t>Ngày thường</t>
  </si>
  <si>
    <t>Lễ</t>
  </si>
  <si>
    <t>Phép</t>
  </si>
  <si>
    <t>Nghỉ bù</t>
  </si>
  <si>
    <t>Trong giờ</t>
  </si>
  <si>
    <t>T5</t>
  </si>
  <si>
    <t>X</t>
  </si>
  <si>
    <t>P</t>
  </si>
  <si>
    <t>TC</t>
  </si>
  <si>
    <t>sau 5 giờ (số giờ đã nhân 1.5)</t>
  </si>
  <si>
    <t>Sau 9 giờ (số giờ đã nhân 2)</t>
  </si>
  <si>
    <t>sau 5 giờ (số giờ đã nhân 2)</t>
  </si>
  <si>
    <t>Sau 9 giờ (số giờ đão nhân 3)</t>
  </si>
  <si>
    <t>sau 5 giờ (số giờ đã nhân 4.5)</t>
  </si>
  <si>
    <t>Ngày công quy định:</t>
  </si>
  <si>
    <t>Sau 9 giờ (quy ngày)</t>
  </si>
  <si>
    <t>Sau 5 giờ (quy ngày)</t>
  </si>
  <si>
    <t>Lễ:</t>
  </si>
  <si>
    <t>Cộng</t>
  </si>
  <si>
    <t>Số giờ quy định:</t>
  </si>
  <si>
    <t>giờ/ngày</t>
  </si>
  <si>
    <t>Số ngày quy định:</t>
  </si>
  <si>
    <t>ngày/tuần</t>
  </si>
  <si>
    <t>Sau 9 giờ (số giờ đã nhân 5)</t>
  </si>
  <si>
    <t>Số ngày đi làm (hưởng cơm trưa)</t>
  </si>
  <si>
    <t>Số ngày tăng ca hơn 3  giờ (hưởng cơm tối)</t>
  </si>
  <si>
    <t>Số giờ tăng ca 1 ngày được hưởng cơm tối: &gt;</t>
  </si>
  <si>
    <t>Mã Nhân Viên</t>
  </si>
  <si>
    <t>NV0006</t>
  </si>
  <si>
    <t>NV0007</t>
  </si>
  <si>
    <t>NV0008</t>
  </si>
  <si>
    <t>NV0009</t>
  </si>
  <si>
    <t>NV0010</t>
  </si>
  <si>
    <t>NV0011</t>
  </si>
  <si>
    <t>NV0012</t>
  </si>
  <si>
    <t>NV0014</t>
  </si>
  <si>
    <t>Đỗ Minh Thiện</t>
  </si>
  <si>
    <t>Nguyễn Văn A</t>
  </si>
  <si>
    <t>Lê Văn A</t>
  </si>
  <si>
    <t>Trần Đình Hiệp</t>
  </si>
  <si>
    <t>Trần Thanh Tú</t>
  </si>
  <si>
    <t>Lê Văn Luyện</t>
  </si>
  <si>
    <t>Lâm Ngọc Thạch</t>
  </si>
  <si>
    <t>Trương Đình A</t>
  </si>
  <si>
    <t>Nguyễn Ngọc Phi Yến</t>
  </si>
  <si>
    <t>Nguyễn Thị Bưởi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</si>
  <si>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</si>
  <si>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</si>
  <si>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</si>
  <si>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</si>
  <si>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</si>
  <si>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</si>
  <si>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</si>
  <si>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</si>
  <si>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</si>
  <si>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</si>
  <si>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</si>
  <si>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Dương Phúc Thịnh</t>
  </si>
  <si>
    <t>Dương Đình Công</t>
  </si>
  <si>
    <t>Nguyễn Văn Tù</t>
  </si>
  <si>
    <t>Đặng Thị Tú Linh</t>
  </si>
  <si>
    <t>Lê Quang LÂm</t>
  </si>
  <si>
    <t>Lê Quang Sung</t>
  </si>
  <si>
    <t>Trương Phước Hưng</t>
  </si>
  <si>
    <t>Lương Vĩ Minh</t>
  </si>
  <si>
    <t>DMT</t>
  </si>
  <si>
    <t>Akiyoshi</t>
  </si>
  <si>
    <t>NV0005</t>
  </si>
  <si>
    <t>Bảng chấm công tháng</t>
  </si>
  <si>
    <t>NV0026</t>
  </si>
  <si>
    <t>NV0027</t>
  </si>
  <si>
    <t>NV0028</t>
  </si>
  <si>
    <t>NV0029</t>
  </si>
  <si>
    <t>NV0030</t>
  </si>
  <si>
    <t>NV0031</t>
  </si>
  <si>
    <t>NV0032</t>
  </si>
  <si>
    <t>Akki</t>
  </si>
  <si>
    <t>Sakura</t>
  </si>
  <si>
    <t>Suzuki</t>
  </si>
  <si>
    <t>Ittoshi</t>
  </si>
  <si>
    <t>Kakao</t>
  </si>
  <si>
    <t>Misaka</t>
  </si>
  <si>
    <t>Mikasa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</si>
</sst>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7" x14ac:knownFonts="1">
    <font>
      <sz val="10"/>
      <name val="Arial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2"/>
      <color indexed="30"/>
      <name val="times new roman"/>
      <family val="1"/>
    </font>
    <font>
      <sz val="10"/>
      <color indexed="30"/>
      <name val="Arial"/>
      <family val="2"/>
    </font>
    <font>
      <b/>
      <sz val="10"/>
      <color indexed="10"/>
      <name val="Arial"/>
      <family val="2"/>
    </font>
    <font>
      <sz val="12"/>
      <color indexed="8"/>
      <name val="times new roman"/>
      <family val="1"/>
    </font>
    <font>
      <sz val="10"/>
      <name val="Arial"/>
    </font>
    <font>
      <sz val="11"/>
      <color rgb="FF0061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2"/>
      <color theme="5"/>
      <name val="times new roman"/>
      <family val="1"/>
    </font>
    <font>
      <sz val="12"/>
      <color theme="9" tint="-0.49998474074526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32" applyNumberFormat="0" applyAlignment="0" applyProtection="0"/>
    <xf numFmtId="0" fontId="10" fillId="5" borderId="33" applyNumberFormat="0" applyFont="0" applyAlignment="0" applyProtection="0"/>
    <xf numFmtId="0" fontId="14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7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7" fillId="0" borderId="28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/>
    <xf numFmtId="2" fontId="0" fillId="0" borderId="28" xfId="0" applyNumberFormat="1" applyBorder="1"/>
    <xf numFmtId="0" fontId="0" fillId="0" borderId="30" xfId="0" applyBorder="1"/>
    <xf numFmtId="0" fontId="14" fillId="8" borderId="5" xfId="7" applyBorder="1" applyAlignment="1">
      <alignment horizontal="center" vertical="center"/>
    </xf>
    <xf numFmtId="0" fontId="14" fillId="8" borderId="1" xfId="7" applyBorder="1" applyAlignment="1">
      <alignment horizontal="center" vertical="center"/>
    </xf>
    <xf numFmtId="0" fontId="14" fillId="9" borderId="1" xfId="8" applyBorder="1" applyAlignment="1">
      <alignment horizontal="center" vertical="center" wrapText="1"/>
    </xf>
    <xf numFmtId="0" fontId="14" fillId="6" borderId="2" xfId="5" applyBorder="1" applyAlignment="1">
      <alignment horizontal="center" vertical="center" wrapText="1"/>
    </xf>
    <xf numFmtId="0" fontId="14" fillId="6" borderId="1" xfId="5" applyBorder="1" applyAlignment="1">
      <alignment horizontal="center" vertical="center" wrapText="1"/>
    </xf>
    <xf numFmtId="0" fontId="1" fillId="7" borderId="2" xfId="6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1" fillId="2" borderId="0" xfId="1" applyNumberFormat="1"/>
    <xf numFmtId="0" fontId="12" fillId="3" borderId="1" xfId="2" applyBorder="1" applyAlignment="1">
      <alignment horizontal="center" vertical="center" wrapText="1"/>
    </xf>
    <xf numFmtId="0" fontId="12" fillId="5" borderId="33" xfId="4" applyFont="1"/>
    <xf numFmtId="0" fontId="6" fillId="0" borderId="24" xfId="0" applyFont="1" applyFill="1" applyBorder="1" applyAlignment="1">
      <alignment vertical="center"/>
    </xf>
    <xf numFmtId="0" fontId="7" fillId="0" borderId="24" xfId="0" applyFont="1" applyBorder="1"/>
    <xf numFmtId="0" fontId="0" fillId="0" borderId="6" xfId="0" applyBorder="1"/>
    <xf numFmtId="0" fontId="0" fillId="0" borderId="8" xfId="0" applyBorder="1"/>
    <xf numFmtId="0" fontId="8" fillId="0" borderId="6" xfId="0" applyFont="1" applyBorder="1"/>
    <xf numFmtId="0" fontId="8" fillId="0" borderId="28" xfId="0" applyFont="1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6" xfId="0" applyBorder="1"/>
    <xf numFmtId="0" fontId="8" fillId="0" borderId="24" xfId="0" applyFont="1" applyBorder="1"/>
    <xf numFmtId="0" fontId="0" fillId="0" borderId="22" xfId="0" applyBorder="1"/>
    <xf numFmtId="0" fontId="12" fillId="3" borderId="5" xfId="2" applyBorder="1" applyAlignment="1">
      <alignment horizontal="center" vertical="center" wrapText="1"/>
    </xf>
    <xf numFmtId="0" fontId="12" fillId="3" borderId="2" xfId="2" applyBorder="1" applyAlignment="1">
      <alignment horizontal="center" vertical="center" wrapText="1"/>
    </xf>
    <xf numFmtId="164" fontId="14" fillId="8" borderId="1" xfId="7" applyNumberFormat="1" applyBorder="1" applyAlignment="1">
      <alignment horizontal="center" vertical="center"/>
    </xf>
    <xf numFmtId="0" fontId="14" fillId="6" borderId="17" xfId="5" applyBorder="1" applyAlignment="1">
      <alignment horizontal="center" vertical="center" wrapText="1"/>
    </xf>
    <xf numFmtId="0" fontId="14" fillId="6" borderId="18" xfId="5" applyBorder="1" applyAlignment="1">
      <alignment horizontal="center" vertical="center" wrapText="1"/>
    </xf>
    <xf numFmtId="0" fontId="14" fillId="6" borderId="19" xfId="5" applyBorder="1" applyAlignment="1">
      <alignment horizontal="center" vertical="center" wrapText="1"/>
    </xf>
    <xf numFmtId="0" fontId="1" fillId="7" borderId="17" xfId="6" applyBorder="1" applyAlignment="1">
      <alignment horizontal="center" vertical="center" wrapText="1"/>
    </xf>
    <xf numFmtId="0" fontId="1" fillId="7" borderId="18" xfId="6" applyBorder="1" applyAlignment="1">
      <alignment horizontal="center" vertical="center" wrapText="1"/>
    </xf>
    <xf numFmtId="0" fontId="1" fillId="7" borderId="19" xfId="6" applyBorder="1" applyAlignment="1">
      <alignment horizontal="center" vertical="center" wrapText="1"/>
    </xf>
    <xf numFmtId="0" fontId="14" fillId="9" borderId="1" xfId="8" applyBorder="1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0" borderId="10" xfId="0" applyFont="1" applyBorder="1"/>
  </cellXfs>
  <cellStyles count="9">
    <cellStyle name="60% - Accent2" xfId="6" builtinId="36"/>
    <cellStyle name="Accent2" xfId="5" builtinId="33"/>
    <cellStyle name="Accent3" xfId="7" builtinId="37"/>
    <cellStyle name="Accent4" xfId="8" builtinId="41"/>
    <cellStyle name="Good" xfId="1" builtinId="26"/>
    <cellStyle name="Neutral" xfId="2" builtinId="28"/>
    <cellStyle name="Normal" xfId="0" builtinId="0"/>
    <cellStyle name="Note" xfId="4" builtinId="10"/>
    <cellStyle name="Output" xfId="3" builtinId="21"/>
  </cellStyles>
  <dxfs count="1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41"/>
  <sheetViews>
    <sheetView tabSelected="1" topLeftCell="A6" zoomScale="85" zoomScaleNormal="85" workbookViewId="0">
      <selection activeCell="P22" sqref="P22"/>
    </sheetView>
  </sheetViews>
  <sheetFormatPr defaultRowHeight="12.75" x14ac:dyDescent="0.2"/>
  <cols>
    <col min="1" max="1" width="11.42578125" customWidth="1"/>
    <col min="2" max="2" width="31.42578125" customWidth="1"/>
    <col min="3" max="3" width="8.42578125" customWidth="1"/>
    <col min="4" max="4" width="10.5703125" bestFit="1" customWidth="1"/>
    <col min="5" max="5" width="10.42578125" customWidth="1"/>
    <col min="15" max="107" width="4.42578125" customWidth="1"/>
    <col min="118" max="118" width="21.28515625" bestFit="1" customWidth="1"/>
  </cols>
  <sheetData>
    <row r="1" spans="1:136" x14ac:dyDescent="0.2">
      <c r="A1" s="26"/>
      <c r="B1" s="26"/>
    </row>
    <row r="2" spans="1:136" ht="15" x14ac:dyDescent="0.25">
      <c r="A2" s="26"/>
      <c r="B2" s="56" t="s">
        <v>72</v>
      </c>
      <c r="C2" s="56">
        <v>3</v>
      </c>
      <c r="D2" s="56">
        <v>2017</v>
      </c>
      <c r="K2" s="1"/>
    </row>
    <row r="4" spans="1:136" ht="15" x14ac:dyDescent="0.25">
      <c r="A4" s="26"/>
      <c r="B4" s="58" t="s">
        <v>23</v>
      </c>
      <c r="C4" s="58"/>
      <c r="D4" s="58">
        <v>8</v>
      </c>
      <c r="E4" s="58" t="s">
        <v>24</v>
      </c>
      <c r="DP4" s="1"/>
    </row>
    <row r="5" spans="1:136" ht="15" x14ac:dyDescent="0.25">
      <c r="A5" s="26"/>
      <c r="B5" s="58" t="s">
        <v>25</v>
      </c>
      <c r="C5" s="58"/>
      <c r="D5" s="58">
        <v>6</v>
      </c>
      <c r="E5" s="58" t="s">
        <v>26</v>
      </c>
      <c r="DP5" s="1" t="s">
        <v>18</v>
      </c>
      <c r="DR5" s="1">
        <f>(COUNTIF(O6:DC6,"&gt;1")-COUNTIF(O9:DC9,"L"))/3</f>
        <v>25</v>
      </c>
      <c r="DT5" s="1" t="s">
        <v>21</v>
      </c>
      <c r="DU5" s="1">
        <f>COUNTIF(O9:DC9,"L")/3</f>
        <v>0</v>
      </c>
    </row>
    <row r="6" spans="1:136" x14ac:dyDescent="0.2">
      <c r="O6">
        <f>WEEKDAY(O7)</f>
        <v>7</v>
      </c>
      <c r="P6">
        <f>WEEKDAY(O7)</f>
        <v>7</v>
      </c>
      <c r="Q6">
        <f>WEEKDAY(O7)</f>
        <v>7</v>
      </c>
      <c r="R6">
        <f>WEEKDAY(R7)</f>
        <v>1</v>
      </c>
      <c r="S6">
        <f>WEEKDAY(R7)</f>
        <v>1</v>
      </c>
      <c r="T6">
        <f>WEEKDAY(R7)</f>
        <v>1</v>
      </c>
      <c r="U6">
        <f>WEEKDAY(U7)</f>
        <v>2</v>
      </c>
      <c r="V6">
        <f>WEEKDAY(U7)</f>
        <v>2</v>
      </c>
      <c r="W6">
        <f>WEEKDAY(U7)</f>
        <v>2</v>
      </c>
      <c r="X6">
        <f>WEEKDAY(X7)</f>
        <v>3</v>
      </c>
      <c r="Y6">
        <f>WEEKDAY(X7)</f>
        <v>3</v>
      </c>
      <c r="Z6">
        <f>WEEKDAY(X7)</f>
        <v>3</v>
      </c>
      <c r="AA6">
        <f>WEEKDAY(AA7)</f>
        <v>4</v>
      </c>
      <c r="AB6">
        <f>WEEKDAY(AA7)</f>
        <v>4</v>
      </c>
      <c r="AC6">
        <f>WEEKDAY(AA7)</f>
        <v>4</v>
      </c>
      <c r="AD6">
        <f>WEEKDAY(AD7)</f>
        <v>5</v>
      </c>
      <c r="AE6">
        <f>WEEKDAY(AD7)</f>
        <v>5</v>
      </c>
      <c r="AF6">
        <f>WEEKDAY(AD7)</f>
        <v>5</v>
      </c>
      <c r="AG6">
        <f>WEEKDAY(AG7)</f>
        <v>6</v>
      </c>
      <c r="AH6">
        <f>WEEKDAY(AG7)</f>
        <v>6</v>
      </c>
      <c r="AI6">
        <f>WEEKDAY(AG7)</f>
        <v>6</v>
      </c>
      <c r="AJ6">
        <f>WEEKDAY(AJ7)</f>
        <v>7</v>
      </c>
      <c r="AK6">
        <f>WEEKDAY(AJ7)</f>
        <v>7</v>
      </c>
      <c r="AL6">
        <f>WEEKDAY(AJ7)</f>
        <v>7</v>
      </c>
      <c r="AM6">
        <f>WEEKDAY(AM7)</f>
        <v>1</v>
      </c>
      <c r="AN6">
        <f>WEEKDAY(AM7)</f>
        <v>1</v>
      </c>
      <c r="AO6">
        <f>WEEKDAY(AM7)</f>
        <v>1</v>
      </c>
      <c r="AP6">
        <f>WEEKDAY(AP7)</f>
        <v>2</v>
      </c>
      <c r="AQ6">
        <f>WEEKDAY(AP7)</f>
        <v>2</v>
      </c>
      <c r="AR6">
        <f>WEEKDAY(AP7)</f>
        <v>2</v>
      </c>
      <c r="AS6">
        <f>WEEKDAY(AS7)</f>
        <v>3</v>
      </c>
      <c r="AT6">
        <f>WEEKDAY(AS7)</f>
        <v>3</v>
      </c>
      <c r="AU6">
        <f>WEEKDAY(AS7)</f>
        <v>3</v>
      </c>
      <c r="AV6">
        <f>WEEKDAY(AV7)</f>
        <v>4</v>
      </c>
      <c r="AW6">
        <f>WEEKDAY(AV7)</f>
        <v>4</v>
      </c>
      <c r="AX6">
        <f>WEEKDAY(AV7)</f>
        <v>4</v>
      </c>
      <c r="AY6">
        <f>WEEKDAY(AY7)</f>
        <v>5</v>
      </c>
      <c r="AZ6">
        <f>WEEKDAY(AY7)</f>
        <v>5</v>
      </c>
      <c r="BA6">
        <f>WEEKDAY(AY7)</f>
        <v>5</v>
      </c>
      <c r="BB6">
        <f>WEEKDAY(BB7)</f>
        <v>6</v>
      </c>
      <c r="BC6">
        <f>WEEKDAY(BB7)</f>
        <v>6</v>
      </c>
      <c r="BD6">
        <f>WEEKDAY(BB7)</f>
        <v>6</v>
      </c>
      <c r="BE6">
        <f>WEEKDAY(BE7)</f>
        <v>7</v>
      </c>
      <c r="BF6">
        <f>WEEKDAY(BE7)</f>
        <v>7</v>
      </c>
      <c r="BG6">
        <f>WEEKDAY(BE7)</f>
        <v>7</v>
      </c>
      <c r="BH6">
        <f>WEEKDAY(BH7)</f>
        <v>1</v>
      </c>
      <c r="BI6">
        <f>WEEKDAY(BH7)</f>
        <v>1</v>
      </c>
      <c r="BJ6">
        <f>WEEKDAY(BH7)</f>
        <v>1</v>
      </c>
      <c r="BK6">
        <f>WEEKDAY(BK7)</f>
        <v>2</v>
      </c>
      <c r="BL6">
        <f>WEEKDAY(BK7)</f>
        <v>2</v>
      </c>
      <c r="BM6">
        <f>WEEKDAY(BK7)</f>
        <v>2</v>
      </c>
      <c r="BN6">
        <f>WEEKDAY(BN7)</f>
        <v>3</v>
      </c>
      <c r="BO6">
        <f>WEEKDAY(BN7)</f>
        <v>3</v>
      </c>
      <c r="BP6">
        <f>WEEKDAY(BN7)</f>
        <v>3</v>
      </c>
      <c r="BQ6">
        <f>WEEKDAY(BQ7)</f>
        <v>4</v>
      </c>
      <c r="BR6">
        <f>WEEKDAY(BQ7)</f>
        <v>4</v>
      </c>
      <c r="BS6">
        <f>WEEKDAY(BQ7)</f>
        <v>4</v>
      </c>
      <c r="BT6">
        <f>WEEKDAY(BT7)</f>
        <v>5</v>
      </c>
      <c r="BU6">
        <f>WEEKDAY(BT7)</f>
        <v>5</v>
      </c>
      <c r="BV6">
        <f>WEEKDAY(BT7)</f>
        <v>5</v>
      </c>
      <c r="BW6">
        <f>WEEKDAY(BW7)</f>
        <v>6</v>
      </c>
      <c r="BX6">
        <f>WEEKDAY(BW7)</f>
        <v>6</v>
      </c>
      <c r="BY6">
        <f>WEEKDAY(BW7)</f>
        <v>6</v>
      </c>
      <c r="BZ6">
        <f>WEEKDAY(BZ7)</f>
        <v>7</v>
      </c>
      <c r="CA6">
        <f>WEEKDAY(BZ7)</f>
        <v>7</v>
      </c>
      <c r="CB6">
        <f>WEEKDAY(BZ7)</f>
        <v>7</v>
      </c>
      <c r="CC6">
        <f>WEEKDAY(CC7)</f>
        <v>1</v>
      </c>
      <c r="CD6">
        <f>WEEKDAY(CC7)</f>
        <v>1</v>
      </c>
      <c r="CE6">
        <f>WEEKDAY(CC7)</f>
        <v>1</v>
      </c>
      <c r="CF6">
        <f>WEEKDAY(CF7)</f>
        <v>2</v>
      </c>
      <c r="CG6">
        <f>WEEKDAY(CF7)</f>
        <v>2</v>
      </c>
      <c r="CH6">
        <f>WEEKDAY(CF7)</f>
        <v>2</v>
      </c>
      <c r="CI6">
        <f>WEEKDAY(CI7)</f>
        <v>3</v>
      </c>
      <c r="CJ6">
        <f>WEEKDAY(CI7)</f>
        <v>3</v>
      </c>
      <c r="CK6">
        <f>WEEKDAY(CI7)</f>
        <v>3</v>
      </c>
      <c r="CL6">
        <f>WEEKDAY(CL7)</f>
        <v>4</v>
      </c>
      <c r="CM6">
        <f>WEEKDAY(CL7)</f>
        <v>4</v>
      </c>
      <c r="CN6">
        <f>WEEKDAY(CL7)</f>
        <v>4</v>
      </c>
      <c r="CO6">
        <f>WEEKDAY(CO7)</f>
        <v>5</v>
      </c>
      <c r="CP6">
        <f>WEEKDAY(CO7)</f>
        <v>5</v>
      </c>
      <c r="CQ6">
        <f>WEEKDAY(CO7)</f>
        <v>5</v>
      </c>
      <c r="CR6">
        <f>WEEKDAY(CR7)</f>
        <v>6</v>
      </c>
      <c r="CS6">
        <f>WEEKDAY(CR7)</f>
        <v>6</v>
      </c>
      <c r="CT6">
        <f>WEEKDAY(CR7)</f>
        <v>6</v>
      </c>
      <c r="CU6">
        <f>IF(CU7="","",WEEKDAY(CU7))</f>
        <v>7</v>
      </c>
      <c r="CV6">
        <f>IF(CU7="","",WEEKDAY(CU7))</f>
        <v>7</v>
      </c>
      <c r="CW6">
        <f>IF(CU7="","",WEEKDAY(CU7))</f>
        <v>7</v>
      </c>
      <c r="CX6">
        <f>IF(CX7="","",WEEKDAY(CX7))</f>
        <v>1</v>
      </c>
      <c r="CY6">
        <f>IF(CX7="","",WEEKDAY(CX7))</f>
        <v>1</v>
      </c>
      <c r="CZ6">
        <f>IF(CX7="","",WEEKDAY(CX7))</f>
        <v>1</v>
      </c>
      <c r="DA6" t="str">
        <f>IF(DA7="","",WEEKDAY(DA7))</f>
        <v/>
      </c>
      <c r="DB6" t="str">
        <f>IF(DA7="","",WEEKDAY(DA7))</f>
        <v/>
      </c>
      <c r="DC6" t="str">
        <f>IF(DA7="","",WEEKDAY(DA7))</f>
        <v/>
      </c>
      <c r="DP6" s="1" t="s">
        <v>30</v>
      </c>
      <c r="DR6" s="1"/>
      <c r="DT6" s="1"/>
      <c r="DU6" s="1">
        <v>3</v>
      </c>
    </row>
    <row r="7" spans="1:136" ht="15.75" customHeight="1" x14ac:dyDescent="0.2">
      <c r="A7" s="77" t="s">
        <v>31</v>
      </c>
      <c r="B7" s="77" t="s">
        <v>0</v>
      </c>
      <c r="C7" s="87" t="s">
        <v>4</v>
      </c>
      <c r="D7" s="87"/>
      <c r="E7" s="87"/>
      <c r="F7" s="83" t="s">
        <v>1</v>
      </c>
      <c r="G7" s="84"/>
      <c r="H7" s="85"/>
      <c r="I7" s="80" t="s">
        <v>5</v>
      </c>
      <c r="J7" s="81"/>
      <c r="K7" s="82"/>
      <c r="L7" s="86" t="s">
        <v>6</v>
      </c>
      <c r="M7" s="86" t="s">
        <v>7</v>
      </c>
      <c r="N7" s="86" t="s">
        <v>5</v>
      </c>
      <c r="O7" s="79">
        <v>42826</v>
      </c>
      <c r="P7" s="79"/>
      <c r="Q7" s="79"/>
      <c r="R7" s="79">
        <f>O7+1</f>
        <v>42827</v>
      </c>
      <c r="S7" s="79"/>
      <c r="T7" s="79"/>
      <c r="U7" s="79">
        <f>R7+1</f>
        <v>42828</v>
      </c>
      <c r="V7" s="79"/>
      <c r="W7" s="79"/>
      <c r="X7" s="79">
        <f>U7+1</f>
        <v>42829</v>
      </c>
      <c r="Y7" s="79"/>
      <c r="Z7" s="79"/>
      <c r="AA7" s="79">
        <f>X7+1</f>
        <v>42830</v>
      </c>
      <c r="AB7" s="79"/>
      <c r="AC7" s="79"/>
      <c r="AD7" s="79">
        <f>AA7+1</f>
        <v>42831</v>
      </c>
      <c r="AE7" s="79"/>
      <c r="AF7" s="79"/>
      <c r="AG7" s="79">
        <f>AD7+1</f>
        <v>42832</v>
      </c>
      <c r="AH7" s="79"/>
      <c r="AI7" s="79"/>
      <c r="AJ7" s="79">
        <f>AG7+1</f>
        <v>42833</v>
      </c>
      <c r="AK7" s="79"/>
      <c r="AL7" s="79"/>
      <c r="AM7" s="79">
        <f>AJ7+1</f>
        <v>42834</v>
      </c>
      <c r="AN7" s="79"/>
      <c r="AO7" s="79"/>
      <c r="AP7" s="79">
        <f>AM7+1</f>
        <v>42835</v>
      </c>
      <c r="AQ7" s="79"/>
      <c r="AR7" s="79"/>
      <c r="AS7" s="79">
        <f>AP7+1</f>
        <v>42836</v>
      </c>
      <c r="AT7" s="79"/>
      <c r="AU7" s="79"/>
      <c r="AV7" s="79">
        <f>AS7+1</f>
        <v>42837</v>
      </c>
      <c r="AW7" s="79"/>
      <c r="AX7" s="79"/>
      <c r="AY7" s="79">
        <f>AV7+1</f>
        <v>42838</v>
      </c>
      <c r="AZ7" s="79"/>
      <c r="BA7" s="79"/>
      <c r="BB7" s="79">
        <f>AY7+1</f>
        <v>42839</v>
      </c>
      <c r="BC7" s="79"/>
      <c r="BD7" s="79"/>
      <c r="BE7" s="79">
        <f>BB7+1</f>
        <v>42840</v>
      </c>
      <c r="BF7" s="79"/>
      <c r="BG7" s="79"/>
      <c r="BH7" s="79">
        <f>BE7+1</f>
        <v>42841</v>
      </c>
      <c r="BI7" s="79"/>
      <c r="BJ7" s="79"/>
      <c r="BK7" s="79">
        <f>BH7+1</f>
        <v>42842</v>
      </c>
      <c r="BL7" s="79"/>
      <c r="BM7" s="79"/>
      <c r="BN7" s="79">
        <f>BK7+1</f>
        <v>42843</v>
      </c>
      <c r="BO7" s="79"/>
      <c r="BP7" s="79"/>
      <c r="BQ7" s="79">
        <f>BN7+1</f>
        <v>42844</v>
      </c>
      <c r="BR7" s="79"/>
      <c r="BS7" s="79"/>
      <c r="BT7" s="79">
        <f>BQ7+1</f>
        <v>42845</v>
      </c>
      <c r="BU7" s="79"/>
      <c r="BV7" s="79"/>
      <c r="BW7" s="79">
        <f>BT7+1</f>
        <v>42846</v>
      </c>
      <c r="BX7" s="79"/>
      <c r="BY7" s="79"/>
      <c r="BZ7" s="79">
        <f>BW7+1</f>
        <v>42847</v>
      </c>
      <c r="CA7" s="79"/>
      <c r="CB7" s="79"/>
      <c r="CC7" s="79">
        <f>BZ7+1</f>
        <v>42848</v>
      </c>
      <c r="CD7" s="79"/>
      <c r="CE7" s="79"/>
      <c r="CF7" s="79">
        <f>CC7+1</f>
        <v>42849</v>
      </c>
      <c r="CG7" s="79"/>
      <c r="CH7" s="79"/>
      <c r="CI7" s="79">
        <f>CF7+1</f>
        <v>42850</v>
      </c>
      <c r="CJ7" s="79"/>
      <c r="CK7" s="79"/>
      <c r="CL7" s="79">
        <f>CI7+1</f>
        <v>42851</v>
      </c>
      <c r="CM7" s="79"/>
      <c r="CN7" s="79"/>
      <c r="CO7" s="79">
        <f>CL7+1</f>
        <v>42852</v>
      </c>
      <c r="CP7" s="79"/>
      <c r="CQ7" s="79"/>
      <c r="CR7" s="79">
        <f>IF(OR(CO7="",CO7=EOMONTH(O7,0)),"",CO7+1)</f>
        <v>42853</v>
      </c>
      <c r="CS7" s="79"/>
      <c r="CT7" s="79"/>
      <c r="CU7" s="79">
        <f>IF(OR(CR7="",CR7=EOMONTH(R7,0)),"",CR7+1)</f>
        <v>42854</v>
      </c>
      <c r="CV7" s="79"/>
      <c r="CW7" s="79"/>
      <c r="CX7" s="79">
        <f>IF(OR(CU7="",CU7=EOMONTH(U7,0)),"",CU7+1)</f>
        <v>42855</v>
      </c>
      <c r="CY7" s="79"/>
      <c r="CZ7" s="79"/>
      <c r="DA7" s="79" t="str">
        <f>IF(OR(CX7="",CX7=EOMONTH(X7,0)),"",CX7+1)</f>
        <v/>
      </c>
      <c r="DB7" s="79"/>
      <c r="DC7" s="79"/>
    </row>
    <row r="8" spans="1:136" ht="60" x14ac:dyDescent="0.2">
      <c r="A8" s="78"/>
      <c r="B8" s="78"/>
      <c r="C8" s="49" t="s">
        <v>8</v>
      </c>
      <c r="D8" s="49" t="s">
        <v>13</v>
      </c>
      <c r="E8" s="49" t="s">
        <v>14</v>
      </c>
      <c r="F8" s="47" t="s">
        <v>8</v>
      </c>
      <c r="G8" s="47" t="s">
        <v>15</v>
      </c>
      <c r="H8" s="47" t="s">
        <v>16</v>
      </c>
      <c r="I8" s="45" t="s">
        <v>8</v>
      </c>
      <c r="J8" s="45" t="s">
        <v>17</v>
      </c>
      <c r="K8" s="45" t="s">
        <v>27</v>
      </c>
      <c r="L8" s="86"/>
      <c r="M8" s="86"/>
      <c r="N8" s="86"/>
      <c r="O8" s="42" t="s">
        <v>2</v>
      </c>
      <c r="P8" s="42" t="s">
        <v>9</v>
      </c>
      <c r="Q8" s="42" t="s">
        <v>3</v>
      </c>
      <c r="R8" s="42" t="s">
        <v>2</v>
      </c>
      <c r="S8" s="42" t="s">
        <v>9</v>
      </c>
      <c r="T8" s="42" t="s">
        <v>3</v>
      </c>
      <c r="U8" s="42" t="s">
        <v>2</v>
      </c>
      <c r="V8" s="42" t="s">
        <v>9</v>
      </c>
      <c r="W8" s="42" t="s">
        <v>3</v>
      </c>
      <c r="X8" s="42" t="s">
        <v>2</v>
      </c>
      <c r="Y8" s="42" t="s">
        <v>9</v>
      </c>
      <c r="Z8" s="42" t="s">
        <v>3</v>
      </c>
      <c r="AA8" s="42" t="s">
        <v>2</v>
      </c>
      <c r="AB8" s="42" t="s">
        <v>9</v>
      </c>
      <c r="AC8" s="42" t="s">
        <v>3</v>
      </c>
      <c r="AD8" s="42" t="s">
        <v>2</v>
      </c>
      <c r="AE8" s="42" t="s">
        <v>9</v>
      </c>
      <c r="AF8" s="42" t="s">
        <v>3</v>
      </c>
      <c r="AG8" s="42" t="s">
        <v>2</v>
      </c>
      <c r="AH8" s="42" t="s">
        <v>9</v>
      </c>
      <c r="AI8" s="42" t="s">
        <v>3</v>
      </c>
      <c r="AJ8" s="42" t="s">
        <v>2</v>
      </c>
      <c r="AK8" s="42" t="s">
        <v>9</v>
      </c>
      <c r="AL8" s="42" t="s">
        <v>3</v>
      </c>
      <c r="AM8" s="42" t="s">
        <v>2</v>
      </c>
      <c r="AN8" s="42" t="s">
        <v>9</v>
      </c>
      <c r="AO8" s="42" t="s">
        <v>3</v>
      </c>
      <c r="AP8" s="42" t="s">
        <v>2</v>
      </c>
      <c r="AQ8" s="42" t="s">
        <v>9</v>
      </c>
      <c r="AR8" s="42" t="s">
        <v>3</v>
      </c>
      <c r="AS8" s="42" t="s">
        <v>2</v>
      </c>
      <c r="AT8" s="42" t="s">
        <v>9</v>
      </c>
      <c r="AU8" s="42" t="s">
        <v>3</v>
      </c>
      <c r="AV8" s="42" t="s">
        <v>2</v>
      </c>
      <c r="AW8" s="42" t="s">
        <v>9</v>
      </c>
      <c r="AX8" s="42" t="s">
        <v>3</v>
      </c>
      <c r="AY8" s="42" t="s">
        <v>2</v>
      </c>
      <c r="AZ8" s="42" t="s">
        <v>9</v>
      </c>
      <c r="BA8" s="42" t="s">
        <v>3</v>
      </c>
      <c r="BB8" s="42" t="s">
        <v>2</v>
      </c>
      <c r="BC8" s="42" t="s">
        <v>9</v>
      </c>
      <c r="BD8" s="42" t="s">
        <v>3</v>
      </c>
      <c r="BE8" s="42" t="s">
        <v>2</v>
      </c>
      <c r="BF8" s="42" t="s">
        <v>9</v>
      </c>
      <c r="BG8" s="42" t="s">
        <v>3</v>
      </c>
      <c r="BH8" s="42" t="s">
        <v>2</v>
      </c>
      <c r="BI8" s="42" t="s">
        <v>9</v>
      </c>
      <c r="BJ8" s="42" t="s">
        <v>3</v>
      </c>
      <c r="BK8" s="42" t="s">
        <v>2</v>
      </c>
      <c r="BL8" s="42" t="s">
        <v>9</v>
      </c>
      <c r="BM8" s="42" t="s">
        <v>3</v>
      </c>
      <c r="BN8" s="42" t="s">
        <v>2</v>
      </c>
      <c r="BO8" s="42" t="s">
        <v>9</v>
      </c>
      <c r="BP8" s="42" t="s">
        <v>3</v>
      </c>
      <c r="BQ8" s="42" t="s">
        <v>2</v>
      </c>
      <c r="BR8" s="42" t="s">
        <v>9</v>
      </c>
      <c r="BS8" s="42" t="s">
        <v>3</v>
      </c>
      <c r="BT8" s="42" t="s">
        <v>2</v>
      </c>
      <c r="BU8" s="42" t="s">
        <v>9</v>
      </c>
      <c r="BV8" s="42" t="s">
        <v>3</v>
      </c>
      <c r="BW8" s="42" t="s">
        <v>2</v>
      </c>
      <c r="BX8" s="42" t="s">
        <v>9</v>
      </c>
      <c r="BY8" s="42" t="s">
        <v>3</v>
      </c>
      <c r="BZ8" s="42" t="s">
        <v>2</v>
      </c>
      <c r="CA8" s="42" t="s">
        <v>9</v>
      </c>
      <c r="CB8" s="42" t="s">
        <v>3</v>
      </c>
      <c r="CC8" s="42" t="s">
        <v>2</v>
      </c>
      <c r="CD8" s="42" t="s">
        <v>9</v>
      </c>
      <c r="CE8" s="42" t="s">
        <v>3</v>
      </c>
      <c r="CF8" s="42" t="s">
        <v>2</v>
      </c>
      <c r="CG8" s="42" t="s">
        <v>9</v>
      </c>
      <c r="CH8" s="42" t="s">
        <v>3</v>
      </c>
      <c r="CI8" s="42" t="s">
        <v>2</v>
      </c>
      <c r="CJ8" s="42" t="s">
        <v>9</v>
      </c>
      <c r="CK8" s="42" t="s">
        <v>3</v>
      </c>
      <c r="CL8" s="42" t="s">
        <v>2</v>
      </c>
      <c r="CM8" s="42" t="s">
        <v>9</v>
      </c>
      <c r="CN8" s="42" t="s">
        <v>3</v>
      </c>
      <c r="CO8" s="42" t="s">
        <v>2</v>
      </c>
      <c r="CP8" s="42" t="s">
        <v>9</v>
      </c>
      <c r="CQ8" s="42" t="s">
        <v>3</v>
      </c>
      <c r="CR8" s="42" t="s">
        <v>2</v>
      </c>
      <c r="CS8" s="42" t="s">
        <v>9</v>
      </c>
      <c r="CT8" s="42" t="s">
        <v>3</v>
      </c>
      <c r="CU8" s="42" t="s">
        <v>2</v>
      </c>
      <c r="CV8" s="42" t="s">
        <v>9</v>
      </c>
      <c r="CW8" s="42" t="s">
        <v>3</v>
      </c>
      <c r="CX8" s="42" t="s">
        <v>2</v>
      </c>
      <c r="CY8" s="42" t="s">
        <v>9</v>
      </c>
      <c r="CZ8" s="42" t="s">
        <v>3</v>
      </c>
      <c r="DA8" s="42" t="s">
        <v>2</v>
      </c>
      <c r="DB8" s="42" t="s">
        <v>9</v>
      </c>
      <c r="DC8" s="42" t="s">
        <v>3</v>
      </c>
      <c r="DM8" s="91" t="s">
        <v>31</v>
      </c>
      <c r="DN8" s="91" t="s">
        <v>0</v>
      </c>
      <c r="DO8" s="88" t="s">
        <v>4</v>
      </c>
      <c r="DP8" s="89"/>
      <c r="DQ8" s="90"/>
      <c r="DR8" s="88" t="s">
        <v>1</v>
      </c>
      <c r="DS8" s="89"/>
      <c r="DT8" s="90"/>
      <c r="DU8" s="88" t="s">
        <v>5</v>
      </c>
      <c r="DV8" s="89"/>
      <c r="DW8" s="90"/>
      <c r="DX8" s="93" t="s">
        <v>6</v>
      </c>
      <c r="DY8" s="93" t="s">
        <v>7</v>
      </c>
      <c r="DZ8" s="93" t="s">
        <v>5</v>
      </c>
      <c r="EA8" s="69" t="s">
        <v>22</v>
      </c>
      <c r="EB8" s="70"/>
      <c r="EC8" s="69" t="s">
        <v>28</v>
      </c>
      <c r="ED8" s="70"/>
      <c r="EE8" s="69" t="s">
        <v>29</v>
      </c>
      <c r="EF8" s="70"/>
    </row>
    <row r="9" spans="1:136" ht="47.25" x14ac:dyDescent="0.2">
      <c r="A9" s="57"/>
      <c r="B9" s="57"/>
      <c r="C9" s="49">
        <v>1</v>
      </c>
      <c r="D9" s="49">
        <v>1.5</v>
      </c>
      <c r="E9" s="49">
        <v>2</v>
      </c>
      <c r="F9" s="48">
        <v>1.5</v>
      </c>
      <c r="G9" s="48">
        <v>2</v>
      </c>
      <c r="H9" s="48">
        <v>3</v>
      </c>
      <c r="I9" s="46">
        <v>3</v>
      </c>
      <c r="J9" s="46">
        <v>4.5</v>
      </c>
      <c r="K9" s="46">
        <v>5</v>
      </c>
      <c r="L9" s="44"/>
      <c r="M9" s="44"/>
      <c r="N9" s="44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M9" s="92"/>
      <c r="DN9" s="92"/>
      <c r="DO9" s="2" t="s">
        <v>8</v>
      </c>
      <c r="DP9" s="2" t="s">
        <v>20</v>
      </c>
      <c r="DQ9" s="2" t="s">
        <v>19</v>
      </c>
      <c r="DR9" s="2" t="s">
        <v>8</v>
      </c>
      <c r="DS9" s="2" t="s">
        <v>20</v>
      </c>
      <c r="DT9" s="2" t="s">
        <v>19</v>
      </c>
      <c r="DU9" s="2" t="s">
        <v>8</v>
      </c>
      <c r="DV9" s="2" t="s">
        <v>20</v>
      </c>
      <c r="DW9" s="2" t="s">
        <v>19</v>
      </c>
      <c r="DX9" s="94"/>
      <c r="DY9" s="94"/>
      <c r="DZ9" s="94"/>
      <c r="EA9" s="95"/>
      <c r="EB9" s="96"/>
      <c r="EC9" s="71"/>
      <c r="ED9" s="72"/>
      <c r="EE9" s="71"/>
      <c r="EF9" s="72"/>
    </row>
    <row r="10" spans="1:136" ht="15.75" x14ac:dyDescent="0.2">
      <c r="A10" s="4" t="s">
        <v>71</v>
      </c>
      <c r="B10" s="5" t="s">
        <v>41</v>
      </c>
      <c r="C10" s="6">
        <f t="shared" ref="C10:C36" si="0">COUNTIF($O10:$DC10,"X")+SUMPRODUCT(($O$6:$DC$6&gt;1)*(($O$8:$DC$8="NB")+($O$8:$DC$8="C")),$O10:$DC10)/$D$4</f>
        <v>25</v>
      </c>
      <c r="D10" s="7">
        <f t="shared" ref="D10:D36" si="1">SUMPRODUCT(($O$6:$DC$6&gt;1)*($O$8:$DC$8="T5"),$O10:$DC10)*$D$9</f>
        <v>10.5</v>
      </c>
      <c r="E10" s="7">
        <f t="shared" ref="E10:E36" si="2">SUMPRODUCT(($O$6:$DC$6&gt;1)*($O$8:$DC$8="T9"),$O10:$DC10)*$E$9</f>
        <v>6</v>
      </c>
      <c r="F10" s="50">
        <f t="shared" ref="F10:F36" si="3">COUNTIF($O10:$DC10,"TC")*$F$9+SUMPRODUCT(($O$6:$DC$6=1)*($O$8:$DC$8="C"),$O10:$DC10)*$F$9/$D$4</f>
        <v>0</v>
      </c>
      <c r="G10" s="50">
        <f t="shared" ref="G10:G36" si="4">SUMPRODUCT(($O$6:$DC$6=1)*($O$8:$DC$8="T5"),$O10:$DC10)*$G$9</f>
        <v>8</v>
      </c>
      <c r="H10" s="50">
        <f t="shared" ref="H10:H36" si="5">SUMPRODUCT(($O$6:$DC$6=1)*($O$8:$DC$8="T9"),$O10:$DC10)*$H$9</f>
        <v>0</v>
      </c>
      <c r="I10" s="53">
        <f t="shared" ref="I10:I36" si="6">COUNTIF($O10:$DC10,"TCL")*$I$9+SUMPRODUCT(($O$6:$DC$6=1)*($O$9:$DC$9="L"),$O10:$DC10)*$I$9/$D$4</f>
        <v>0</v>
      </c>
      <c r="J10" s="53">
        <f t="shared" ref="J10:J36" si="7">SUMPRODUCT(($O$9:$DC$9="L")*($O$8:$DC$8="T5"),$O10:$DC10)*$J$9</f>
        <v>0</v>
      </c>
      <c r="K10" s="53">
        <f t="shared" ref="K10:K36" si="8">SUMPRODUCT(($O$9:$DC$9="L")*($O$8:$DC$8="T9"),$O10:$DC10)*$K$9</f>
        <v>0</v>
      </c>
      <c r="L10" s="59">
        <f t="shared" ref="L10:L36" si="9">COUNTIF($O10:$DC10,"P")</f>
        <v>0</v>
      </c>
      <c r="M10" s="59">
        <f t="shared" ref="M10:M36" si="10">COUNTIF($O10:$DC10,"NB")</f>
        <v>0</v>
      </c>
      <c r="N10" s="60">
        <f t="shared" ref="N10:N36" si="11">COUNTIF($O10:$DC10,"L")</f>
        <v>0</v>
      </c>
      <c r="O10" s="10" t="s">
        <v>10</v>
      </c>
      <c r="P10" s="10">
        <v>3</v>
      </c>
      <c r="Q10" s="10"/>
      <c r="R10" s="10" t="s">
        <v>10</v>
      </c>
      <c r="S10" s="10"/>
      <c r="T10" s="10"/>
      <c r="U10" s="10" t="s">
        <v>10</v>
      </c>
      <c r="V10" s="10"/>
      <c r="W10" s="10"/>
      <c r="X10" s="10"/>
      <c r="Y10" s="10"/>
      <c r="Z10" s="10"/>
      <c r="AA10" s="10" t="s">
        <v>10</v>
      </c>
      <c r="AB10" s="10">
        <v>4</v>
      </c>
      <c r="AC10" s="10">
        <v>3</v>
      </c>
      <c r="AD10" s="10" t="s">
        <v>10</v>
      </c>
      <c r="AE10" s="10"/>
      <c r="AF10" s="10"/>
      <c r="AG10" s="10"/>
      <c r="AH10" s="10"/>
      <c r="AI10" s="10"/>
      <c r="AJ10" s="10" t="s">
        <v>10</v>
      </c>
      <c r="AK10" s="10"/>
      <c r="AL10" s="10"/>
      <c r="AM10" s="10" t="s">
        <v>10</v>
      </c>
      <c r="AN10" s="10"/>
      <c r="AO10" s="10"/>
      <c r="AP10" s="10" t="s">
        <v>10</v>
      </c>
      <c r="AQ10" s="10"/>
      <c r="AR10" s="10"/>
      <c r="AS10" s="10"/>
      <c r="AT10" s="10"/>
      <c r="AU10" s="10"/>
      <c r="AV10" s="10" t="s">
        <v>10</v>
      </c>
      <c r="AW10" s="10"/>
      <c r="AX10" s="10"/>
      <c r="AY10" s="10" t="s">
        <v>10</v>
      </c>
      <c r="AZ10" s="10"/>
      <c r="BA10" s="10"/>
      <c r="BB10" s="10" t="s">
        <v>10</v>
      </c>
      <c r="BC10" s="10"/>
      <c r="BD10" s="10"/>
      <c r="BE10" s="10" t="s">
        <v>10</v>
      </c>
      <c r="BF10" s="10"/>
      <c r="BG10" s="10"/>
      <c r="BH10" s="10" t="s">
        <v>10</v>
      </c>
      <c r="BI10" s="10"/>
      <c r="BJ10" s="10"/>
      <c r="BK10" s="10" t="s">
        <v>10</v>
      </c>
      <c r="BL10" s="10"/>
      <c r="BM10" s="10"/>
      <c r="BN10" s="10"/>
      <c r="BO10" s="10"/>
      <c r="BP10" s="10"/>
      <c r="BQ10" s="10" t="s">
        <v>10</v>
      </c>
      <c r="BR10" s="10"/>
      <c r="BS10" s="10"/>
      <c r="BT10" s="10" t="s">
        <v>10</v>
      </c>
      <c r="BU10" s="10"/>
      <c r="BV10" s="10"/>
      <c r="BW10" s="10" t="s">
        <v>10</v>
      </c>
      <c r="BX10" s="10"/>
      <c r="BY10" s="10"/>
      <c r="BZ10" s="10" t="s">
        <v>10</v>
      </c>
      <c r="CA10" s="10"/>
      <c r="CB10" s="10"/>
      <c r="CC10" s="10" t="s">
        <v>10</v>
      </c>
      <c r="CD10" s="10"/>
      <c r="CE10" s="10"/>
      <c r="CF10" s="10" t="s">
        <v>10</v>
      </c>
      <c r="CG10" s="10"/>
      <c r="CH10" s="10"/>
      <c r="CI10" s="10"/>
      <c r="CJ10" s="10"/>
      <c r="CK10" s="10"/>
      <c r="CL10" s="10" t="s">
        <v>10</v>
      </c>
      <c r="CM10" s="10"/>
      <c r="CN10" s="10"/>
      <c r="CO10" s="10" t="s">
        <v>10</v>
      </c>
      <c r="CP10" s="10"/>
      <c r="CQ10" s="10"/>
      <c r="CR10" s="10" t="s">
        <v>10</v>
      </c>
      <c r="CS10" s="10"/>
      <c r="CT10" s="10"/>
      <c r="CU10" s="10" t="s">
        <v>10</v>
      </c>
      <c r="CV10" s="10"/>
      <c r="CW10" s="10"/>
      <c r="CX10" s="10" t="s">
        <v>10</v>
      </c>
      <c r="CY10" s="10">
        <v>4</v>
      </c>
      <c r="CZ10" s="10"/>
      <c r="DA10" s="10"/>
      <c r="DB10" s="10"/>
      <c r="DC10" s="13"/>
      <c r="DM10" s="3" t="s">
        <v>71</v>
      </c>
      <c r="DN10" s="12" t="s">
        <v>41</v>
      </c>
      <c r="DO10" s="23">
        <f t="shared" ref="DO10:DO18" si="12">C10</f>
        <v>25</v>
      </c>
      <c r="DP10" s="24">
        <f t="shared" ref="DP10:DP36" si="13">D10/$D$4</f>
        <v>1.3125</v>
      </c>
      <c r="DQ10" s="23">
        <f t="shared" ref="DQ10:DQ36" si="14">E10/$D$4</f>
        <v>0.75</v>
      </c>
      <c r="DR10" s="23">
        <f t="shared" ref="DR10:DR18" si="15">F10</f>
        <v>0</v>
      </c>
      <c r="DS10" s="23">
        <f t="shared" ref="DS10:DS36" si="16">G10/$D$4</f>
        <v>1</v>
      </c>
      <c r="DT10" s="23">
        <f t="shared" ref="DT10:DT36" si="17">H10/$D$4</f>
        <v>0</v>
      </c>
      <c r="DU10" s="23">
        <f t="shared" ref="DU10:DU18" si="18">I10</f>
        <v>0</v>
      </c>
      <c r="DV10" s="23">
        <f t="shared" ref="DV10:DV36" si="19">J10/$D$4</f>
        <v>0</v>
      </c>
      <c r="DW10" s="23">
        <f t="shared" ref="DW10:DW36" si="20">K10/$D$4</f>
        <v>0</v>
      </c>
      <c r="DX10" s="23">
        <f t="shared" ref="DX10:DX18" si="21">L10</f>
        <v>0</v>
      </c>
      <c r="DY10" s="23">
        <f t="shared" ref="DY10:DY18" si="22">M10</f>
        <v>0</v>
      </c>
      <c r="DZ10" s="29">
        <f t="shared" ref="DZ10:DZ18" si="23">N10</f>
        <v>0</v>
      </c>
      <c r="EA10" s="75">
        <f>ROUND(SUM(DO10:DZ10),0)</f>
        <v>28</v>
      </c>
      <c r="EB10" s="75"/>
      <c r="EC10" s="76">
        <f t="shared" ref="EC10:EC36" si="24">COUNTIF($O10:$DC10,"X")+COUNTIF($O10:$DC10,"TC")+COUNTIF($O10:$DC10,"TCL")</f>
        <v>25</v>
      </c>
      <c r="ED10" s="73"/>
      <c r="EE10" s="73">
        <f>SUMPRODUCT((O$8:$DC9="T5")*(O10:DC10&gt;$DU$6))</f>
        <v>2</v>
      </c>
      <c r="EF10" s="74"/>
    </row>
    <row r="11" spans="1:136" ht="15.75" x14ac:dyDescent="0.2">
      <c r="A11" s="4" t="s">
        <v>32</v>
      </c>
      <c r="B11" s="5" t="s">
        <v>42</v>
      </c>
      <c r="C11" s="6">
        <f t="shared" si="0"/>
        <v>26</v>
      </c>
      <c r="D11" s="7">
        <f t="shared" si="1"/>
        <v>10.5</v>
      </c>
      <c r="E11" s="7">
        <f t="shared" si="2"/>
        <v>0</v>
      </c>
      <c r="F11" s="50">
        <f t="shared" si="3"/>
        <v>0</v>
      </c>
      <c r="G11" s="50">
        <f t="shared" si="4"/>
        <v>16</v>
      </c>
      <c r="H11" s="50">
        <f t="shared" si="5"/>
        <v>9</v>
      </c>
      <c r="I11" s="53">
        <f t="shared" si="6"/>
        <v>0</v>
      </c>
      <c r="J11" s="53">
        <f t="shared" si="7"/>
        <v>0</v>
      </c>
      <c r="K11" s="53">
        <f t="shared" si="8"/>
        <v>0</v>
      </c>
      <c r="L11" s="8">
        <f t="shared" si="9"/>
        <v>0</v>
      </c>
      <c r="M11" s="8">
        <f t="shared" si="10"/>
        <v>0</v>
      </c>
      <c r="N11" s="9">
        <f t="shared" si="11"/>
        <v>0</v>
      </c>
      <c r="O11" s="10" t="s">
        <v>10</v>
      </c>
      <c r="P11" s="10">
        <v>3</v>
      </c>
      <c r="Q11" s="10"/>
      <c r="R11" s="10" t="s">
        <v>10</v>
      </c>
      <c r="S11" s="10">
        <v>4</v>
      </c>
      <c r="T11" s="10">
        <v>3</v>
      </c>
      <c r="U11" s="10" t="s">
        <v>10</v>
      </c>
      <c r="V11" s="10"/>
      <c r="W11" s="10"/>
      <c r="X11" s="10"/>
      <c r="Y11" s="10"/>
      <c r="Z11" s="10"/>
      <c r="AA11" s="10" t="s">
        <v>10</v>
      </c>
      <c r="AB11" s="10">
        <v>4</v>
      </c>
      <c r="AC11" s="10"/>
      <c r="AD11" s="10" t="s">
        <v>10</v>
      </c>
      <c r="AE11" s="10"/>
      <c r="AF11" s="10"/>
      <c r="AG11" s="10" t="s">
        <v>10</v>
      </c>
      <c r="AH11" s="10"/>
      <c r="AI11" s="10"/>
      <c r="AJ11" s="10" t="s">
        <v>10</v>
      </c>
      <c r="AK11" s="10"/>
      <c r="AL11" s="10"/>
      <c r="AM11" s="10" t="s">
        <v>10</v>
      </c>
      <c r="AN11" s="10"/>
      <c r="AO11" s="10"/>
      <c r="AP11" s="10" t="s">
        <v>10</v>
      </c>
      <c r="AQ11" s="10"/>
      <c r="AR11" s="10"/>
      <c r="AS11" s="10"/>
      <c r="AT11" s="10"/>
      <c r="AU11" s="10"/>
      <c r="AV11" s="10" t="s">
        <v>10</v>
      </c>
      <c r="AW11" s="10"/>
      <c r="AX11" s="10"/>
      <c r="AY11" s="10" t="s">
        <v>10</v>
      </c>
      <c r="AZ11" s="10"/>
      <c r="BA11" s="10"/>
      <c r="BB11" s="10" t="s">
        <v>10</v>
      </c>
      <c r="BC11" s="10"/>
      <c r="BD11" s="10"/>
      <c r="BE11" s="10" t="s">
        <v>10</v>
      </c>
      <c r="BF11" s="10"/>
      <c r="BG11" s="10"/>
      <c r="BH11" s="10" t="s">
        <v>10</v>
      </c>
      <c r="BI11" s="10"/>
      <c r="BJ11" s="10"/>
      <c r="BK11" s="10" t="s">
        <v>10</v>
      </c>
      <c r="BL11" s="10"/>
      <c r="BM11" s="10"/>
      <c r="BN11" s="10"/>
      <c r="BO11" s="10"/>
      <c r="BP11" s="10"/>
      <c r="BQ11" s="10" t="s">
        <v>10</v>
      </c>
      <c r="BR11" s="10"/>
      <c r="BS11" s="10"/>
      <c r="BT11" s="10" t="s">
        <v>10</v>
      </c>
      <c r="BU11" s="10"/>
      <c r="BV11" s="10"/>
      <c r="BW11" s="10" t="s">
        <v>10</v>
      </c>
      <c r="BX11" s="10"/>
      <c r="BY11" s="10"/>
      <c r="BZ11" s="10" t="s">
        <v>10</v>
      </c>
      <c r="CA11" s="10"/>
      <c r="CB11" s="10"/>
      <c r="CC11" s="10" t="s">
        <v>10</v>
      </c>
      <c r="CD11" s="10"/>
      <c r="CE11" s="10"/>
      <c r="CF11" s="10" t="s">
        <v>10</v>
      </c>
      <c r="CG11" s="10"/>
      <c r="CH11" s="10"/>
      <c r="CI11" s="10"/>
      <c r="CJ11" s="10"/>
      <c r="CK11" s="10"/>
      <c r="CL11" s="10" t="s">
        <v>10</v>
      </c>
      <c r="CM11" s="10"/>
      <c r="CN11" s="10"/>
      <c r="CO11" s="10" t="s">
        <v>10</v>
      </c>
      <c r="CP11" s="10"/>
      <c r="CQ11" s="10"/>
      <c r="CR11" s="10" t="s">
        <v>10</v>
      </c>
      <c r="CS11" s="10"/>
      <c r="CT11" s="10"/>
      <c r="CU11" s="10" t="s">
        <v>10</v>
      </c>
      <c r="CV11" s="10"/>
      <c r="CW11" s="10"/>
      <c r="CX11" s="10" t="s">
        <v>10</v>
      </c>
      <c r="CY11" s="10">
        <v>4</v>
      </c>
      <c r="CZ11" s="10"/>
      <c r="DA11" s="10"/>
      <c r="DB11" s="10"/>
      <c r="DC11" s="13"/>
      <c r="DM11" s="4" t="s">
        <v>32</v>
      </c>
      <c r="DN11" s="5" t="s">
        <v>42</v>
      </c>
      <c r="DO11" s="11">
        <f t="shared" si="12"/>
        <v>26</v>
      </c>
      <c r="DP11" s="22">
        <f t="shared" si="13"/>
        <v>1.3125</v>
      </c>
      <c r="DQ11" s="11">
        <f t="shared" si="14"/>
        <v>0</v>
      </c>
      <c r="DR11" s="11">
        <f t="shared" si="15"/>
        <v>0</v>
      </c>
      <c r="DS11" s="11">
        <f t="shared" si="16"/>
        <v>2</v>
      </c>
      <c r="DT11" s="11">
        <f t="shared" si="17"/>
        <v>1.125</v>
      </c>
      <c r="DU11" s="11">
        <f t="shared" si="18"/>
        <v>0</v>
      </c>
      <c r="DV11" s="11">
        <f t="shared" si="19"/>
        <v>0</v>
      </c>
      <c r="DW11" s="11">
        <f t="shared" si="20"/>
        <v>0</v>
      </c>
      <c r="DX11" s="11">
        <f t="shared" si="21"/>
        <v>0</v>
      </c>
      <c r="DY11" s="11">
        <f t="shared" si="22"/>
        <v>0</v>
      </c>
      <c r="DZ11" s="30">
        <f t="shared" si="23"/>
        <v>0</v>
      </c>
      <c r="EA11" s="63">
        <f t="shared" ref="EA11:EA29" si="25">ROUND(SUM(DO11:DZ11),0)</f>
        <v>30</v>
      </c>
      <c r="EB11" s="63"/>
      <c r="EC11" s="65">
        <f t="shared" si="24"/>
        <v>26</v>
      </c>
      <c r="ED11" s="61"/>
      <c r="EE11" s="61">
        <f>SUMPRODUCT((O$8:$DC10="T5")*(O11:DC11&gt;$DU$6))</f>
        <v>3</v>
      </c>
      <c r="EF11" s="62"/>
    </row>
    <row r="12" spans="1:136" ht="15.75" x14ac:dyDescent="0.2">
      <c r="A12" s="4" t="s">
        <v>33</v>
      </c>
      <c r="B12" s="5" t="s">
        <v>43</v>
      </c>
      <c r="C12" s="6">
        <f t="shared" si="0"/>
        <v>26</v>
      </c>
      <c r="D12" s="7">
        <f t="shared" si="1"/>
        <v>10.5</v>
      </c>
      <c r="E12" s="7">
        <f t="shared" si="2"/>
        <v>0</v>
      </c>
      <c r="F12" s="50">
        <f t="shared" si="3"/>
        <v>0</v>
      </c>
      <c r="G12" s="50">
        <f t="shared" si="4"/>
        <v>16</v>
      </c>
      <c r="H12" s="50">
        <f t="shared" si="5"/>
        <v>6</v>
      </c>
      <c r="I12" s="53">
        <f t="shared" si="6"/>
        <v>0</v>
      </c>
      <c r="J12" s="53">
        <f t="shared" si="7"/>
        <v>0</v>
      </c>
      <c r="K12" s="53">
        <f t="shared" si="8"/>
        <v>0</v>
      </c>
      <c r="L12" s="8">
        <f t="shared" si="9"/>
        <v>0</v>
      </c>
      <c r="M12" s="8">
        <f t="shared" si="10"/>
        <v>0</v>
      </c>
      <c r="N12" s="9">
        <f t="shared" si="11"/>
        <v>0</v>
      </c>
      <c r="O12" s="10" t="s">
        <v>10</v>
      </c>
      <c r="P12" s="10">
        <v>3</v>
      </c>
      <c r="Q12" s="10"/>
      <c r="R12" s="10" t="s">
        <v>10</v>
      </c>
      <c r="S12" s="10">
        <v>4</v>
      </c>
      <c r="T12" s="10">
        <v>2</v>
      </c>
      <c r="U12" s="10" t="s">
        <v>10</v>
      </c>
      <c r="V12" s="10"/>
      <c r="W12" s="10"/>
      <c r="X12" s="10"/>
      <c r="Y12" s="10"/>
      <c r="Z12" s="10"/>
      <c r="AA12" s="10" t="s">
        <v>10</v>
      </c>
      <c r="AB12" s="10">
        <v>4</v>
      </c>
      <c r="AC12" s="10"/>
      <c r="AD12" s="10" t="s">
        <v>10</v>
      </c>
      <c r="AE12" s="10"/>
      <c r="AF12" s="10"/>
      <c r="AG12" s="10" t="s">
        <v>10</v>
      </c>
      <c r="AH12" s="10"/>
      <c r="AI12" s="10"/>
      <c r="AJ12" s="10" t="s">
        <v>10</v>
      </c>
      <c r="AK12" s="10"/>
      <c r="AL12" s="10"/>
      <c r="AM12" s="10" t="s">
        <v>10</v>
      </c>
      <c r="AN12" s="10"/>
      <c r="AO12" s="10"/>
      <c r="AP12" s="10" t="s">
        <v>10</v>
      </c>
      <c r="AQ12" s="10"/>
      <c r="AR12" s="10"/>
      <c r="AS12" s="10"/>
      <c r="AT12" s="10"/>
      <c r="AU12" s="10"/>
      <c r="AV12" s="10" t="s">
        <v>10</v>
      </c>
      <c r="AW12" s="10"/>
      <c r="AX12" s="10"/>
      <c r="AY12" s="10" t="s">
        <v>10</v>
      </c>
      <c r="AZ12" s="10"/>
      <c r="BA12" s="10"/>
      <c r="BB12" s="10" t="s">
        <v>10</v>
      </c>
      <c r="BC12" s="10"/>
      <c r="BD12" s="10"/>
      <c r="BE12" s="10" t="s">
        <v>10</v>
      </c>
      <c r="BF12" s="10"/>
      <c r="BG12" s="10"/>
      <c r="BH12" s="10" t="s">
        <v>10</v>
      </c>
      <c r="BI12" s="10"/>
      <c r="BJ12" s="10"/>
      <c r="BK12" s="10" t="s">
        <v>10</v>
      </c>
      <c r="BL12" s="10"/>
      <c r="BM12" s="10"/>
      <c r="BN12" s="10"/>
      <c r="BO12" s="10"/>
      <c r="BP12" s="10"/>
      <c r="BQ12" s="10" t="s">
        <v>10</v>
      </c>
      <c r="BR12" s="10"/>
      <c r="BS12" s="10"/>
      <c r="BT12" s="10" t="s">
        <v>10</v>
      </c>
      <c r="BU12" s="10"/>
      <c r="BV12" s="10"/>
      <c r="BW12" s="10" t="s">
        <v>10</v>
      </c>
      <c r="BX12" s="10"/>
      <c r="BY12" s="10"/>
      <c r="BZ12" s="10" t="s">
        <v>10</v>
      </c>
      <c r="CA12" s="10"/>
      <c r="CB12" s="10"/>
      <c r="CC12" s="10" t="s">
        <v>10</v>
      </c>
      <c r="CD12" s="10"/>
      <c r="CE12" s="10"/>
      <c r="CF12" s="10" t="s">
        <v>10</v>
      </c>
      <c r="CG12" s="10"/>
      <c r="CH12" s="10"/>
      <c r="CI12" s="10"/>
      <c r="CJ12" s="10"/>
      <c r="CK12" s="10"/>
      <c r="CL12" s="10" t="s">
        <v>10</v>
      </c>
      <c r="CM12" s="10"/>
      <c r="CN12" s="10"/>
      <c r="CO12" s="10" t="s">
        <v>10</v>
      </c>
      <c r="CP12" s="10"/>
      <c r="CQ12" s="10"/>
      <c r="CR12" s="10" t="s">
        <v>10</v>
      </c>
      <c r="CS12" s="10"/>
      <c r="CT12" s="10"/>
      <c r="CU12" s="10" t="s">
        <v>10</v>
      </c>
      <c r="CV12" s="10"/>
      <c r="CW12" s="10"/>
      <c r="CX12" s="10" t="s">
        <v>10</v>
      </c>
      <c r="CY12" s="10">
        <v>4</v>
      </c>
      <c r="CZ12" s="10"/>
      <c r="DA12" s="10"/>
      <c r="DB12" s="10"/>
      <c r="DC12" s="13"/>
      <c r="DM12" s="4" t="s">
        <v>33</v>
      </c>
      <c r="DN12" s="5" t="s">
        <v>43</v>
      </c>
      <c r="DO12" s="11">
        <f t="shared" si="12"/>
        <v>26</v>
      </c>
      <c r="DP12" s="22">
        <f t="shared" si="13"/>
        <v>1.3125</v>
      </c>
      <c r="DQ12" s="11">
        <f t="shared" si="14"/>
        <v>0</v>
      </c>
      <c r="DR12" s="11">
        <f t="shared" si="15"/>
        <v>0</v>
      </c>
      <c r="DS12" s="11">
        <f t="shared" si="16"/>
        <v>2</v>
      </c>
      <c r="DT12" s="11">
        <f t="shared" si="17"/>
        <v>0.75</v>
      </c>
      <c r="DU12" s="11">
        <f t="shared" si="18"/>
        <v>0</v>
      </c>
      <c r="DV12" s="11">
        <f t="shared" si="19"/>
        <v>0</v>
      </c>
      <c r="DW12" s="11">
        <f t="shared" si="20"/>
        <v>0</v>
      </c>
      <c r="DX12" s="11">
        <f t="shared" si="21"/>
        <v>0</v>
      </c>
      <c r="DY12" s="11">
        <f t="shared" si="22"/>
        <v>0</v>
      </c>
      <c r="DZ12" s="30">
        <f t="shared" si="23"/>
        <v>0</v>
      </c>
      <c r="EA12" s="63">
        <f t="shared" si="25"/>
        <v>30</v>
      </c>
      <c r="EB12" s="63"/>
      <c r="EC12" s="65">
        <f t="shared" si="24"/>
        <v>26</v>
      </c>
      <c r="ED12" s="61"/>
      <c r="EE12" s="61">
        <f>SUMPRODUCT((O$8:$DC10="T5")*(O12:DC12&gt;$DU$6))</f>
        <v>3</v>
      </c>
      <c r="EF12" s="62"/>
    </row>
    <row r="13" spans="1:136" ht="15.75" x14ac:dyDescent="0.2">
      <c r="A13" s="4" t="s">
        <v>34</v>
      </c>
      <c r="B13" s="5" t="s">
        <v>44</v>
      </c>
      <c r="C13" s="6">
        <f t="shared" si="0"/>
        <v>26</v>
      </c>
      <c r="D13" s="7">
        <f t="shared" si="1"/>
        <v>10.5</v>
      </c>
      <c r="E13" s="7">
        <f t="shared" si="2"/>
        <v>0</v>
      </c>
      <c r="F13" s="50">
        <f t="shared" si="3"/>
        <v>0</v>
      </c>
      <c r="G13" s="50">
        <f t="shared" si="4"/>
        <v>16</v>
      </c>
      <c r="H13" s="50">
        <f t="shared" si="5"/>
        <v>6</v>
      </c>
      <c r="I13" s="53">
        <f t="shared" si="6"/>
        <v>0</v>
      </c>
      <c r="J13" s="53">
        <f t="shared" si="7"/>
        <v>0</v>
      </c>
      <c r="K13" s="53">
        <f t="shared" si="8"/>
        <v>0</v>
      </c>
      <c r="L13" s="8">
        <f t="shared" si="9"/>
        <v>0</v>
      </c>
      <c r="M13" s="8">
        <f t="shared" si="10"/>
        <v>0</v>
      </c>
      <c r="N13" s="9">
        <f t="shared" si="11"/>
        <v>0</v>
      </c>
      <c r="O13" s="10" t="s">
        <v>10</v>
      </c>
      <c r="P13" s="10">
        <v>3</v>
      </c>
      <c r="Q13" s="10"/>
      <c r="R13" s="10" t="s">
        <v>10</v>
      </c>
      <c r="S13" s="10">
        <v>4</v>
      </c>
      <c r="T13" s="10">
        <v>2</v>
      </c>
      <c r="U13" s="10" t="s">
        <v>10</v>
      </c>
      <c r="V13" s="10"/>
      <c r="W13" s="10"/>
      <c r="X13" s="10"/>
      <c r="Y13" s="10"/>
      <c r="Z13" s="10"/>
      <c r="AA13" s="10" t="s">
        <v>10</v>
      </c>
      <c r="AB13" s="10">
        <v>4</v>
      </c>
      <c r="AC13" s="10"/>
      <c r="AD13" s="10" t="s">
        <v>10</v>
      </c>
      <c r="AE13" s="10"/>
      <c r="AF13" s="10"/>
      <c r="AG13" s="10" t="s">
        <v>10</v>
      </c>
      <c r="AH13" s="10"/>
      <c r="AI13" s="10"/>
      <c r="AJ13" s="10" t="s">
        <v>10</v>
      </c>
      <c r="AK13" s="10"/>
      <c r="AL13" s="10"/>
      <c r="AM13" s="10" t="s">
        <v>10</v>
      </c>
      <c r="AN13" s="10"/>
      <c r="AO13" s="10"/>
      <c r="AP13" s="10" t="s">
        <v>10</v>
      </c>
      <c r="AQ13" s="10"/>
      <c r="AR13" s="10"/>
      <c r="AS13" s="10"/>
      <c r="AT13" s="10"/>
      <c r="AU13" s="10"/>
      <c r="AV13" s="10" t="s">
        <v>10</v>
      </c>
      <c r="AW13" s="10"/>
      <c r="AX13" s="10"/>
      <c r="AY13" s="10" t="s">
        <v>10</v>
      </c>
      <c r="AZ13" s="10"/>
      <c r="BA13" s="10"/>
      <c r="BB13" s="10" t="s">
        <v>10</v>
      </c>
      <c r="BC13" s="10"/>
      <c r="BD13" s="10"/>
      <c r="BE13" s="10" t="s">
        <v>10</v>
      </c>
      <c r="BF13" s="10"/>
      <c r="BG13" s="10"/>
      <c r="BH13" s="10" t="s">
        <v>10</v>
      </c>
      <c r="BI13" s="10"/>
      <c r="BJ13" s="10"/>
      <c r="BK13" s="10" t="s">
        <v>10</v>
      </c>
      <c r="BL13" s="10"/>
      <c r="BM13" s="10"/>
      <c r="BN13" s="10"/>
      <c r="BO13" s="10"/>
      <c r="BP13" s="10"/>
      <c r="BQ13" s="10" t="s">
        <v>10</v>
      </c>
      <c r="BR13" s="10"/>
      <c r="BS13" s="10"/>
      <c r="BT13" s="10" t="s">
        <v>10</v>
      </c>
      <c r="BU13" s="10"/>
      <c r="BV13" s="10"/>
      <c r="BW13" s="10" t="s">
        <v>10</v>
      </c>
      <c r="BX13" s="10"/>
      <c r="BY13" s="10"/>
      <c r="BZ13" s="10" t="s">
        <v>10</v>
      </c>
      <c r="CA13" s="10"/>
      <c r="CB13" s="10"/>
      <c r="CC13" s="10" t="s">
        <v>10</v>
      </c>
      <c r="CD13" s="10"/>
      <c r="CE13" s="10"/>
      <c r="CF13" s="10" t="s">
        <v>10</v>
      </c>
      <c r="CG13" s="10"/>
      <c r="CH13" s="10"/>
      <c r="CI13" s="10"/>
      <c r="CJ13" s="10"/>
      <c r="CK13" s="10"/>
      <c r="CL13" s="10" t="s">
        <v>10</v>
      </c>
      <c r="CM13" s="10"/>
      <c r="CN13" s="10"/>
      <c r="CO13" s="10" t="s">
        <v>10</v>
      </c>
      <c r="CP13" s="10"/>
      <c r="CQ13" s="10"/>
      <c r="CR13" s="10" t="s">
        <v>10</v>
      </c>
      <c r="CS13" s="10"/>
      <c r="CT13" s="10"/>
      <c r="CU13" s="10" t="s">
        <v>10</v>
      </c>
      <c r="CV13" s="10"/>
      <c r="CW13" s="10"/>
      <c r="CX13" s="10" t="s">
        <v>10</v>
      </c>
      <c r="CY13" s="10">
        <v>4</v>
      </c>
      <c r="CZ13" s="10"/>
      <c r="DA13" s="10"/>
      <c r="DB13" s="10"/>
      <c r="DC13" s="13"/>
      <c r="DM13" s="4" t="s">
        <v>34</v>
      </c>
      <c r="DN13" s="5" t="s">
        <v>44</v>
      </c>
      <c r="DO13" s="11">
        <f t="shared" si="12"/>
        <v>26</v>
      </c>
      <c r="DP13" s="22">
        <f t="shared" si="13"/>
        <v>1.3125</v>
      </c>
      <c r="DQ13" s="11">
        <f t="shared" si="14"/>
        <v>0</v>
      </c>
      <c r="DR13" s="11">
        <f t="shared" si="15"/>
        <v>0</v>
      </c>
      <c r="DS13" s="11">
        <f t="shared" si="16"/>
        <v>2</v>
      </c>
      <c r="DT13" s="11">
        <f t="shared" si="17"/>
        <v>0.75</v>
      </c>
      <c r="DU13" s="11">
        <f t="shared" si="18"/>
        <v>0</v>
      </c>
      <c r="DV13" s="11">
        <f t="shared" si="19"/>
        <v>0</v>
      </c>
      <c r="DW13" s="11">
        <f t="shared" si="20"/>
        <v>0</v>
      </c>
      <c r="DX13" s="11">
        <f t="shared" si="21"/>
        <v>0</v>
      </c>
      <c r="DY13" s="11">
        <f t="shared" si="22"/>
        <v>0</v>
      </c>
      <c r="DZ13" s="30">
        <f t="shared" si="23"/>
        <v>0</v>
      </c>
      <c r="EA13" s="63">
        <f t="shared" si="25"/>
        <v>30</v>
      </c>
      <c r="EB13" s="63"/>
      <c r="EC13" s="65">
        <f t="shared" si="24"/>
        <v>26</v>
      </c>
      <c r="ED13" s="61"/>
      <c r="EE13" s="61">
        <f>SUMPRODUCT((O$8:$DC11="T5")*(O13:DC13&gt;$DU$6))</f>
        <v>3</v>
      </c>
      <c r="EF13" s="62"/>
    </row>
    <row r="14" spans="1:136" ht="15.75" x14ac:dyDescent="0.2">
      <c r="A14" s="4" t="s">
        <v>35</v>
      </c>
      <c r="B14" s="5" t="s">
        <v>45</v>
      </c>
      <c r="C14" s="6">
        <f t="shared" si="0"/>
        <v>26</v>
      </c>
      <c r="D14" s="7">
        <f t="shared" si="1"/>
        <v>10.5</v>
      </c>
      <c r="E14" s="7">
        <f t="shared" si="2"/>
        <v>4</v>
      </c>
      <c r="F14" s="50">
        <f t="shared" si="3"/>
        <v>0</v>
      </c>
      <c r="G14" s="50">
        <f t="shared" si="4"/>
        <v>16</v>
      </c>
      <c r="H14" s="50">
        <f t="shared" si="5"/>
        <v>6</v>
      </c>
      <c r="I14" s="53">
        <f t="shared" si="6"/>
        <v>0</v>
      </c>
      <c r="J14" s="53">
        <f t="shared" si="7"/>
        <v>0</v>
      </c>
      <c r="K14" s="53">
        <f t="shared" si="8"/>
        <v>0</v>
      </c>
      <c r="L14" s="8">
        <f t="shared" si="9"/>
        <v>0</v>
      </c>
      <c r="M14" s="8">
        <f t="shared" si="10"/>
        <v>0</v>
      </c>
      <c r="N14" s="9">
        <f t="shared" si="11"/>
        <v>0</v>
      </c>
      <c r="O14" s="10" t="s">
        <v>10</v>
      </c>
      <c r="P14" s="10">
        <v>3</v>
      </c>
      <c r="Q14" s="10"/>
      <c r="R14" s="10" t="s">
        <v>10</v>
      </c>
      <c r="S14" s="10">
        <v>4</v>
      </c>
      <c r="T14" s="10">
        <v>2</v>
      </c>
      <c r="U14" s="10" t="s">
        <v>10</v>
      </c>
      <c r="V14" s="10"/>
      <c r="W14" s="10"/>
      <c r="X14" s="10"/>
      <c r="Y14" s="10"/>
      <c r="Z14" s="10"/>
      <c r="AA14" s="10" t="s">
        <v>10</v>
      </c>
      <c r="AB14" s="10">
        <v>4</v>
      </c>
      <c r="AC14" s="10">
        <v>2</v>
      </c>
      <c r="AD14" s="10" t="s">
        <v>10</v>
      </c>
      <c r="AE14" s="10"/>
      <c r="AF14" s="10"/>
      <c r="AG14" s="10" t="s">
        <v>10</v>
      </c>
      <c r="AH14" s="10"/>
      <c r="AI14" s="10"/>
      <c r="AJ14" s="10" t="s">
        <v>10</v>
      </c>
      <c r="AK14" s="10"/>
      <c r="AL14" s="10"/>
      <c r="AM14" s="10" t="s">
        <v>10</v>
      </c>
      <c r="AN14" s="10"/>
      <c r="AO14" s="10"/>
      <c r="AP14" s="10" t="s">
        <v>10</v>
      </c>
      <c r="AQ14" s="10"/>
      <c r="AR14" s="10"/>
      <c r="AS14" s="10"/>
      <c r="AT14" s="10"/>
      <c r="AU14" s="10"/>
      <c r="AV14" s="10" t="s">
        <v>10</v>
      </c>
      <c r="AW14" s="10"/>
      <c r="AX14" s="10"/>
      <c r="AY14" s="10" t="s">
        <v>10</v>
      </c>
      <c r="AZ14" s="10"/>
      <c r="BA14" s="10"/>
      <c r="BB14" s="10" t="s">
        <v>10</v>
      </c>
      <c r="BC14" s="10"/>
      <c r="BD14" s="10"/>
      <c r="BE14" s="10" t="s">
        <v>10</v>
      </c>
      <c r="BF14" s="10"/>
      <c r="BG14" s="10"/>
      <c r="BH14" s="10" t="s">
        <v>10</v>
      </c>
      <c r="BI14" s="10"/>
      <c r="BJ14" s="10"/>
      <c r="BK14" s="10" t="s">
        <v>10</v>
      </c>
      <c r="BL14" s="10"/>
      <c r="BM14" s="10"/>
      <c r="BN14" s="10"/>
      <c r="BO14" s="10"/>
      <c r="BP14" s="10"/>
      <c r="BQ14" s="10" t="s">
        <v>10</v>
      </c>
      <c r="BR14" s="10"/>
      <c r="BS14" s="10"/>
      <c r="BT14" s="10" t="s">
        <v>10</v>
      </c>
      <c r="BU14" s="10"/>
      <c r="BV14" s="10"/>
      <c r="BW14" s="10" t="s">
        <v>10</v>
      </c>
      <c r="BX14" s="10"/>
      <c r="BY14" s="10"/>
      <c r="BZ14" s="10" t="s">
        <v>10</v>
      </c>
      <c r="CA14" s="10"/>
      <c r="CB14" s="10"/>
      <c r="CC14" s="10" t="s">
        <v>10</v>
      </c>
      <c r="CD14" s="10"/>
      <c r="CE14" s="10"/>
      <c r="CF14" s="10" t="s">
        <v>10</v>
      </c>
      <c r="CG14" s="10"/>
      <c r="CH14" s="10"/>
      <c r="CI14" s="10"/>
      <c r="CJ14" s="10"/>
      <c r="CK14" s="10"/>
      <c r="CL14" s="10" t="s">
        <v>10</v>
      </c>
      <c r="CM14" s="10"/>
      <c r="CN14" s="10"/>
      <c r="CO14" s="10" t="s">
        <v>10</v>
      </c>
      <c r="CP14" s="10"/>
      <c r="CQ14" s="10"/>
      <c r="CR14" s="10" t="s">
        <v>10</v>
      </c>
      <c r="CS14" s="10"/>
      <c r="CT14" s="10"/>
      <c r="CU14" s="10" t="s">
        <v>10</v>
      </c>
      <c r="CV14" s="10"/>
      <c r="CW14" s="10"/>
      <c r="CX14" s="10" t="s">
        <v>10</v>
      </c>
      <c r="CY14" s="10">
        <v>4</v>
      </c>
      <c r="CZ14" s="10"/>
      <c r="DA14" s="10"/>
      <c r="DB14" s="10"/>
      <c r="DC14" s="13"/>
      <c r="DM14" s="4" t="s">
        <v>35</v>
      </c>
      <c r="DN14" s="5" t="s">
        <v>45</v>
      </c>
      <c r="DO14" s="11">
        <f t="shared" si="12"/>
        <v>26</v>
      </c>
      <c r="DP14" s="22">
        <f t="shared" si="13"/>
        <v>1.3125</v>
      </c>
      <c r="DQ14" s="11">
        <f t="shared" si="14"/>
        <v>0.5</v>
      </c>
      <c r="DR14" s="11">
        <f t="shared" si="15"/>
        <v>0</v>
      </c>
      <c r="DS14" s="11">
        <f t="shared" si="16"/>
        <v>2</v>
      </c>
      <c r="DT14" s="11">
        <f t="shared" si="17"/>
        <v>0.75</v>
      </c>
      <c r="DU14" s="11">
        <f t="shared" si="18"/>
        <v>0</v>
      </c>
      <c r="DV14" s="11">
        <f t="shared" si="19"/>
        <v>0</v>
      </c>
      <c r="DW14" s="11">
        <f t="shared" si="20"/>
        <v>0</v>
      </c>
      <c r="DX14" s="11">
        <f t="shared" si="21"/>
        <v>0</v>
      </c>
      <c r="DY14" s="11">
        <f t="shared" si="22"/>
        <v>0</v>
      </c>
      <c r="DZ14" s="30">
        <f t="shared" si="23"/>
        <v>0</v>
      </c>
      <c r="EA14" s="63">
        <f t="shared" si="25"/>
        <v>31</v>
      </c>
      <c r="EB14" s="63"/>
      <c r="EC14" s="65">
        <f t="shared" si="24"/>
        <v>26</v>
      </c>
      <c r="ED14" s="61"/>
      <c r="EE14" s="61">
        <f>SUMPRODUCT((O$8:$DC12="T5")*(O14:DC14&gt;$DU$6))</f>
        <v>3</v>
      </c>
      <c r="EF14" s="62"/>
    </row>
    <row r="15" spans="1:136" ht="15.75" x14ac:dyDescent="0.2">
      <c r="A15" s="4" t="s">
        <v>36</v>
      </c>
      <c r="B15" s="5" t="s">
        <v>46</v>
      </c>
      <c r="C15" s="6">
        <f t="shared" si="0"/>
        <v>26</v>
      </c>
      <c r="D15" s="7">
        <f t="shared" si="1"/>
        <v>13.5</v>
      </c>
      <c r="E15" s="7">
        <f t="shared" si="2"/>
        <v>4</v>
      </c>
      <c r="F15" s="50">
        <f t="shared" si="3"/>
        <v>1.5</v>
      </c>
      <c r="G15" s="50">
        <f t="shared" si="4"/>
        <v>16</v>
      </c>
      <c r="H15" s="50">
        <f t="shared" si="5"/>
        <v>6</v>
      </c>
      <c r="I15" s="53">
        <f t="shared" si="6"/>
        <v>0</v>
      </c>
      <c r="J15" s="53">
        <f t="shared" si="7"/>
        <v>0</v>
      </c>
      <c r="K15" s="53">
        <f t="shared" si="8"/>
        <v>0</v>
      </c>
      <c r="L15" s="8">
        <f t="shared" si="9"/>
        <v>0</v>
      </c>
      <c r="M15" s="8">
        <f t="shared" si="10"/>
        <v>0</v>
      </c>
      <c r="N15" s="9">
        <f t="shared" si="11"/>
        <v>0</v>
      </c>
      <c r="O15" s="10" t="s">
        <v>10</v>
      </c>
      <c r="P15" s="10">
        <v>3</v>
      </c>
      <c r="Q15" s="10"/>
      <c r="R15" s="10" t="s">
        <v>10</v>
      </c>
      <c r="S15" s="10">
        <v>4</v>
      </c>
      <c r="T15" s="10">
        <v>2</v>
      </c>
      <c r="U15" s="10" t="s">
        <v>10</v>
      </c>
      <c r="V15" s="10"/>
      <c r="W15" s="10"/>
      <c r="X15" s="10"/>
      <c r="Y15" s="10"/>
      <c r="Z15" s="10"/>
      <c r="AA15" s="10" t="s">
        <v>10</v>
      </c>
      <c r="AB15" s="10">
        <v>4</v>
      </c>
      <c r="AC15" s="10">
        <v>2</v>
      </c>
      <c r="AD15" s="10" t="s">
        <v>10</v>
      </c>
      <c r="AE15" s="10"/>
      <c r="AF15" s="10"/>
      <c r="AG15" s="10" t="s">
        <v>10</v>
      </c>
      <c r="AH15" s="10"/>
      <c r="AI15" s="10"/>
      <c r="AJ15" s="10" t="s">
        <v>10</v>
      </c>
      <c r="AK15" s="10"/>
      <c r="AL15" s="10"/>
      <c r="AM15" s="10" t="s">
        <v>10</v>
      </c>
      <c r="AN15" s="10"/>
      <c r="AO15" s="10"/>
      <c r="AP15" s="10" t="s">
        <v>10</v>
      </c>
      <c r="AQ15" s="10"/>
      <c r="AR15" s="10"/>
      <c r="AS15" s="10" t="s">
        <v>12</v>
      </c>
      <c r="AT15" s="10">
        <v>2</v>
      </c>
      <c r="AU15" s="10"/>
      <c r="AV15" s="10" t="s">
        <v>10</v>
      </c>
      <c r="AW15" s="10"/>
      <c r="AX15" s="10"/>
      <c r="AY15" s="10" t="s">
        <v>10</v>
      </c>
      <c r="AZ15" s="10"/>
      <c r="BA15" s="10"/>
      <c r="BB15" s="10" t="s">
        <v>10</v>
      </c>
      <c r="BC15" s="10"/>
      <c r="BD15" s="10"/>
      <c r="BE15" s="10" t="s">
        <v>10</v>
      </c>
      <c r="BF15" s="10"/>
      <c r="BG15" s="10"/>
      <c r="BH15" s="10" t="s">
        <v>10</v>
      </c>
      <c r="BI15" s="10"/>
      <c r="BJ15" s="10"/>
      <c r="BK15" s="10" t="s">
        <v>10</v>
      </c>
      <c r="BL15" s="10"/>
      <c r="BM15" s="10"/>
      <c r="BN15" s="10"/>
      <c r="BO15" s="10"/>
      <c r="BP15" s="10"/>
      <c r="BQ15" s="10" t="s">
        <v>10</v>
      </c>
      <c r="BR15" s="10"/>
      <c r="BS15" s="10"/>
      <c r="BT15" s="10" t="s">
        <v>10</v>
      </c>
      <c r="BU15" s="10"/>
      <c r="BV15" s="10"/>
      <c r="BW15" s="10" t="s">
        <v>10</v>
      </c>
      <c r="BX15" s="10"/>
      <c r="BY15" s="10"/>
      <c r="BZ15" s="10" t="s">
        <v>10</v>
      </c>
      <c r="CA15" s="10"/>
      <c r="CB15" s="10"/>
      <c r="CC15" s="10" t="s">
        <v>10</v>
      </c>
      <c r="CD15" s="10"/>
      <c r="CE15" s="10"/>
      <c r="CF15" s="10" t="s">
        <v>10</v>
      </c>
      <c r="CG15" s="10"/>
      <c r="CH15" s="10"/>
      <c r="CI15" s="10"/>
      <c r="CJ15" s="10"/>
      <c r="CK15" s="10"/>
      <c r="CL15" s="10" t="s">
        <v>10</v>
      </c>
      <c r="CM15" s="10"/>
      <c r="CN15" s="10"/>
      <c r="CO15" s="10" t="s">
        <v>10</v>
      </c>
      <c r="CP15" s="10"/>
      <c r="CQ15" s="10"/>
      <c r="CR15" s="10" t="s">
        <v>10</v>
      </c>
      <c r="CS15" s="10"/>
      <c r="CT15" s="10"/>
      <c r="CU15" s="10" t="s">
        <v>10</v>
      </c>
      <c r="CV15" s="10"/>
      <c r="CW15" s="10"/>
      <c r="CX15" s="10" t="s">
        <v>10</v>
      </c>
      <c r="CY15" s="10">
        <v>4</v>
      </c>
      <c r="CZ15" s="10"/>
      <c r="DA15" s="10"/>
      <c r="DB15" s="10"/>
      <c r="DC15" s="13"/>
      <c r="DM15" s="4" t="s">
        <v>36</v>
      </c>
      <c r="DN15" s="5" t="s">
        <v>46</v>
      </c>
      <c r="DO15" s="11">
        <f t="shared" si="12"/>
        <v>26</v>
      </c>
      <c r="DP15" s="22">
        <f t="shared" si="13"/>
        <v>1.6875</v>
      </c>
      <c r="DQ15" s="11">
        <f t="shared" si="14"/>
        <v>0.5</v>
      </c>
      <c r="DR15" s="11">
        <f t="shared" si="15"/>
        <v>1.5</v>
      </c>
      <c r="DS15" s="11">
        <f t="shared" si="16"/>
        <v>2</v>
      </c>
      <c r="DT15" s="11">
        <f t="shared" si="17"/>
        <v>0.75</v>
      </c>
      <c r="DU15" s="11">
        <f t="shared" si="18"/>
        <v>0</v>
      </c>
      <c r="DV15" s="11">
        <f t="shared" si="19"/>
        <v>0</v>
      </c>
      <c r="DW15" s="11">
        <f t="shared" si="20"/>
        <v>0</v>
      </c>
      <c r="DX15" s="11">
        <f t="shared" si="21"/>
        <v>0</v>
      </c>
      <c r="DY15" s="11">
        <f t="shared" si="22"/>
        <v>0</v>
      </c>
      <c r="DZ15" s="30">
        <f t="shared" si="23"/>
        <v>0</v>
      </c>
      <c r="EA15" s="63">
        <f t="shared" si="25"/>
        <v>32</v>
      </c>
      <c r="EB15" s="63"/>
      <c r="EC15" s="65">
        <f t="shared" si="24"/>
        <v>27</v>
      </c>
      <c r="ED15" s="61"/>
      <c r="EE15" s="61">
        <f>SUMPRODUCT((O$8:$DC13="T5")*(O15:DC15&gt;$DU$6))</f>
        <v>3</v>
      </c>
      <c r="EF15" s="62"/>
    </row>
    <row r="16" spans="1:136" ht="15.75" x14ac:dyDescent="0.2">
      <c r="A16" s="4" t="s">
        <v>37</v>
      </c>
      <c r="B16" s="5" t="s">
        <v>47</v>
      </c>
      <c r="C16" s="6">
        <f t="shared" si="0"/>
        <v>25.5</v>
      </c>
      <c r="D16" s="7">
        <f t="shared" si="1"/>
        <v>13.5</v>
      </c>
      <c r="E16" s="7">
        <f t="shared" si="2"/>
        <v>0</v>
      </c>
      <c r="F16" s="50">
        <f t="shared" si="3"/>
        <v>1.5</v>
      </c>
      <c r="G16" s="50">
        <f t="shared" si="4"/>
        <v>8</v>
      </c>
      <c r="H16" s="50">
        <f t="shared" si="5"/>
        <v>0</v>
      </c>
      <c r="I16" s="53">
        <f t="shared" si="6"/>
        <v>0</v>
      </c>
      <c r="J16" s="53">
        <f t="shared" si="7"/>
        <v>0</v>
      </c>
      <c r="K16" s="53">
        <f t="shared" si="8"/>
        <v>0</v>
      </c>
      <c r="L16" s="8">
        <f t="shared" si="9"/>
        <v>0</v>
      </c>
      <c r="M16" s="8">
        <f t="shared" si="10"/>
        <v>0</v>
      </c>
      <c r="N16" s="9">
        <f t="shared" si="11"/>
        <v>0</v>
      </c>
      <c r="O16" s="10" t="s">
        <v>10</v>
      </c>
      <c r="P16" s="10">
        <v>3</v>
      </c>
      <c r="Q16" s="10"/>
      <c r="R16" s="10" t="s">
        <v>10</v>
      </c>
      <c r="S16" s="10"/>
      <c r="T16" s="10"/>
      <c r="U16" s="10">
        <v>4</v>
      </c>
      <c r="V16" s="10"/>
      <c r="W16" s="10"/>
      <c r="X16" s="10"/>
      <c r="Y16" s="10"/>
      <c r="Z16" s="10"/>
      <c r="AA16" s="10" t="s">
        <v>10</v>
      </c>
      <c r="AB16" s="10">
        <v>4</v>
      </c>
      <c r="AC16" s="10"/>
      <c r="AD16" s="10" t="s">
        <v>10</v>
      </c>
      <c r="AE16" s="10"/>
      <c r="AF16" s="10"/>
      <c r="AG16" s="10" t="s">
        <v>10</v>
      </c>
      <c r="AH16" s="10"/>
      <c r="AI16" s="10"/>
      <c r="AJ16" s="10" t="s">
        <v>10</v>
      </c>
      <c r="AK16" s="10"/>
      <c r="AL16" s="10"/>
      <c r="AM16" s="10" t="s">
        <v>10</v>
      </c>
      <c r="AN16" s="10"/>
      <c r="AO16" s="10"/>
      <c r="AP16" s="10" t="s">
        <v>10</v>
      </c>
      <c r="AQ16" s="10"/>
      <c r="AR16" s="10"/>
      <c r="AS16" s="10" t="s">
        <v>12</v>
      </c>
      <c r="AT16" s="10">
        <v>2</v>
      </c>
      <c r="AU16" s="10"/>
      <c r="AV16" s="10" t="s">
        <v>10</v>
      </c>
      <c r="AW16" s="10"/>
      <c r="AX16" s="10"/>
      <c r="AY16" s="10" t="s">
        <v>10</v>
      </c>
      <c r="AZ16" s="10"/>
      <c r="BA16" s="10"/>
      <c r="BB16" s="10" t="s">
        <v>10</v>
      </c>
      <c r="BC16" s="10"/>
      <c r="BD16" s="10"/>
      <c r="BE16" s="10" t="s">
        <v>10</v>
      </c>
      <c r="BF16" s="10"/>
      <c r="BG16" s="10"/>
      <c r="BH16" s="10" t="s">
        <v>10</v>
      </c>
      <c r="BI16" s="10"/>
      <c r="BJ16" s="10"/>
      <c r="BK16" s="10" t="s">
        <v>10</v>
      </c>
      <c r="BL16" s="10"/>
      <c r="BM16" s="10"/>
      <c r="BN16" s="10"/>
      <c r="BO16" s="10"/>
      <c r="BP16" s="10"/>
      <c r="BQ16" s="10" t="s">
        <v>10</v>
      </c>
      <c r="BR16" s="10"/>
      <c r="BS16" s="10"/>
      <c r="BT16" s="10" t="s">
        <v>10</v>
      </c>
      <c r="BU16" s="10"/>
      <c r="BV16" s="10"/>
      <c r="BW16" s="10" t="s">
        <v>10</v>
      </c>
      <c r="BX16" s="10"/>
      <c r="BY16" s="10"/>
      <c r="BZ16" s="10" t="s">
        <v>10</v>
      </c>
      <c r="CA16" s="10"/>
      <c r="CB16" s="10"/>
      <c r="CC16" s="10" t="s">
        <v>10</v>
      </c>
      <c r="CD16" s="10"/>
      <c r="CE16" s="10"/>
      <c r="CF16" s="10" t="s">
        <v>10</v>
      </c>
      <c r="CG16" s="10"/>
      <c r="CH16" s="10"/>
      <c r="CI16" s="10"/>
      <c r="CJ16" s="10"/>
      <c r="CK16" s="10"/>
      <c r="CL16" s="10" t="s">
        <v>10</v>
      </c>
      <c r="CM16" s="10"/>
      <c r="CN16" s="10"/>
      <c r="CO16" s="10" t="s">
        <v>10</v>
      </c>
      <c r="CP16" s="10"/>
      <c r="CQ16" s="10"/>
      <c r="CR16" s="10" t="s">
        <v>10</v>
      </c>
      <c r="CS16" s="10"/>
      <c r="CT16" s="10"/>
      <c r="CU16" s="10" t="s">
        <v>10</v>
      </c>
      <c r="CV16" s="10"/>
      <c r="CW16" s="10"/>
      <c r="CX16" s="10" t="s">
        <v>10</v>
      </c>
      <c r="CY16" s="10">
        <v>4</v>
      </c>
      <c r="CZ16" s="10"/>
      <c r="DA16" s="10"/>
      <c r="DB16" s="10"/>
      <c r="DC16" s="13"/>
      <c r="DM16" s="4" t="s">
        <v>37</v>
      </c>
      <c r="DN16" s="5" t="s">
        <v>47</v>
      </c>
      <c r="DO16" s="11">
        <f t="shared" si="12"/>
        <v>25.5</v>
      </c>
      <c r="DP16" s="22">
        <f t="shared" si="13"/>
        <v>1.6875</v>
      </c>
      <c r="DQ16" s="11">
        <f t="shared" si="14"/>
        <v>0</v>
      </c>
      <c r="DR16" s="11">
        <f t="shared" si="15"/>
        <v>1.5</v>
      </c>
      <c r="DS16" s="11">
        <f t="shared" si="16"/>
        <v>1</v>
      </c>
      <c r="DT16" s="11">
        <f t="shared" si="17"/>
        <v>0</v>
      </c>
      <c r="DU16" s="11">
        <f t="shared" si="18"/>
        <v>0</v>
      </c>
      <c r="DV16" s="11">
        <f t="shared" si="19"/>
        <v>0</v>
      </c>
      <c r="DW16" s="11">
        <f t="shared" si="20"/>
        <v>0</v>
      </c>
      <c r="DX16" s="11">
        <f t="shared" si="21"/>
        <v>0</v>
      </c>
      <c r="DY16" s="11">
        <f t="shared" si="22"/>
        <v>0</v>
      </c>
      <c r="DZ16" s="30">
        <f t="shared" si="23"/>
        <v>0</v>
      </c>
      <c r="EA16" s="63">
        <f t="shared" si="25"/>
        <v>30</v>
      </c>
      <c r="EB16" s="63"/>
      <c r="EC16" s="65">
        <f t="shared" si="24"/>
        <v>26</v>
      </c>
      <c r="ED16" s="61"/>
      <c r="EE16" s="61">
        <f>SUMPRODUCT((O$8:$DC14="T5")*(O16:DC16&gt;$DU$6))</f>
        <v>2</v>
      </c>
      <c r="EF16" s="62"/>
    </row>
    <row r="17" spans="1:136" ht="15.75" x14ac:dyDescent="0.2">
      <c r="A17" s="4" t="s">
        <v>38</v>
      </c>
      <c r="B17" s="5" t="s">
        <v>48</v>
      </c>
      <c r="C17" s="6">
        <f t="shared" si="0"/>
        <v>23</v>
      </c>
      <c r="D17" s="7">
        <f t="shared" si="1"/>
        <v>13.5</v>
      </c>
      <c r="E17" s="7">
        <f t="shared" si="2"/>
        <v>0</v>
      </c>
      <c r="F17" s="50">
        <f t="shared" si="3"/>
        <v>1.5</v>
      </c>
      <c r="G17" s="50">
        <f t="shared" si="4"/>
        <v>8</v>
      </c>
      <c r="H17" s="50">
        <f t="shared" si="5"/>
        <v>0</v>
      </c>
      <c r="I17" s="53">
        <f t="shared" si="6"/>
        <v>0</v>
      </c>
      <c r="J17" s="53">
        <f t="shared" si="7"/>
        <v>0</v>
      </c>
      <c r="K17" s="53">
        <f t="shared" si="8"/>
        <v>0</v>
      </c>
      <c r="L17" s="8">
        <f t="shared" si="9"/>
        <v>3</v>
      </c>
      <c r="M17" s="8">
        <f t="shared" si="10"/>
        <v>0</v>
      </c>
      <c r="N17" s="9">
        <f t="shared" si="11"/>
        <v>0</v>
      </c>
      <c r="O17" s="10" t="s">
        <v>10</v>
      </c>
      <c r="P17" s="10">
        <v>3</v>
      </c>
      <c r="Q17" s="10"/>
      <c r="R17" s="10" t="s">
        <v>10</v>
      </c>
      <c r="S17" s="10"/>
      <c r="T17" s="10"/>
      <c r="U17" s="10" t="s">
        <v>10</v>
      </c>
      <c r="V17" s="10"/>
      <c r="W17" s="10"/>
      <c r="X17" s="10"/>
      <c r="Y17" s="10"/>
      <c r="Z17" s="10"/>
      <c r="AA17" s="10" t="s">
        <v>10</v>
      </c>
      <c r="AB17" s="10">
        <v>4</v>
      </c>
      <c r="AC17" s="10"/>
      <c r="AD17" s="10" t="s">
        <v>10</v>
      </c>
      <c r="AE17" s="10"/>
      <c r="AF17" s="10"/>
      <c r="AG17" s="10" t="s">
        <v>10</v>
      </c>
      <c r="AH17" s="10"/>
      <c r="AI17" s="10"/>
      <c r="AJ17" s="10" t="s">
        <v>10</v>
      </c>
      <c r="AK17" s="10"/>
      <c r="AL17" s="10"/>
      <c r="AM17" s="10" t="s">
        <v>11</v>
      </c>
      <c r="AN17" s="10"/>
      <c r="AO17" s="10"/>
      <c r="AP17" s="10" t="s">
        <v>11</v>
      </c>
      <c r="AQ17" s="10"/>
      <c r="AR17" s="10"/>
      <c r="AS17" s="10" t="s">
        <v>12</v>
      </c>
      <c r="AT17" s="10">
        <v>2</v>
      </c>
      <c r="AU17" s="10"/>
      <c r="AV17" s="10" t="s">
        <v>10</v>
      </c>
      <c r="AW17" s="10"/>
      <c r="AX17" s="10"/>
      <c r="AY17" s="10" t="s">
        <v>10</v>
      </c>
      <c r="AZ17" s="10"/>
      <c r="BA17" s="10"/>
      <c r="BB17" s="10" t="s">
        <v>10</v>
      </c>
      <c r="BC17" s="10"/>
      <c r="BD17" s="10"/>
      <c r="BE17" s="10" t="s">
        <v>10</v>
      </c>
      <c r="BF17" s="10"/>
      <c r="BG17" s="10"/>
      <c r="BH17" s="10" t="s">
        <v>11</v>
      </c>
      <c r="BI17" s="10"/>
      <c r="BJ17" s="10"/>
      <c r="BK17" s="10" t="s">
        <v>10</v>
      </c>
      <c r="BL17" s="10"/>
      <c r="BM17" s="10"/>
      <c r="BN17" s="10"/>
      <c r="BO17" s="10"/>
      <c r="BP17" s="10"/>
      <c r="BQ17" s="10" t="s">
        <v>10</v>
      </c>
      <c r="BR17" s="10"/>
      <c r="BS17" s="10"/>
      <c r="BT17" s="10" t="s">
        <v>10</v>
      </c>
      <c r="BU17" s="10"/>
      <c r="BV17" s="10"/>
      <c r="BW17" s="10" t="s">
        <v>10</v>
      </c>
      <c r="BX17" s="10"/>
      <c r="BY17" s="10"/>
      <c r="BZ17" s="10" t="s">
        <v>10</v>
      </c>
      <c r="CA17" s="10"/>
      <c r="CB17" s="10"/>
      <c r="CC17" s="10" t="s">
        <v>10</v>
      </c>
      <c r="CD17" s="10"/>
      <c r="CE17" s="10"/>
      <c r="CF17" s="10" t="s">
        <v>10</v>
      </c>
      <c r="CG17" s="10"/>
      <c r="CH17" s="10"/>
      <c r="CI17" s="10"/>
      <c r="CJ17" s="10"/>
      <c r="CK17" s="10"/>
      <c r="CL17" s="10" t="s">
        <v>10</v>
      </c>
      <c r="CM17" s="10"/>
      <c r="CN17" s="10"/>
      <c r="CO17" s="10" t="s">
        <v>10</v>
      </c>
      <c r="CP17" s="10"/>
      <c r="CQ17" s="10"/>
      <c r="CR17" s="10" t="s">
        <v>10</v>
      </c>
      <c r="CS17" s="10"/>
      <c r="CT17" s="10"/>
      <c r="CU17" s="10" t="s">
        <v>10</v>
      </c>
      <c r="CV17" s="10"/>
      <c r="CW17" s="10"/>
      <c r="CX17" s="10" t="s">
        <v>10</v>
      </c>
      <c r="CY17" s="10">
        <v>4</v>
      </c>
      <c r="CZ17" s="10"/>
      <c r="DA17" s="10"/>
      <c r="DB17" s="10"/>
      <c r="DC17" s="13"/>
      <c r="DM17" s="4" t="s">
        <v>38</v>
      </c>
      <c r="DN17" s="5" t="s">
        <v>48</v>
      </c>
      <c r="DO17" s="11">
        <f t="shared" si="12"/>
        <v>23</v>
      </c>
      <c r="DP17" s="22">
        <f t="shared" si="13"/>
        <v>1.6875</v>
      </c>
      <c r="DQ17" s="11">
        <f t="shared" si="14"/>
        <v>0</v>
      </c>
      <c r="DR17" s="11">
        <f t="shared" si="15"/>
        <v>1.5</v>
      </c>
      <c r="DS17" s="11">
        <f t="shared" si="16"/>
        <v>1</v>
      </c>
      <c r="DT17" s="11">
        <f t="shared" si="17"/>
        <v>0</v>
      </c>
      <c r="DU17" s="11">
        <f t="shared" si="18"/>
        <v>0</v>
      </c>
      <c r="DV17" s="11">
        <f t="shared" si="19"/>
        <v>0</v>
      </c>
      <c r="DW17" s="11">
        <f t="shared" si="20"/>
        <v>0</v>
      </c>
      <c r="DX17" s="11">
        <f t="shared" si="21"/>
        <v>3</v>
      </c>
      <c r="DY17" s="11">
        <f t="shared" si="22"/>
        <v>0</v>
      </c>
      <c r="DZ17" s="30">
        <f t="shared" si="23"/>
        <v>0</v>
      </c>
      <c r="EA17" s="63">
        <f t="shared" si="25"/>
        <v>30</v>
      </c>
      <c r="EB17" s="63"/>
      <c r="EC17" s="65">
        <f t="shared" si="24"/>
        <v>24</v>
      </c>
      <c r="ED17" s="61"/>
      <c r="EE17" s="61">
        <f>SUMPRODUCT((O$8:$DC15="T5")*(O17:DC17&gt;$DU$6))</f>
        <v>2</v>
      </c>
      <c r="EF17" s="62"/>
    </row>
    <row r="18" spans="1:136" ht="15.75" x14ac:dyDescent="0.2">
      <c r="A18" s="4" t="s">
        <v>39</v>
      </c>
      <c r="B18" s="5" t="s">
        <v>49</v>
      </c>
      <c r="C18" s="6">
        <f t="shared" si="0"/>
        <v>24.5</v>
      </c>
      <c r="D18" s="7">
        <f t="shared" si="1"/>
        <v>13.5</v>
      </c>
      <c r="E18" s="7">
        <f t="shared" si="2"/>
        <v>0</v>
      </c>
      <c r="F18" s="50">
        <f t="shared" si="3"/>
        <v>1.5</v>
      </c>
      <c r="G18" s="50">
        <f t="shared" si="4"/>
        <v>8</v>
      </c>
      <c r="H18" s="50">
        <f t="shared" si="5"/>
        <v>0</v>
      </c>
      <c r="I18" s="53">
        <f t="shared" si="6"/>
        <v>0</v>
      </c>
      <c r="J18" s="53">
        <f t="shared" si="7"/>
        <v>0</v>
      </c>
      <c r="K18" s="53">
        <f t="shared" si="8"/>
        <v>0</v>
      </c>
      <c r="L18" s="8">
        <f t="shared" si="9"/>
        <v>0</v>
      </c>
      <c r="M18" s="8">
        <f t="shared" si="10"/>
        <v>0</v>
      </c>
      <c r="N18" s="9">
        <f t="shared" si="11"/>
        <v>0</v>
      </c>
      <c r="O18" s="10">
        <v>4</v>
      </c>
      <c r="P18" s="10">
        <v>3</v>
      </c>
      <c r="Q18" s="10"/>
      <c r="R18" s="10" t="s">
        <v>10</v>
      </c>
      <c r="S18" s="10"/>
      <c r="T18" s="10"/>
      <c r="U18" s="10" t="s">
        <v>10</v>
      </c>
      <c r="V18" s="10"/>
      <c r="W18" s="10"/>
      <c r="X18" s="10"/>
      <c r="Y18" s="10"/>
      <c r="Z18" s="10"/>
      <c r="AA18" s="10" t="s">
        <v>10</v>
      </c>
      <c r="AB18" s="10">
        <v>4</v>
      </c>
      <c r="AC18" s="10"/>
      <c r="AD18" s="10" t="s">
        <v>10</v>
      </c>
      <c r="AE18" s="10"/>
      <c r="AF18" s="10"/>
      <c r="AG18" s="10" t="s">
        <v>10</v>
      </c>
      <c r="AH18" s="10"/>
      <c r="AI18" s="10"/>
      <c r="AJ18" s="10" t="s">
        <v>10</v>
      </c>
      <c r="AK18" s="10"/>
      <c r="AL18" s="10"/>
      <c r="AM18" s="10" t="s">
        <v>10</v>
      </c>
      <c r="AN18" s="10"/>
      <c r="AO18" s="10"/>
      <c r="AP18" s="10" t="s">
        <v>10</v>
      </c>
      <c r="AQ18" s="10"/>
      <c r="AR18" s="10"/>
      <c r="AS18" s="10" t="s">
        <v>12</v>
      </c>
      <c r="AT18" s="10">
        <v>2</v>
      </c>
      <c r="AU18" s="10"/>
      <c r="AV18" s="10" t="s">
        <v>10</v>
      </c>
      <c r="AW18" s="10"/>
      <c r="AX18" s="10"/>
      <c r="AY18" s="10" t="s">
        <v>10</v>
      </c>
      <c r="AZ18" s="10"/>
      <c r="BA18" s="10"/>
      <c r="BB18" s="10" t="s">
        <v>10</v>
      </c>
      <c r="BC18" s="10"/>
      <c r="BD18" s="10"/>
      <c r="BE18" s="10" t="s">
        <v>10</v>
      </c>
      <c r="BF18" s="10"/>
      <c r="BG18" s="10"/>
      <c r="BH18" s="10" t="s">
        <v>10</v>
      </c>
      <c r="BI18" s="10"/>
      <c r="BJ18" s="10"/>
      <c r="BK18" s="10" t="s">
        <v>10</v>
      </c>
      <c r="BL18" s="10"/>
      <c r="BM18" s="10"/>
      <c r="BN18" s="10"/>
      <c r="BO18" s="10"/>
      <c r="BP18" s="10"/>
      <c r="BQ18" s="10" t="s">
        <v>10</v>
      </c>
      <c r="BR18" s="10"/>
      <c r="BS18" s="10"/>
      <c r="BT18" s="10" t="s">
        <v>10</v>
      </c>
      <c r="BU18" s="10"/>
      <c r="BV18" s="10"/>
      <c r="BW18" s="10" t="s">
        <v>10</v>
      </c>
      <c r="BX18" s="10"/>
      <c r="BY18" s="10"/>
      <c r="BZ18" s="10" t="s">
        <v>10</v>
      </c>
      <c r="CA18" s="10"/>
      <c r="CB18" s="10"/>
      <c r="CC18" s="10" t="s">
        <v>10</v>
      </c>
      <c r="CD18" s="10"/>
      <c r="CE18" s="10"/>
      <c r="CF18" s="10" t="s">
        <v>10</v>
      </c>
      <c r="CG18" s="10"/>
      <c r="CH18" s="10"/>
      <c r="CI18" s="10"/>
      <c r="CJ18" s="10"/>
      <c r="CK18" s="10"/>
      <c r="CL18" s="10"/>
      <c r="CM18" s="10"/>
      <c r="CN18" s="10"/>
      <c r="CO18" s="10" t="s">
        <v>10</v>
      </c>
      <c r="CP18" s="10"/>
      <c r="CQ18" s="10"/>
      <c r="CR18" s="10" t="s">
        <v>10</v>
      </c>
      <c r="CS18" s="10"/>
      <c r="CT18" s="10"/>
      <c r="CU18" s="10" t="s">
        <v>10</v>
      </c>
      <c r="CV18" s="10"/>
      <c r="CW18" s="10"/>
      <c r="CX18" s="10" t="s">
        <v>10</v>
      </c>
      <c r="CY18" s="10">
        <v>4</v>
      </c>
      <c r="CZ18" s="10"/>
      <c r="DA18" s="10"/>
      <c r="DB18" s="10"/>
      <c r="DC18" s="13"/>
      <c r="DM18" s="4" t="s">
        <v>39</v>
      </c>
      <c r="DN18" s="5" t="s">
        <v>49</v>
      </c>
      <c r="DO18" s="11">
        <f t="shared" si="12"/>
        <v>24.5</v>
      </c>
      <c r="DP18" s="22">
        <f t="shared" si="13"/>
        <v>1.6875</v>
      </c>
      <c r="DQ18" s="11">
        <f t="shared" si="14"/>
        <v>0</v>
      </c>
      <c r="DR18" s="11">
        <f t="shared" si="15"/>
        <v>1.5</v>
      </c>
      <c r="DS18" s="11">
        <f t="shared" si="16"/>
        <v>1</v>
      </c>
      <c r="DT18" s="11">
        <f t="shared" si="17"/>
        <v>0</v>
      </c>
      <c r="DU18" s="11">
        <f t="shared" si="18"/>
        <v>0</v>
      </c>
      <c r="DV18" s="11">
        <f t="shared" si="19"/>
        <v>0</v>
      </c>
      <c r="DW18" s="11">
        <f t="shared" si="20"/>
        <v>0</v>
      </c>
      <c r="DX18" s="11">
        <f t="shared" si="21"/>
        <v>0</v>
      </c>
      <c r="DY18" s="11">
        <f t="shared" si="22"/>
        <v>0</v>
      </c>
      <c r="DZ18" s="30">
        <f t="shared" si="23"/>
        <v>0</v>
      </c>
      <c r="EA18" s="63">
        <f t="shared" si="25"/>
        <v>29</v>
      </c>
      <c r="EB18" s="63"/>
      <c r="EC18" s="65">
        <f t="shared" si="24"/>
        <v>25</v>
      </c>
      <c r="ED18" s="61"/>
      <c r="EE18" s="61">
        <f>SUMPRODUCT((O$8:$DC17="T5")*(O18:DC18&gt;$DU$6))</f>
        <v>2</v>
      </c>
      <c r="EF18" s="62"/>
    </row>
    <row r="19" spans="1:136" ht="16.5" customHeight="1" x14ac:dyDescent="0.2">
      <c r="A19" s="4" t="s">
        <v>50</v>
      </c>
      <c r="B19" s="5" t="s">
        <v>61</v>
      </c>
      <c r="C19" s="6">
        <f t="shared" si="0"/>
        <v>25</v>
      </c>
      <c r="D19" s="7">
        <f t="shared" si="1"/>
        <v>13.5</v>
      </c>
      <c r="E19" s="7">
        <f t="shared" si="2"/>
        <v>0</v>
      </c>
      <c r="F19" s="50">
        <f t="shared" si="3"/>
        <v>1.5</v>
      </c>
      <c r="G19" s="50">
        <f t="shared" si="4"/>
        <v>8</v>
      </c>
      <c r="H19" s="50">
        <f t="shared" si="5"/>
        <v>0</v>
      </c>
      <c r="I19" s="53">
        <f t="shared" si="6"/>
        <v>0</v>
      </c>
      <c r="J19" s="53">
        <f t="shared" si="7"/>
        <v>0</v>
      </c>
      <c r="K19" s="53">
        <f t="shared" si="8"/>
        <v>0</v>
      </c>
      <c r="L19" s="8">
        <f t="shared" si="9"/>
        <v>0</v>
      </c>
      <c r="M19" s="8">
        <f t="shared" si="10"/>
        <v>0</v>
      </c>
      <c r="N19" s="9">
        <f t="shared" si="11"/>
        <v>0</v>
      </c>
      <c r="O19" s="10" t="s">
        <v>10</v>
      </c>
      <c r="P19" s="10">
        <v>3</v>
      </c>
      <c r="Q19" s="10"/>
      <c r="R19" s="10" t="s">
        <v>10</v>
      </c>
      <c r="S19" s="10"/>
      <c r="T19" s="10"/>
      <c r="U19" s="10" t="s">
        <v>10</v>
      </c>
      <c r="V19" s="10"/>
      <c r="W19" s="10"/>
      <c r="X19" s="10"/>
      <c r="Y19" s="10"/>
      <c r="Z19" s="10"/>
      <c r="AA19" s="10" t="s">
        <v>10</v>
      </c>
      <c r="AB19" s="10">
        <v>4</v>
      </c>
      <c r="AC19" s="10"/>
      <c r="AD19" s="10" t="s">
        <v>10</v>
      </c>
      <c r="AE19" s="10"/>
      <c r="AF19" s="10"/>
      <c r="AG19" s="10"/>
      <c r="AH19" s="10"/>
      <c r="AI19" s="10"/>
      <c r="AJ19" s="10" t="s">
        <v>10</v>
      </c>
      <c r="AK19" s="10"/>
      <c r="AL19" s="10"/>
      <c r="AM19" s="10" t="s">
        <v>10</v>
      </c>
      <c r="AN19" s="10"/>
      <c r="AO19" s="10"/>
      <c r="AP19" s="10" t="s">
        <v>10</v>
      </c>
      <c r="AQ19" s="10"/>
      <c r="AR19" s="10"/>
      <c r="AS19" s="10" t="s">
        <v>12</v>
      </c>
      <c r="AT19" s="10">
        <v>2</v>
      </c>
      <c r="AU19" s="10"/>
      <c r="AV19" s="10" t="s">
        <v>10</v>
      </c>
      <c r="AW19" s="10"/>
      <c r="AX19" s="10"/>
      <c r="AY19" s="10" t="s">
        <v>10</v>
      </c>
      <c r="AZ19" s="10"/>
      <c r="BA19" s="10"/>
      <c r="BB19" s="10" t="s">
        <v>10</v>
      </c>
      <c r="BC19" s="10"/>
      <c r="BD19" s="10"/>
      <c r="BE19" s="10" t="s">
        <v>10</v>
      </c>
      <c r="BF19" s="10"/>
      <c r="BG19" s="10"/>
      <c r="BH19" s="10" t="s">
        <v>10</v>
      </c>
      <c r="BI19" s="10"/>
      <c r="BJ19" s="10"/>
      <c r="BK19" s="10" t="s">
        <v>10</v>
      </c>
      <c r="BL19" s="10"/>
      <c r="BM19" s="10"/>
      <c r="BN19" s="10"/>
      <c r="BO19" s="10"/>
      <c r="BP19" s="10"/>
      <c r="BQ19" s="10" t="s">
        <v>10</v>
      </c>
      <c r="BR19" s="10"/>
      <c r="BS19" s="10"/>
      <c r="BT19" s="10" t="s">
        <v>10</v>
      </c>
      <c r="BU19" s="10"/>
      <c r="BV19" s="10"/>
      <c r="BW19" s="10" t="s">
        <v>10</v>
      </c>
      <c r="BX19" s="10"/>
      <c r="BY19" s="10"/>
      <c r="BZ19" s="10" t="s">
        <v>10</v>
      </c>
      <c r="CA19" s="10"/>
      <c r="CB19" s="10"/>
      <c r="CC19" s="10" t="s">
        <v>10</v>
      </c>
      <c r="CD19" s="10"/>
      <c r="CE19" s="10"/>
      <c r="CF19" s="10" t="s">
        <v>10</v>
      </c>
      <c r="CG19" s="10"/>
      <c r="CH19" s="10"/>
      <c r="CI19" s="10"/>
      <c r="CJ19" s="10"/>
      <c r="CK19" s="10"/>
      <c r="CL19" s="10" t="s">
        <v>10</v>
      </c>
      <c r="CM19" s="10"/>
      <c r="CN19" s="10"/>
      <c r="CO19" s="10" t="s">
        <v>10</v>
      </c>
      <c r="CP19" s="10"/>
      <c r="CQ19" s="10"/>
      <c r="CR19" s="10" t="s">
        <v>10</v>
      </c>
      <c r="CS19" s="10"/>
      <c r="CT19" s="10"/>
      <c r="CU19" s="10" t="s">
        <v>10</v>
      </c>
      <c r="CV19" s="10"/>
      <c r="CW19" s="10"/>
      <c r="CX19" s="10" t="s">
        <v>10</v>
      </c>
      <c r="CY19" s="10">
        <v>4</v>
      </c>
      <c r="CZ19" s="10"/>
      <c r="DA19" s="10"/>
      <c r="DB19" s="10"/>
      <c r="DC19" s="13"/>
      <c r="DM19" s="4" t="s">
        <v>50</v>
      </c>
      <c r="DN19" s="5" t="s">
        <v>61</v>
      </c>
      <c r="DO19" s="11">
        <f t="shared" ref="DO19:DO36" si="26">C19</f>
        <v>25</v>
      </c>
      <c r="DP19" s="22">
        <f t="shared" si="13"/>
        <v>1.6875</v>
      </c>
      <c r="DQ19" s="11">
        <f t="shared" si="14"/>
        <v>0</v>
      </c>
      <c r="DR19" s="11">
        <f t="shared" ref="DR19:DR36" si="27">F19</f>
        <v>1.5</v>
      </c>
      <c r="DS19" s="11">
        <f t="shared" si="16"/>
        <v>1</v>
      </c>
      <c r="DT19" s="11">
        <f t="shared" si="17"/>
        <v>0</v>
      </c>
      <c r="DU19" s="11">
        <f t="shared" ref="DU19:DU36" si="28">I19</f>
        <v>0</v>
      </c>
      <c r="DV19" s="11">
        <f t="shared" si="19"/>
        <v>0</v>
      </c>
      <c r="DW19" s="11">
        <f t="shared" si="20"/>
        <v>0</v>
      </c>
      <c r="DX19" s="11">
        <f t="shared" ref="DX19:DX36" si="29">L19</f>
        <v>0</v>
      </c>
      <c r="DY19" s="11">
        <f t="shared" ref="DY19:DY36" si="30">M19</f>
        <v>0</v>
      </c>
      <c r="DZ19" s="30">
        <f t="shared" ref="DZ19:DZ36" si="31">N19</f>
        <v>0</v>
      </c>
      <c r="EA19" s="63">
        <f t="shared" si="25"/>
        <v>29</v>
      </c>
      <c r="EB19" s="63"/>
      <c r="EC19" s="65">
        <f t="shared" si="24"/>
        <v>26</v>
      </c>
      <c r="ED19" s="61"/>
      <c r="EE19" s="61">
        <f>SUMPRODUCT((O$8:$DC17="T5")*(O19:DC19&gt;$DU$6))</f>
        <v>2</v>
      </c>
      <c r="EF19" s="62"/>
    </row>
    <row r="20" spans="1:136" ht="16.5" customHeight="1" x14ac:dyDescent="0.2">
      <c r="A20" s="4" t="s">
        <v>51</v>
      </c>
      <c r="B20" s="5" t="s">
        <v>62</v>
      </c>
      <c r="C20" s="6">
        <f t="shared" si="0"/>
        <v>26</v>
      </c>
      <c r="D20" s="7">
        <f t="shared" si="1"/>
        <v>13.5</v>
      </c>
      <c r="E20" s="7">
        <f t="shared" si="2"/>
        <v>0</v>
      </c>
      <c r="F20" s="50">
        <f t="shared" si="3"/>
        <v>1.5</v>
      </c>
      <c r="G20" s="50">
        <f t="shared" si="4"/>
        <v>8</v>
      </c>
      <c r="H20" s="50">
        <f t="shared" si="5"/>
        <v>0</v>
      </c>
      <c r="I20" s="53">
        <f t="shared" si="6"/>
        <v>0</v>
      </c>
      <c r="J20" s="53">
        <f t="shared" si="7"/>
        <v>0</v>
      </c>
      <c r="K20" s="53">
        <f t="shared" si="8"/>
        <v>0</v>
      </c>
      <c r="L20" s="8">
        <f t="shared" si="9"/>
        <v>0</v>
      </c>
      <c r="M20" s="8">
        <f t="shared" si="10"/>
        <v>0</v>
      </c>
      <c r="N20" s="9">
        <f t="shared" si="11"/>
        <v>0</v>
      </c>
      <c r="O20" s="10" t="s">
        <v>10</v>
      </c>
      <c r="P20" s="10">
        <v>3</v>
      </c>
      <c r="Q20" s="10"/>
      <c r="R20" s="10" t="s">
        <v>10</v>
      </c>
      <c r="S20" s="10"/>
      <c r="T20" s="10"/>
      <c r="U20" s="10" t="s">
        <v>10</v>
      </c>
      <c r="V20" s="10"/>
      <c r="W20" s="10"/>
      <c r="X20" s="10"/>
      <c r="Y20" s="10"/>
      <c r="Z20" s="10"/>
      <c r="AA20" s="10" t="s">
        <v>10</v>
      </c>
      <c r="AB20" s="10">
        <v>4</v>
      </c>
      <c r="AC20" s="10"/>
      <c r="AD20" s="10" t="s">
        <v>10</v>
      </c>
      <c r="AE20" s="10"/>
      <c r="AF20" s="10"/>
      <c r="AG20" s="10" t="s">
        <v>10</v>
      </c>
      <c r="AH20" s="10"/>
      <c r="AI20" s="10"/>
      <c r="AJ20" s="10" t="s">
        <v>10</v>
      </c>
      <c r="AK20" s="10"/>
      <c r="AL20" s="10"/>
      <c r="AM20" s="10" t="s">
        <v>10</v>
      </c>
      <c r="AN20" s="10"/>
      <c r="AO20" s="10"/>
      <c r="AP20" s="10" t="s">
        <v>10</v>
      </c>
      <c r="AQ20" s="10"/>
      <c r="AR20" s="10"/>
      <c r="AS20" s="10" t="s">
        <v>12</v>
      </c>
      <c r="AT20" s="10">
        <v>2</v>
      </c>
      <c r="AU20" s="10"/>
      <c r="AV20" s="10" t="s">
        <v>10</v>
      </c>
      <c r="AW20" s="10"/>
      <c r="AX20" s="10"/>
      <c r="AY20" s="10" t="s">
        <v>10</v>
      </c>
      <c r="AZ20" s="10"/>
      <c r="BA20" s="10"/>
      <c r="BB20" s="10" t="s">
        <v>10</v>
      </c>
      <c r="BC20" s="10"/>
      <c r="BD20" s="10"/>
      <c r="BE20" s="10" t="s">
        <v>10</v>
      </c>
      <c r="BF20" s="10"/>
      <c r="BG20" s="10"/>
      <c r="BH20" s="10" t="s">
        <v>10</v>
      </c>
      <c r="BI20" s="10"/>
      <c r="BJ20" s="10"/>
      <c r="BK20" s="10" t="s">
        <v>10</v>
      </c>
      <c r="BL20" s="10"/>
      <c r="BM20" s="10"/>
      <c r="BN20" s="10"/>
      <c r="BO20" s="10"/>
      <c r="BP20" s="10"/>
      <c r="BQ20" s="10" t="s">
        <v>10</v>
      </c>
      <c r="BR20" s="10"/>
      <c r="BS20" s="10"/>
      <c r="BT20" s="10" t="s">
        <v>10</v>
      </c>
      <c r="BU20" s="10"/>
      <c r="BV20" s="10"/>
      <c r="BW20" s="10" t="s">
        <v>10</v>
      </c>
      <c r="BX20" s="10"/>
      <c r="BY20" s="10"/>
      <c r="BZ20" s="10" t="s">
        <v>10</v>
      </c>
      <c r="CA20" s="10"/>
      <c r="CB20" s="10"/>
      <c r="CC20" s="10" t="s">
        <v>10</v>
      </c>
      <c r="CD20" s="10"/>
      <c r="CE20" s="10"/>
      <c r="CF20" s="10" t="s">
        <v>10</v>
      </c>
      <c r="CG20" s="10"/>
      <c r="CH20" s="10"/>
      <c r="CI20" s="10"/>
      <c r="CJ20" s="10"/>
      <c r="CK20" s="10"/>
      <c r="CL20" s="10" t="s">
        <v>10</v>
      </c>
      <c r="CM20" s="10"/>
      <c r="CN20" s="10"/>
      <c r="CO20" s="10" t="s">
        <v>10</v>
      </c>
      <c r="CP20" s="10"/>
      <c r="CQ20" s="10"/>
      <c r="CR20" s="10" t="s">
        <v>10</v>
      </c>
      <c r="CS20" s="10"/>
      <c r="CT20" s="10"/>
      <c r="CU20" s="10" t="s">
        <v>10</v>
      </c>
      <c r="CV20" s="10"/>
      <c r="CW20" s="10"/>
      <c r="CX20" s="10" t="s">
        <v>10</v>
      </c>
      <c r="CY20" s="10">
        <v>4</v>
      </c>
      <c r="CZ20" s="10"/>
      <c r="DA20" s="10"/>
      <c r="DB20" s="10"/>
      <c r="DC20" s="13"/>
      <c r="DM20" s="4" t="s">
        <v>51</v>
      </c>
      <c r="DN20" s="5" t="s">
        <v>62</v>
      </c>
      <c r="DO20" s="11">
        <f t="shared" si="26"/>
        <v>26</v>
      </c>
      <c r="DP20" s="22">
        <f t="shared" si="13"/>
        <v>1.6875</v>
      </c>
      <c r="DQ20" s="11">
        <f t="shared" si="14"/>
        <v>0</v>
      </c>
      <c r="DR20" s="11">
        <f t="shared" si="27"/>
        <v>1.5</v>
      </c>
      <c r="DS20" s="11">
        <f t="shared" si="16"/>
        <v>1</v>
      </c>
      <c r="DT20" s="11">
        <f t="shared" si="17"/>
        <v>0</v>
      </c>
      <c r="DU20" s="11">
        <f t="shared" si="28"/>
        <v>0</v>
      </c>
      <c r="DV20" s="11">
        <f t="shared" si="19"/>
        <v>0</v>
      </c>
      <c r="DW20" s="11">
        <f t="shared" si="20"/>
        <v>0</v>
      </c>
      <c r="DX20" s="11">
        <f t="shared" si="29"/>
        <v>0</v>
      </c>
      <c r="DY20" s="11">
        <f t="shared" si="30"/>
        <v>0</v>
      </c>
      <c r="DZ20" s="30">
        <f t="shared" si="31"/>
        <v>0</v>
      </c>
      <c r="EA20" s="63">
        <f t="shared" si="25"/>
        <v>30</v>
      </c>
      <c r="EB20" s="63"/>
      <c r="EC20" s="65">
        <f t="shared" si="24"/>
        <v>27</v>
      </c>
      <c r="ED20" s="61"/>
      <c r="EE20" s="61">
        <f>SUMPRODUCT((O$8:$DC19="T5")*(O20:DC20&gt;$DU$6))</f>
        <v>2</v>
      </c>
      <c r="EF20" s="62"/>
    </row>
    <row r="21" spans="1:136" ht="15.75" customHeight="1" x14ac:dyDescent="0.2">
      <c r="A21" s="4" t="s">
        <v>52</v>
      </c>
      <c r="B21" s="5" t="s">
        <v>63</v>
      </c>
      <c r="C21" s="6">
        <f t="shared" si="0"/>
        <v>26</v>
      </c>
      <c r="D21" s="7">
        <f t="shared" si="1"/>
        <v>13.5</v>
      </c>
      <c r="E21" s="7">
        <f t="shared" si="2"/>
        <v>0</v>
      </c>
      <c r="F21" s="50">
        <f t="shared" si="3"/>
        <v>1.5</v>
      </c>
      <c r="G21" s="50">
        <f t="shared" si="4"/>
        <v>8</v>
      </c>
      <c r="H21" s="50">
        <f t="shared" si="5"/>
        <v>0</v>
      </c>
      <c r="I21" s="53">
        <f t="shared" si="6"/>
        <v>0</v>
      </c>
      <c r="J21" s="53">
        <f t="shared" si="7"/>
        <v>0</v>
      </c>
      <c r="K21" s="53">
        <f t="shared" si="8"/>
        <v>0</v>
      </c>
      <c r="L21" s="8">
        <f t="shared" si="9"/>
        <v>0</v>
      </c>
      <c r="M21" s="8">
        <f t="shared" si="10"/>
        <v>0</v>
      </c>
      <c r="N21" s="9">
        <f t="shared" si="11"/>
        <v>0</v>
      </c>
      <c r="O21" s="10" t="s">
        <v>10</v>
      </c>
      <c r="P21" s="10">
        <v>3</v>
      </c>
      <c r="Q21" s="10"/>
      <c r="R21" s="10" t="s">
        <v>10</v>
      </c>
      <c r="S21" s="10"/>
      <c r="T21" s="10"/>
      <c r="U21" s="10" t="s">
        <v>10</v>
      </c>
      <c r="V21" s="10"/>
      <c r="W21" s="10"/>
      <c r="X21" s="10"/>
      <c r="Y21" s="10"/>
      <c r="Z21" s="10"/>
      <c r="AA21" s="10" t="s">
        <v>10</v>
      </c>
      <c r="AB21" s="10">
        <v>4</v>
      </c>
      <c r="AC21" s="10"/>
      <c r="AD21" s="10" t="s">
        <v>10</v>
      </c>
      <c r="AE21" s="10"/>
      <c r="AF21" s="10"/>
      <c r="AG21" s="10" t="s">
        <v>10</v>
      </c>
      <c r="AH21" s="10"/>
      <c r="AI21" s="10"/>
      <c r="AJ21" s="10" t="s">
        <v>10</v>
      </c>
      <c r="AK21" s="10"/>
      <c r="AL21" s="10"/>
      <c r="AM21" s="10" t="s">
        <v>10</v>
      </c>
      <c r="AN21" s="10"/>
      <c r="AO21" s="10"/>
      <c r="AP21" s="10" t="s">
        <v>10</v>
      </c>
      <c r="AQ21" s="10"/>
      <c r="AR21" s="10"/>
      <c r="AS21" s="10" t="s">
        <v>12</v>
      </c>
      <c r="AT21" s="10">
        <v>2</v>
      </c>
      <c r="AU21" s="10"/>
      <c r="AV21" s="10" t="s">
        <v>10</v>
      </c>
      <c r="AW21" s="10"/>
      <c r="AX21" s="10"/>
      <c r="AY21" s="10" t="s">
        <v>10</v>
      </c>
      <c r="AZ21" s="10"/>
      <c r="BA21" s="10"/>
      <c r="BB21" s="10" t="s">
        <v>10</v>
      </c>
      <c r="BC21" s="10"/>
      <c r="BD21" s="10"/>
      <c r="BE21" s="10" t="s">
        <v>10</v>
      </c>
      <c r="BF21" s="10"/>
      <c r="BG21" s="10"/>
      <c r="BH21" s="10" t="s">
        <v>10</v>
      </c>
      <c r="BI21" s="10"/>
      <c r="BJ21" s="10"/>
      <c r="BK21" s="10" t="s">
        <v>10</v>
      </c>
      <c r="BL21" s="10"/>
      <c r="BM21" s="10"/>
      <c r="BN21" s="10"/>
      <c r="BO21" s="10"/>
      <c r="BP21" s="10"/>
      <c r="BQ21" s="10" t="s">
        <v>10</v>
      </c>
      <c r="BR21" s="10"/>
      <c r="BS21" s="10"/>
      <c r="BT21" s="10" t="s">
        <v>10</v>
      </c>
      <c r="BU21" s="10"/>
      <c r="BV21" s="10"/>
      <c r="BW21" s="10" t="s">
        <v>10</v>
      </c>
      <c r="BX21" s="10"/>
      <c r="BY21" s="10"/>
      <c r="BZ21" s="10" t="s">
        <v>10</v>
      </c>
      <c r="CA21" s="10"/>
      <c r="CB21" s="10"/>
      <c r="CC21" s="10" t="s">
        <v>10</v>
      </c>
      <c r="CD21" s="10"/>
      <c r="CE21" s="10"/>
      <c r="CF21" s="10" t="s">
        <v>10</v>
      </c>
      <c r="CG21" s="10"/>
      <c r="CH21" s="10"/>
      <c r="CI21" s="10"/>
      <c r="CJ21" s="10"/>
      <c r="CK21" s="10"/>
      <c r="CL21" s="10" t="s">
        <v>10</v>
      </c>
      <c r="CM21" s="10"/>
      <c r="CN21" s="10"/>
      <c r="CO21" s="10" t="s">
        <v>10</v>
      </c>
      <c r="CP21" s="10"/>
      <c r="CQ21" s="10"/>
      <c r="CR21" s="10" t="s">
        <v>10</v>
      </c>
      <c r="CS21" s="10"/>
      <c r="CT21" s="10"/>
      <c r="CU21" s="10" t="s">
        <v>10</v>
      </c>
      <c r="CV21" s="10"/>
      <c r="CW21" s="10"/>
      <c r="CX21" s="10" t="s">
        <v>10</v>
      </c>
      <c r="CY21" s="10">
        <v>4</v>
      </c>
      <c r="CZ21" s="10"/>
      <c r="DA21" s="10"/>
      <c r="DB21" s="10"/>
      <c r="DC21" s="13"/>
      <c r="DM21" s="4" t="s">
        <v>52</v>
      </c>
      <c r="DN21" s="5" t="s">
        <v>63</v>
      </c>
      <c r="DO21" s="11">
        <f t="shared" si="26"/>
        <v>26</v>
      </c>
      <c r="DP21" s="22">
        <f t="shared" si="13"/>
        <v>1.6875</v>
      </c>
      <c r="DQ21" s="11">
        <f t="shared" si="14"/>
        <v>0</v>
      </c>
      <c r="DR21" s="11">
        <f t="shared" si="27"/>
        <v>1.5</v>
      </c>
      <c r="DS21" s="11">
        <f t="shared" si="16"/>
        <v>1</v>
      </c>
      <c r="DT21" s="11">
        <f t="shared" si="17"/>
        <v>0</v>
      </c>
      <c r="DU21" s="11">
        <f t="shared" si="28"/>
        <v>0</v>
      </c>
      <c r="DV21" s="11">
        <f t="shared" si="19"/>
        <v>0</v>
      </c>
      <c r="DW21" s="11">
        <f t="shared" si="20"/>
        <v>0</v>
      </c>
      <c r="DX21" s="11">
        <f t="shared" si="29"/>
        <v>0</v>
      </c>
      <c r="DY21" s="11">
        <f t="shared" si="30"/>
        <v>0</v>
      </c>
      <c r="DZ21" s="30">
        <f t="shared" si="31"/>
        <v>0</v>
      </c>
      <c r="EA21" s="63">
        <f t="shared" si="25"/>
        <v>30</v>
      </c>
      <c r="EB21" s="63"/>
      <c r="EC21" s="65">
        <f t="shared" si="24"/>
        <v>27</v>
      </c>
      <c r="ED21" s="61"/>
      <c r="EE21" s="61">
        <f>SUMPRODUCT((O$8:$DC19="T5")*(O21:DC21&gt;$DU$6))</f>
        <v>2</v>
      </c>
      <c r="EF21" s="62"/>
    </row>
    <row r="22" spans="1:136" ht="16.5" customHeight="1" x14ac:dyDescent="0.2">
      <c r="A22" s="4" t="s">
        <v>53</v>
      </c>
      <c r="B22" s="5" t="s">
        <v>64</v>
      </c>
      <c r="C22" s="6">
        <f t="shared" si="0"/>
        <v>26</v>
      </c>
      <c r="D22" s="7">
        <f t="shared" si="1"/>
        <v>13.5</v>
      </c>
      <c r="E22" s="7">
        <f t="shared" si="2"/>
        <v>0</v>
      </c>
      <c r="F22" s="50">
        <f t="shared" si="3"/>
        <v>1.5</v>
      </c>
      <c r="G22" s="50">
        <f t="shared" si="4"/>
        <v>8</v>
      </c>
      <c r="H22" s="50">
        <f t="shared" si="5"/>
        <v>0</v>
      </c>
      <c r="I22" s="53">
        <f t="shared" si="6"/>
        <v>0</v>
      </c>
      <c r="J22" s="53">
        <f t="shared" si="7"/>
        <v>0</v>
      </c>
      <c r="K22" s="53">
        <f t="shared" si="8"/>
        <v>0</v>
      </c>
      <c r="L22" s="8">
        <f t="shared" si="9"/>
        <v>0</v>
      </c>
      <c r="M22" s="8">
        <f t="shared" si="10"/>
        <v>0</v>
      </c>
      <c r="N22" s="9">
        <f t="shared" si="11"/>
        <v>0</v>
      </c>
      <c r="O22" s="10" t="s">
        <v>10</v>
      </c>
      <c r="P22" s="10">
        <v>3</v>
      </c>
      <c r="Q22" s="10"/>
      <c r="R22" s="10" t="s">
        <v>10</v>
      </c>
      <c r="S22" s="10"/>
      <c r="T22" s="10"/>
      <c r="U22" s="10" t="s">
        <v>10</v>
      </c>
      <c r="V22" s="10"/>
      <c r="W22" s="10"/>
      <c r="X22" s="10"/>
      <c r="Y22" s="10"/>
      <c r="Z22" s="10"/>
      <c r="AA22" s="10" t="s">
        <v>10</v>
      </c>
      <c r="AB22" s="10">
        <v>4</v>
      </c>
      <c r="AC22" s="10"/>
      <c r="AD22" s="10" t="s">
        <v>10</v>
      </c>
      <c r="AE22" s="10"/>
      <c r="AF22" s="10"/>
      <c r="AG22" s="10" t="s">
        <v>10</v>
      </c>
      <c r="AH22" s="10"/>
      <c r="AI22" s="10"/>
      <c r="AJ22" s="10" t="s">
        <v>10</v>
      </c>
      <c r="AK22" s="10"/>
      <c r="AL22" s="10"/>
      <c r="AM22" s="10" t="s">
        <v>10</v>
      </c>
      <c r="AN22" s="10"/>
      <c r="AO22" s="10"/>
      <c r="AP22" s="10" t="s">
        <v>10</v>
      </c>
      <c r="AQ22" s="10"/>
      <c r="AR22" s="10"/>
      <c r="AS22" s="10" t="s">
        <v>12</v>
      </c>
      <c r="AT22" s="10">
        <v>2</v>
      </c>
      <c r="AU22" s="10"/>
      <c r="AV22" s="10" t="s">
        <v>10</v>
      </c>
      <c r="AW22" s="10"/>
      <c r="AX22" s="10"/>
      <c r="AY22" s="10" t="s">
        <v>10</v>
      </c>
      <c r="AZ22" s="10"/>
      <c r="BA22" s="10"/>
      <c r="BB22" s="10" t="s">
        <v>10</v>
      </c>
      <c r="BC22" s="10"/>
      <c r="BD22" s="10"/>
      <c r="BE22" s="10" t="s">
        <v>10</v>
      </c>
      <c r="BF22" s="10"/>
      <c r="BG22" s="10"/>
      <c r="BH22" s="10" t="s">
        <v>10</v>
      </c>
      <c r="BI22" s="10"/>
      <c r="BJ22" s="10"/>
      <c r="BK22" s="10" t="s">
        <v>10</v>
      </c>
      <c r="BL22" s="10"/>
      <c r="BM22" s="10"/>
      <c r="BN22" s="10"/>
      <c r="BO22" s="10"/>
      <c r="BP22" s="10"/>
      <c r="BQ22" s="10" t="s">
        <v>10</v>
      </c>
      <c r="BR22" s="10"/>
      <c r="BS22" s="10"/>
      <c r="BT22" s="10" t="s">
        <v>10</v>
      </c>
      <c r="BU22" s="10"/>
      <c r="BV22" s="10"/>
      <c r="BW22" s="10" t="s">
        <v>10</v>
      </c>
      <c r="BX22" s="10"/>
      <c r="BY22" s="10"/>
      <c r="BZ22" s="10" t="s">
        <v>10</v>
      </c>
      <c r="CA22" s="10"/>
      <c r="CB22" s="10"/>
      <c r="CC22" s="10" t="s">
        <v>10</v>
      </c>
      <c r="CD22" s="10"/>
      <c r="CE22" s="10"/>
      <c r="CF22" s="10" t="s">
        <v>10</v>
      </c>
      <c r="CG22" s="10"/>
      <c r="CH22" s="10"/>
      <c r="CI22" s="10"/>
      <c r="CJ22" s="10"/>
      <c r="CK22" s="10"/>
      <c r="CL22" s="10" t="s">
        <v>10</v>
      </c>
      <c r="CM22" s="10"/>
      <c r="CN22" s="10"/>
      <c r="CO22" s="10" t="s">
        <v>10</v>
      </c>
      <c r="CP22" s="10"/>
      <c r="CQ22" s="10"/>
      <c r="CR22" s="10" t="s">
        <v>10</v>
      </c>
      <c r="CS22" s="10"/>
      <c r="CT22" s="10"/>
      <c r="CU22" s="10" t="s">
        <v>10</v>
      </c>
      <c r="CV22" s="10"/>
      <c r="CW22" s="10"/>
      <c r="CX22" s="10" t="s">
        <v>10</v>
      </c>
      <c r="CY22" s="10">
        <v>4</v>
      </c>
      <c r="CZ22" s="10"/>
      <c r="DA22" s="10"/>
      <c r="DB22" s="10"/>
      <c r="DC22" s="13"/>
      <c r="DM22" s="4" t="s">
        <v>53</v>
      </c>
      <c r="DN22" s="5" t="s">
        <v>64</v>
      </c>
      <c r="DO22" s="11">
        <f t="shared" si="26"/>
        <v>26</v>
      </c>
      <c r="DP22" s="22">
        <f t="shared" si="13"/>
        <v>1.6875</v>
      </c>
      <c r="DQ22" s="11">
        <f t="shared" si="14"/>
        <v>0</v>
      </c>
      <c r="DR22" s="11">
        <f t="shared" si="27"/>
        <v>1.5</v>
      </c>
      <c r="DS22" s="11">
        <f t="shared" si="16"/>
        <v>1</v>
      </c>
      <c r="DT22" s="11">
        <f t="shared" si="17"/>
        <v>0</v>
      </c>
      <c r="DU22" s="11">
        <f t="shared" si="28"/>
        <v>0</v>
      </c>
      <c r="DV22" s="11">
        <f t="shared" si="19"/>
        <v>0</v>
      </c>
      <c r="DW22" s="11">
        <f t="shared" si="20"/>
        <v>0</v>
      </c>
      <c r="DX22" s="11">
        <f t="shared" si="29"/>
        <v>0</v>
      </c>
      <c r="DY22" s="11">
        <f t="shared" si="30"/>
        <v>0</v>
      </c>
      <c r="DZ22" s="30">
        <f t="shared" si="31"/>
        <v>0</v>
      </c>
      <c r="EA22" s="63">
        <f t="shared" si="25"/>
        <v>30</v>
      </c>
      <c r="EB22" s="63"/>
      <c r="EC22" s="65">
        <f t="shared" si="24"/>
        <v>27</v>
      </c>
      <c r="ED22" s="61"/>
      <c r="EE22" s="61">
        <f>SUMPRODUCT((O$8:$DC21="T5")*(O22:DC22&gt;$DU$6))</f>
        <v>2</v>
      </c>
      <c r="EF22" s="62"/>
    </row>
    <row r="23" spans="1:136" ht="15.75" customHeight="1" x14ac:dyDescent="0.2">
      <c r="A23" s="4" t="s">
        <v>54</v>
      </c>
      <c r="B23" s="5" t="s">
        <v>65</v>
      </c>
      <c r="C23" s="6">
        <f t="shared" si="0"/>
        <v>24</v>
      </c>
      <c r="D23" s="7">
        <f t="shared" si="1"/>
        <v>13.5</v>
      </c>
      <c r="E23" s="7">
        <f>SUMPRODUCT(($O$6:$DC$6&gt;1)*($O$8:$DC$8="T9"),$O23:$DC23)*$E$9</f>
        <v>0</v>
      </c>
      <c r="F23" s="50">
        <f t="shared" si="3"/>
        <v>1.5</v>
      </c>
      <c r="G23" s="50">
        <f t="shared" si="4"/>
        <v>8</v>
      </c>
      <c r="H23" s="50">
        <f t="shared" si="5"/>
        <v>0</v>
      </c>
      <c r="I23" s="53">
        <f t="shared" si="6"/>
        <v>0</v>
      </c>
      <c r="J23" s="53">
        <f t="shared" si="7"/>
        <v>0</v>
      </c>
      <c r="K23" s="53">
        <f t="shared" si="8"/>
        <v>0</v>
      </c>
      <c r="L23" s="8">
        <f t="shared" si="9"/>
        <v>1</v>
      </c>
      <c r="M23" s="8">
        <f t="shared" si="10"/>
        <v>0</v>
      </c>
      <c r="N23" s="9">
        <f t="shared" si="11"/>
        <v>0</v>
      </c>
      <c r="O23" s="10" t="s">
        <v>10</v>
      </c>
      <c r="P23" s="10">
        <v>3</v>
      </c>
      <c r="Q23" s="10"/>
      <c r="R23" s="10" t="s">
        <v>10</v>
      </c>
      <c r="S23" s="10"/>
      <c r="T23" s="10"/>
      <c r="U23" s="10" t="s">
        <v>10</v>
      </c>
      <c r="V23" s="10"/>
      <c r="W23" s="10"/>
      <c r="X23" s="10"/>
      <c r="Y23" s="10"/>
      <c r="Z23" s="10"/>
      <c r="AA23" s="10" t="s">
        <v>10</v>
      </c>
      <c r="AB23" s="10">
        <v>4</v>
      </c>
      <c r="AC23" s="10"/>
      <c r="AD23" s="10" t="s">
        <v>10</v>
      </c>
      <c r="AE23" s="10"/>
      <c r="AF23" s="10"/>
      <c r="AG23" s="10" t="s">
        <v>10</v>
      </c>
      <c r="AH23" s="10"/>
      <c r="AI23" s="10"/>
      <c r="AJ23" s="10" t="s">
        <v>10</v>
      </c>
      <c r="AK23" s="10"/>
      <c r="AL23" s="10"/>
      <c r="AM23" s="10" t="s">
        <v>10</v>
      </c>
      <c r="AN23" s="10"/>
      <c r="AO23" s="10"/>
      <c r="AP23" s="10" t="s">
        <v>10</v>
      </c>
      <c r="AQ23" s="10"/>
      <c r="AR23" s="10"/>
      <c r="AS23" s="10" t="s">
        <v>12</v>
      </c>
      <c r="AT23" s="10">
        <v>2</v>
      </c>
      <c r="AU23" s="10"/>
      <c r="AV23" s="10" t="s">
        <v>10</v>
      </c>
      <c r="AW23" s="10"/>
      <c r="AX23" s="10"/>
      <c r="AY23" s="10" t="s">
        <v>10</v>
      </c>
      <c r="AZ23" s="10"/>
      <c r="BA23" s="10"/>
      <c r="BB23" s="10" t="s">
        <v>10</v>
      </c>
      <c r="BC23" s="10"/>
      <c r="BD23" s="10"/>
      <c r="BE23" s="10" t="s">
        <v>10</v>
      </c>
      <c r="BF23" s="10"/>
      <c r="BG23" s="10"/>
      <c r="BH23" s="10" t="s">
        <v>11</v>
      </c>
      <c r="BI23" s="10"/>
      <c r="BJ23" s="10"/>
      <c r="BK23" s="10" t="s">
        <v>10</v>
      </c>
      <c r="BL23" s="10"/>
      <c r="BM23" s="10"/>
      <c r="BN23" s="10"/>
      <c r="BO23" s="10"/>
      <c r="BP23" s="10"/>
      <c r="BQ23" s="10" t="s">
        <v>10</v>
      </c>
      <c r="BR23" s="10"/>
      <c r="BS23" s="10"/>
      <c r="BT23" s="10" t="s">
        <v>10</v>
      </c>
      <c r="BU23" s="10"/>
      <c r="BV23" s="10"/>
      <c r="BW23" s="10" t="s">
        <v>10</v>
      </c>
      <c r="BX23" s="10"/>
      <c r="BY23" s="10"/>
      <c r="BZ23" s="10" t="s">
        <v>10</v>
      </c>
      <c r="CA23" s="10"/>
      <c r="CB23" s="10"/>
      <c r="CC23" s="10" t="s">
        <v>10</v>
      </c>
      <c r="CD23" s="10"/>
      <c r="CE23" s="10"/>
      <c r="CF23" s="10" t="s">
        <v>10</v>
      </c>
      <c r="CG23" s="10"/>
      <c r="CH23" s="10"/>
      <c r="CI23" s="10"/>
      <c r="CJ23" s="10"/>
      <c r="CK23" s="10"/>
      <c r="CL23" s="10" t="s">
        <v>10</v>
      </c>
      <c r="CM23" s="10"/>
      <c r="CN23" s="10"/>
      <c r="CO23" s="10" t="s">
        <v>10</v>
      </c>
      <c r="CP23" s="10"/>
      <c r="CQ23" s="10"/>
      <c r="CR23" s="10" t="s">
        <v>10</v>
      </c>
      <c r="CS23" s="10"/>
      <c r="CT23" s="10"/>
      <c r="CU23" s="10"/>
      <c r="CV23" s="10"/>
      <c r="CW23" s="10"/>
      <c r="CX23" s="10" t="s">
        <v>10</v>
      </c>
      <c r="CY23" s="10">
        <v>4</v>
      </c>
      <c r="CZ23" s="10"/>
      <c r="DA23" s="10"/>
      <c r="DB23" s="10"/>
      <c r="DC23" s="13"/>
      <c r="DM23" s="4" t="s">
        <v>54</v>
      </c>
      <c r="DN23" s="5" t="s">
        <v>65</v>
      </c>
      <c r="DO23" s="11">
        <f t="shared" si="26"/>
        <v>24</v>
      </c>
      <c r="DP23" s="22">
        <f t="shared" si="13"/>
        <v>1.6875</v>
      </c>
      <c r="DQ23" s="11">
        <f t="shared" si="14"/>
        <v>0</v>
      </c>
      <c r="DR23" s="11">
        <f t="shared" si="27"/>
        <v>1.5</v>
      </c>
      <c r="DS23" s="11">
        <f t="shared" si="16"/>
        <v>1</v>
      </c>
      <c r="DT23" s="11">
        <f t="shared" si="17"/>
        <v>0</v>
      </c>
      <c r="DU23" s="11">
        <f t="shared" si="28"/>
        <v>0</v>
      </c>
      <c r="DV23" s="11">
        <f t="shared" si="19"/>
        <v>0</v>
      </c>
      <c r="DW23" s="11">
        <f t="shared" si="20"/>
        <v>0</v>
      </c>
      <c r="DX23" s="11">
        <f t="shared" si="29"/>
        <v>1</v>
      </c>
      <c r="DY23" s="11">
        <f t="shared" si="30"/>
        <v>0</v>
      </c>
      <c r="DZ23" s="30">
        <f t="shared" si="31"/>
        <v>0</v>
      </c>
      <c r="EA23" s="63">
        <f t="shared" si="25"/>
        <v>29</v>
      </c>
      <c r="EB23" s="63"/>
      <c r="EC23" s="65">
        <f t="shared" si="24"/>
        <v>25</v>
      </c>
      <c r="ED23" s="61"/>
      <c r="EE23" s="61">
        <f>SUMPRODUCT((O$8:$DC21="T5")*(O23:DC23&gt;$DU$6))</f>
        <v>2</v>
      </c>
      <c r="EF23" s="62"/>
    </row>
    <row r="24" spans="1:136" ht="15.75" customHeight="1" x14ac:dyDescent="0.2">
      <c r="A24" s="4" t="s">
        <v>55</v>
      </c>
      <c r="B24" s="5" t="s">
        <v>66</v>
      </c>
      <c r="C24" s="6">
        <f t="shared" si="0"/>
        <v>26</v>
      </c>
      <c r="D24" s="7">
        <f t="shared" si="1"/>
        <v>13.5</v>
      </c>
      <c r="E24" s="7">
        <f t="shared" si="2"/>
        <v>0</v>
      </c>
      <c r="F24" s="50">
        <f t="shared" si="3"/>
        <v>1.5</v>
      </c>
      <c r="G24" s="50">
        <f t="shared" si="4"/>
        <v>8</v>
      </c>
      <c r="H24" s="50">
        <f t="shared" si="5"/>
        <v>0</v>
      </c>
      <c r="I24" s="53">
        <f t="shared" si="6"/>
        <v>0</v>
      </c>
      <c r="J24" s="53">
        <f t="shared" si="7"/>
        <v>0</v>
      </c>
      <c r="K24" s="53">
        <f t="shared" si="8"/>
        <v>0</v>
      </c>
      <c r="L24" s="8">
        <f t="shared" si="9"/>
        <v>0</v>
      </c>
      <c r="M24" s="8">
        <f t="shared" si="10"/>
        <v>0</v>
      </c>
      <c r="N24" s="9">
        <f t="shared" si="11"/>
        <v>0</v>
      </c>
      <c r="O24" s="10" t="s">
        <v>10</v>
      </c>
      <c r="P24" s="10">
        <v>3</v>
      </c>
      <c r="Q24" s="10"/>
      <c r="R24" s="10" t="s">
        <v>10</v>
      </c>
      <c r="S24" s="10"/>
      <c r="T24" s="10"/>
      <c r="U24" s="10" t="s">
        <v>10</v>
      </c>
      <c r="V24" s="10"/>
      <c r="W24" s="10"/>
      <c r="X24" s="10"/>
      <c r="Y24" s="10"/>
      <c r="Z24" s="10"/>
      <c r="AA24" s="10" t="s">
        <v>10</v>
      </c>
      <c r="AB24" s="10">
        <v>4</v>
      </c>
      <c r="AC24" s="10"/>
      <c r="AD24" s="10" t="s">
        <v>10</v>
      </c>
      <c r="AE24" s="10"/>
      <c r="AF24" s="10"/>
      <c r="AG24" s="10" t="s">
        <v>10</v>
      </c>
      <c r="AH24" s="10"/>
      <c r="AI24" s="10"/>
      <c r="AJ24" s="10" t="s">
        <v>10</v>
      </c>
      <c r="AK24" s="10"/>
      <c r="AL24" s="10"/>
      <c r="AM24" s="10" t="s">
        <v>10</v>
      </c>
      <c r="AN24" s="10"/>
      <c r="AO24" s="10"/>
      <c r="AP24" s="10" t="s">
        <v>10</v>
      </c>
      <c r="AQ24" s="10"/>
      <c r="AR24" s="10"/>
      <c r="AS24" s="10" t="s">
        <v>12</v>
      </c>
      <c r="AT24" s="10">
        <v>2</v>
      </c>
      <c r="AU24" s="10"/>
      <c r="AV24" s="10" t="s">
        <v>10</v>
      </c>
      <c r="AW24" s="10"/>
      <c r="AX24" s="10"/>
      <c r="AY24" s="10" t="s">
        <v>10</v>
      </c>
      <c r="AZ24" s="10"/>
      <c r="BA24" s="10"/>
      <c r="BB24" s="10" t="s">
        <v>10</v>
      </c>
      <c r="BC24" s="10"/>
      <c r="BD24" s="10"/>
      <c r="BE24" s="10" t="s">
        <v>10</v>
      </c>
      <c r="BF24" s="10"/>
      <c r="BG24" s="10"/>
      <c r="BH24" s="10" t="s">
        <v>10</v>
      </c>
      <c r="BI24" s="10"/>
      <c r="BJ24" s="10"/>
      <c r="BK24" s="10" t="s">
        <v>10</v>
      </c>
      <c r="BL24" s="10"/>
      <c r="BM24" s="10"/>
      <c r="BN24" s="10"/>
      <c r="BO24" s="10"/>
      <c r="BP24" s="10"/>
      <c r="BQ24" s="10" t="s">
        <v>10</v>
      </c>
      <c r="BR24" s="10"/>
      <c r="BS24" s="10"/>
      <c r="BT24" s="10" t="s">
        <v>10</v>
      </c>
      <c r="BU24" s="10"/>
      <c r="BV24" s="10"/>
      <c r="BW24" s="10" t="s">
        <v>10</v>
      </c>
      <c r="BX24" s="10"/>
      <c r="BY24" s="10"/>
      <c r="BZ24" s="10" t="s">
        <v>10</v>
      </c>
      <c r="CA24" s="10"/>
      <c r="CB24" s="10"/>
      <c r="CC24" s="10" t="s">
        <v>10</v>
      </c>
      <c r="CD24" s="10"/>
      <c r="CE24" s="10"/>
      <c r="CF24" s="10" t="s">
        <v>10</v>
      </c>
      <c r="CG24" s="10"/>
      <c r="CH24" s="10"/>
      <c r="CI24" s="10"/>
      <c r="CJ24" s="10"/>
      <c r="CK24" s="10"/>
      <c r="CL24" s="10" t="s">
        <v>10</v>
      </c>
      <c r="CM24" s="10"/>
      <c r="CN24" s="10"/>
      <c r="CO24" s="10" t="s">
        <v>10</v>
      </c>
      <c r="CP24" s="10"/>
      <c r="CQ24" s="10"/>
      <c r="CR24" s="10" t="s">
        <v>10</v>
      </c>
      <c r="CS24" s="10"/>
      <c r="CT24" s="10"/>
      <c r="CU24" s="10" t="s">
        <v>10</v>
      </c>
      <c r="CV24" s="10"/>
      <c r="CW24" s="10"/>
      <c r="CX24" s="10" t="s">
        <v>10</v>
      </c>
      <c r="CY24" s="10">
        <v>4</v>
      </c>
      <c r="CZ24" s="10"/>
      <c r="DA24" s="10"/>
      <c r="DB24" s="10"/>
      <c r="DC24" s="13"/>
      <c r="DM24" s="4" t="s">
        <v>55</v>
      </c>
      <c r="DN24" s="5" t="s">
        <v>66</v>
      </c>
      <c r="DO24" s="11">
        <f t="shared" si="26"/>
        <v>26</v>
      </c>
      <c r="DP24" s="22">
        <f t="shared" si="13"/>
        <v>1.6875</v>
      </c>
      <c r="DQ24" s="11">
        <f t="shared" si="14"/>
        <v>0</v>
      </c>
      <c r="DR24" s="11">
        <f t="shared" si="27"/>
        <v>1.5</v>
      </c>
      <c r="DS24" s="11">
        <f t="shared" si="16"/>
        <v>1</v>
      </c>
      <c r="DT24" s="11">
        <f t="shared" si="17"/>
        <v>0</v>
      </c>
      <c r="DU24" s="11">
        <f t="shared" si="28"/>
        <v>0</v>
      </c>
      <c r="DV24" s="11">
        <f t="shared" si="19"/>
        <v>0</v>
      </c>
      <c r="DW24" s="11">
        <f t="shared" si="20"/>
        <v>0</v>
      </c>
      <c r="DX24" s="11">
        <f t="shared" si="29"/>
        <v>0</v>
      </c>
      <c r="DY24" s="11">
        <f t="shared" si="30"/>
        <v>0</v>
      </c>
      <c r="DZ24" s="30">
        <f t="shared" si="31"/>
        <v>0</v>
      </c>
      <c r="EA24" s="63">
        <f t="shared" si="25"/>
        <v>30</v>
      </c>
      <c r="EB24" s="63"/>
      <c r="EC24" s="65">
        <f t="shared" si="24"/>
        <v>27</v>
      </c>
      <c r="ED24" s="61"/>
      <c r="EE24" s="61">
        <f>SUMPRODUCT((O$8:$DC23="T5")*(O24:DC24&gt;$DU$6))</f>
        <v>2</v>
      </c>
      <c r="EF24" s="62"/>
    </row>
    <row r="25" spans="1:136" ht="17.25" customHeight="1" x14ac:dyDescent="0.2">
      <c r="A25" s="4" t="s">
        <v>56</v>
      </c>
      <c r="B25" s="5" t="s">
        <v>67</v>
      </c>
      <c r="C25" s="6">
        <f t="shared" si="0"/>
        <v>26</v>
      </c>
      <c r="D25" s="7">
        <f t="shared" si="1"/>
        <v>16.5</v>
      </c>
      <c r="E25" s="7">
        <f t="shared" si="2"/>
        <v>0</v>
      </c>
      <c r="F25" s="50">
        <f t="shared" si="3"/>
        <v>1.5</v>
      </c>
      <c r="G25" s="50">
        <f t="shared" si="4"/>
        <v>8</v>
      </c>
      <c r="H25" s="50">
        <f t="shared" si="5"/>
        <v>0</v>
      </c>
      <c r="I25" s="53">
        <f t="shared" si="6"/>
        <v>0</v>
      </c>
      <c r="J25" s="53">
        <f t="shared" si="7"/>
        <v>0</v>
      </c>
      <c r="K25" s="53">
        <f t="shared" si="8"/>
        <v>0</v>
      </c>
      <c r="L25" s="8">
        <f t="shared" si="9"/>
        <v>0</v>
      </c>
      <c r="M25" s="8">
        <f t="shared" si="10"/>
        <v>0</v>
      </c>
      <c r="N25" s="9">
        <f t="shared" si="11"/>
        <v>0</v>
      </c>
      <c r="O25" s="10" t="s">
        <v>10</v>
      </c>
      <c r="P25" s="10">
        <v>3</v>
      </c>
      <c r="Q25" s="10"/>
      <c r="R25" s="10" t="s">
        <v>10</v>
      </c>
      <c r="S25" s="10"/>
      <c r="T25" s="10"/>
      <c r="U25" s="10" t="s">
        <v>10</v>
      </c>
      <c r="V25" s="10">
        <v>2</v>
      </c>
      <c r="W25" s="10"/>
      <c r="X25" s="10"/>
      <c r="Y25" s="10"/>
      <c r="Z25" s="10"/>
      <c r="AA25" s="10" t="s">
        <v>10</v>
      </c>
      <c r="AB25" s="10">
        <v>4</v>
      </c>
      <c r="AC25" s="10"/>
      <c r="AD25" s="10" t="s">
        <v>10</v>
      </c>
      <c r="AE25" s="10"/>
      <c r="AF25" s="10"/>
      <c r="AG25" s="10" t="s">
        <v>10</v>
      </c>
      <c r="AH25" s="10"/>
      <c r="AI25" s="10"/>
      <c r="AJ25" s="10" t="s">
        <v>10</v>
      </c>
      <c r="AK25" s="10"/>
      <c r="AL25" s="10"/>
      <c r="AM25" s="10" t="s">
        <v>10</v>
      </c>
      <c r="AN25" s="10"/>
      <c r="AO25" s="10"/>
      <c r="AP25" s="10" t="s">
        <v>10</v>
      </c>
      <c r="AQ25" s="10"/>
      <c r="AR25" s="10"/>
      <c r="AS25" s="10" t="s">
        <v>12</v>
      </c>
      <c r="AT25" s="10">
        <v>2</v>
      </c>
      <c r="AU25" s="10"/>
      <c r="AV25" s="10" t="s">
        <v>10</v>
      </c>
      <c r="AW25" s="10"/>
      <c r="AX25" s="10"/>
      <c r="AY25" s="10" t="s">
        <v>10</v>
      </c>
      <c r="AZ25" s="10"/>
      <c r="BA25" s="10"/>
      <c r="BB25" s="10" t="s">
        <v>10</v>
      </c>
      <c r="BC25" s="10"/>
      <c r="BD25" s="10"/>
      <c r="BE25" s="10" t="s">
        <v>10</v>
      </c>
      <c r="BF25" s="10"/>
      <c r="BG25" s="10"/>
      <c r="BH25" s="10" t="s">
        <v>10</v>
      </c>
      <c r="BI25" s="10"/>
      <c r="BJ25" s="10"/>
      <c r="BK25" s="10" t="s">
        <v>10</v>
      </c>
      <c r="BL25" s="10"/>
      <c r="BM25" s="10"/>
      <c r="BN25" s="10"/>
      <c r="BO25" s="10"/>
      <c r="BP25" s="10"/>
      <c r="BQ25" s="10" t="s">
        <v>10</v>
      </c>
      <c r="BR25" s="10"/>
      <c r="BS25" s="10"/>
      <c r="BT25" s="10" t="s">
        <v>10</v>
      </c>
      <c r="BU25" s="10"/>
      <c r="BV25" s="10"/>
      <c r="BW25" s="10" t="s">
        <v>10</v>
      </c>
      <c r="BX25" s="10"/>
      <c r="BY25" s="10"/>
      <c r="BZ25" s="10" t="s">
        <v>10</v>
      </c>
      <c r="CA25" s="10"/>
      <c r="CB25" s="10"/>
      <c r="CC25" s="10" t="s">
        <v>10</v>
      </c>
      <c r="CD25" s="10"/>
      <c r="CE25" s="10"/>
      <c r="CF25" s="10" t="s">
        <v>10</v>
      </c>
      <c r="CG25" s="10"/>
      <c r="CH25" s="10"/>
      <c r="CI25" s="10"/>
      <c r="CJ25" s="10"/>
      <c r="CK25" s="10"/>
      <c r="CL25" s="10" t="s">
        <v>10</v>
      </c>
      <c r="CM25" s="10"/>
      <c r="CN25" s="10"/>
      <c r="CO25" s="10" t="s">
        <v>10</v>
      </c>
      <c r="CP25" s="10"/>
      <c r="CQ25" s="10"/>
      <c r="CR25" s="10" t="s">
        <v>10</v>
      </c>
      <c r="CS25" s="10"/>
      <c r="CT25" s="10"/>
      <c r="CU25" s="10" t="s">
        <v>10</v>
      </c>
      <c r="CV25" s="10"/>
      <c r="CW25" s="10"/>
      <c r="CX25" s="10" t="s">
        <v>10</v>
      </c>
      <c r="CY25" s="10">
        <v>4</v>
      </c>
      <c r="CZ25" s="10"/>
      <c r="DA25" s="10"/>
      <c r="DB25" s="10"/>
      <c r="DC25" s="13"/>
      <c r="DM25" s="4" t="s">
        <v>56</v>
      </c>
      <c r="DN25" s="5" t="s">
        <v>67</v>
      </c>
      <c r="DO25" s="11">
        <f t="shared" si="26"/>
        <v>26</v>
      </c>
      <c r="DP25" s="22">
        <f t="shared" si="13"/>
        <v>2.0625</v>
      </c>
      <c r="DQ25" s="11">
        <f t="shared" si="14"/>
        <v>0</v>
      </c>
      <c r="DR25" s="11">
        <f t="shared" si="27"/>
        <v>1.5</v>
      </c>
      <c r="DS25" s="11">
        <f t="shared" si="16"/>
        <v>1</v>
      </c>
      <c r="DT25" s="11">
        <f t="shared" si="17"/>
        <v>0</v>
      </c>
      <c r="DU25" s="11">
        <f t="shared" si="28"/>
        <v>0</v>
      </c>
      <c r="DV25" s="11">
        <f t="shared" si="19"/>
        <v>0</v>
      </c>
      <c r="DW25" s="11">
        <f t="shared" si="20"/>
        <v>0</v>
      </c>
      <c r="DX25" s="11">
        <f t="shared" si="29"/>
        <v>0</v>
      </c>
      <c r="DY25" s="11">
        <f t="shared" si="30"/>
        <v>0</v>
      </c>
      <c r="DZ25" s="30">
        <f t="shared" si="31"/>
        <v>0</v>
      </c>
      <c r="EA25" s="63">
        <f t="shared" si="25"/>
        <v>31</v>
      </c>
      <c r="EB25" s="63"/>
      <c r="EC25" s="65">
        <f t="shared" si="24"/>
        <v>27</v>
      </c>
      <c r="ED25" s="61"/>
      <c r="EE25" s="61">
        <f>SUMPRODUCT((O$8:$DC23="T5")*(O25:DC25&gt;$DU$6))</f>
        <v>2</v>
      </c>
      <c r="EF25" s="62"/>
    </row>
    <row r="26" spans="1:136" ht="16.5" customHeight="1" x14ac:dyDescent="0.2">
      <c r="A26" s="4" t="s">
        <v>57</v>
      </c>
      <c r="B26" s="5" t="s">
        <v>68</v>
      </c>
      <c r="C26" s="6">
        <f t="shared" si="0"/>
        <v>25</v>
      </c>
      <c r="D26" s="7">
        <f t="shared" si="1"/>
        <v>16.5</v>
      </c>
      <c r="E26" s="7">
        <f t="shared" si="2"/>
        <v>0</v>
      </c>
      <c r="F26" s="50">
        <f t="shared" si="3"/>
        <v>1.5</v>
      </c>
      <c r="G26" s="50">
        <f t="shared" si="4"/>
        <v>8</v>
      </c>
      <c r="H26" s="50">
        <f t="shared" si="5"/>
        <v>0</v>
      </c>
      <c r="I26" s="53">
        <f t="shared" si="6"/>
        <v>0</v>
      </c>
      <c r="J26" s="53">
        <f t="shared" si="7"/>
        <v>0</v>
      </c>
      <c r="K26" s="53">
        <f t="shared" si="8"/>
        <v>0</v>
      </c>
      <c r="L26" s="8">
        <f t="shared" si="9"/>
        <v>1</v>
      </c>
      <c r="M26" s="8">
        <f t="shared" si="10"/>
        <v>0</v>
      </c>
      <c r="N26" s="9">
        <f t="shared" si="11"/>
        <v>0</v>
      </c>
      <c r="O26" s="10" t="s">
        <v>10</v>
      </c>
      <c r="P26" s="10">
        <v>3</v>
      </c>
      <c r="Q26" s="10"/>
      <c r="R26" s="10" t="s">
        <v>10</v>
      </c>
      <c r="S26" s="10"/>
      <c r="T26" s="10"/>
      <c r="U26" s="10" t="s">
        <v>11</v>
      </c>
      <c r="V26" s="10">
        <v>2</v>
      </c>
      <c r="W26" s="10"/>
      <c r="X26" s="10"/>
      <c r="Y26" s="10"/>
      <c r="Z26" s="10"/>
      <c r="AA26" s="10" t="s">
        <v>10</v>
      </c>
      <c r="AB26" s="10">
        <v>4</v>
      </c>
      <c r="AC26" s="10"/>
      <c r="AD26" s="10" t="s">
        <v>10</v>
      </c>
      <c r="AE26" s="10"/>
      <c r="AF26" s="10"/>
      <c r="AG26" s="10" t="s">
        <v>10</v>
      </c>
      <c r="AH26" s="10"/>
      <c r="AI26" s="10"/>
      <c r="AJ26" s="10" t="s">
        <v>10</v>
      </c>
      <c r="AK26" s="10"/>
      <c r="AL26" s="10"/>
      <c r="AM26" s="10" t="s">
        <v>10</v>
      </c>
      <c r="AN26" s="10"/>
      <c r="AO26" s="10"/>
      <c r="AP26" s="10" t="s">
        <v>10</v>
      </c>
      <c r="AQ26" s="10"/>
      <c r="AR26" s="10"/>
      <c r="AS26" s="10" t="s">
        <v>12</v>
      </c>
      <c r="AT26" s="10">
        <v>2</v>
      </c>
      <c r="AU26" s="10"/>
      <c r="AV26" s="10" t="s">
        <v>10</v>
      </c>
      <c r="AW26" s="10"/>
      <c r="AX26" s="10"/>
      <c r="AY26" s="10" t="s">
        <v>10</v>
      </c>
      <c r="AZ26" s="10"/>
      <c r="BA26" s="10"/>
      <c r="BB26" s="10" t="s">
        <v>10</v>
      </c>
      <c r="BC26" s="10"/>
      <c r="BD26" s="10"/>
      <c r="BE26" s="10" t="s">
        <v>10</v>
      </c>
      <c r="BF26" s="10"/>
      <c r="BG26" s="10"/>
      <c r="BH26" s="10" t="s">
        <v>10</v>
      </c>
      <c r="BI26" s="10"/>
      <c r="BJ26" s="10"/>
      <c r="BK26" s="10" t="s">
        <v>10</v>
      </c>
      <c r="BL26" s="10"/>
      <c r="BM26" s="10"/>
      <c r="BN26" s="10"/>
      <c r="BO26" s="10"/>
      <c r="BP26" s="10"/>
      <c r="BQ26" s="10" t="s">
        <v>10</v>
      </c>
      <c r="BR26" s="10"/>
      <c r="BS26" s="10"/>
      <c r="BT26" s="10" t="s">
        <v>10</v>
      </c>
      <c r="BU26" s="10"/>
      <c r="BV26" s="10"/>
      <c r="BW26" s="10" t="s">
        <v>10</v>
      </c>
      <c r="BX26" s="10"/>
      <c r="BY26" s="10"/>
      <c r="BZ26" s="10" t="s">
        <v>10</v>
      </c>
      <c r="CA26" s="10"/>
      <c r="CB26" s="10"/>
      <c r="CC26" s="10" t="s">
        <v>10</v>
      </c>
      <c r="CD26" s="10"/>
      <c r="CE26" s="10"/>
      <c r="CF26" s="10" t="s">
        <v>10</v>
      </c>
      <c r="CG26" s="10"/>
      <c r="CH26" s="10"/>
      <c r="CI26" s="10"/>
      <c r="CJ26" s="10"/>
      <c r="CK26" s="10"/>
      <c r="CL26" s="10" t="s">
        <v>10</v>
      </c>
      <c r="CM26" s="10"/>
      <c r="CN26" s="10"/>
      <c r="CO26" s="10" t="s">
        <v>10</v>
      </c>
      <c r="CP26" s="10"/>
      <c r="CQ26" s="10"/>
      <c r="CR26" s="10" t="s">
        <v>10</v>
      </c>
      <c r="CS26" s="10"/>
      <c r="CT26" s="10"/>
      <c r="CU26" s="10" t="s">
        <v>10</v>
      </c>
      <c r="CV26" s="10"/>
      <c r="CW26" s="10"/>
      <c r="CX26" s="10" t="s">
        <v>10</v>
      </c>
      <c r="CY26" s="10">
        <v>4</v>
      </c>
      <c r="CZ26" s="10"/>
      <c r="DA26" s="10"/>
      <c r="DB26" s="10"/>
      <c r="DC26" s="13"/>
      <c r="DM26" s="4" t="s">
        <v>57</v>
      </c>
      <c r="DN26" s="5" t="s">
        <v>68</v>
      </c>
      <c r="DO26" s="11">
        <f t="shared" si="26"/>
        <v>25</v>
      </c>
      <c r="DP26" s="22">
        <f t="shared" si="13"/>
        <v>2.0625</v>
      </c>
      <c r="DQ26" s="11">
        <f t="shared" si="14"/>
        <v>0</v>
      </c>
      <c r="DR26" s="11">
        <f t="shared" si="27"/>
        <v>1.5</v>
      </c>
      <c r="DS26" s="11">
        <f t="shared" si="16"/>
        <v>1</v>
      </c>
      <c r="DT26" s="11">
        <f t="shared" si="17"/>
        <v>0</v>
      </c>
      <c r="DU26" s="11">
        <f t="shared" si="28"/>
        <v>0</v>
      </c>
      <c r="DV26" s="11">
        <f t="shared" si="19"/>
        <v>0</v>
      </c>
      <c r="DW26" s="11">
        <f t="shared" si="20"/>
        <v>0</v>
      </c>
      <c r="DX26" s="11">
        <f t="shared" si="29"/>
        <v>1</v>
      </c>
      <c r="DY26" s="11">
        <f t="shared" si="30"/>
        <v>0</v>
      </c>
      <c r="DZ26" s="30">
        <f t="shared" si="31"/>
        <v>0</v>
      </c>
      <c r="EA26" s="63">
        <f t="shared" si="25"/>
        <v>31</v>
      </c>
      <c r="EB26" s="63"/>
      <c r="EC26" s="65">
        <f t="shared" si="24"/>
        <v>26</v>
      </c>
      <c r="ED26" s="61"/>
      <c r="EE26" s="61">
        <f>SUMPRODUCT((O$8:$DC25="T5")*(O26:DC26&gt;$DU$6))</f>
        <v>2</v>
      </c>
      <c r="EF26" s="62"/>
    </row>
    <row r="27" spans="1:136" ht="16.5" customHeight="1" x14ac:dyDescent="0.2">
      <c r="A27" s="4" t="s">
        <v>58</v>
      </c>
      <c r="B27" s="5" t="s">
        <v>40</v>
      </c>
      <c r="C27" s="6">
        <f t="shared" si="0"/>
        <v>25</v>
      </c>
      <c r="D27" s="7">
        <f t="shared" si="1"/>
        <v>16.5</v>
      </c>
      <c r="E27" s="7">
        <f t="shared" si="2"/>
        <v>0</v>
      </c>
      <c r="F27" s="50">
        <f t="shared" si="3"/>
        <v>1.5</v>
      </c>
      <c r="G27" s="50">
        <f t="shared" si="4"/>
        <v>8</v>
      </c>
      <c r="H27" s="50">
        <f t="shared" si="5"/>
        <v>0</v>
      </c>
      <c r="I27" s="53">
        <f t="shared" si="6"/>
        <v>0</v>
      </c>
      <c r="J27" s="53">
        <f t="shared" si="7"/>
        <v>0</v>
      </c>
      <c r="K27" s="53">
        <f t="shared" si="8"/>
        <v>0</v>
      </c>
      <c r="L27" s="8">
        <f t="shared" si="9"/>
        <v>0</v>
      </c>
      <c r="M27" s="8">
        <f t="shared" si="10"/>
        <v>0</v>
      </c>
      <c r="N27" s="9">
        <f t="shared" si="11"/>
        <v>0</v>
      </c>
      <c r="O27" s="10" t="s">
        <v>10</v>
      </c>
      <c r="P27" s="10">
        <v>3</v>
      </c>
      <c r="Q27" s="10"/>
      <c r="R27" s="10"/>
      <c r="S27" s="10"/>
      <c r="T27" s="10"/>
      <c r="U27" s="10" t="s">
        <v>10</v>
      </c>
      <c r="V27" s="10">
        <v>2</v>
      </c>
      <c r="W27" s="10"/>
      <c r="X27" s="10"/>
      <c r="Y27" s="10"/>
      <c r="Z27" s="10"/>
      <c r="AA27" s="10" t="s">
        <v>10</v>
      </c>
      <c r="AB27" s="10">
        <v>4</v>
      </c>
      <c r="AC27" s="10"/>
      <c r="AD27" s="10" t="s">
        <v>10</v>
      </c>
      <c r="AE27" s="10"/>
      <c r="AF27" s="10"/>
      <c r="AG27" s="10" t="s">
        <v>10</v>
      </c>
      <c r="AH27" s="10"/>
      <c r="AI27" s="10"/>
      <c r="AJ27" s="10" t="s">
        <v>10</v>
      </c>
      <c r="AK27" s="10"/>
      <c r="AL27" s="10"/>
      <c r="AM27" s="10" t="s">
        <v>10</v>
      </c>
      <c r="AN27" s="10"/>
      <c r="AO27" s="10"/>
      <c r="AP27" s="10" t="s">
        <v>10</v>
      </c>
      <c r="AQ27" s="10"/>
      <c r="AR27" s="10"/>
      <c r="AS27" s="10" t="s">
        <v>12</v>
      </c>
      <c r="AT27" s="10">
        <v>2</v>
      </c>
      <c r="AU27" s="10"/>
      <c r="AV27" s="10" t="s">
        <v>10</v>
      </c>
      <c r="AW27" s="10"/>
      <c r="AX27" s="10"/>
      <c r="AY27" s="10" t="s">
        <v>10</v>
      </c>
      <c r="AZ27" s="10"/>
      <c r="BA27" s="10"/>
      <c r="BB27" s="10" t="s">
        <v>10</v>
      </c>
      <c r="BC27" s="10"/>
      <c r="BD27" s="10"/>
      <c r="BE27" s="10" t="s">
        <v>10</v>
      </c>
      <c r="BF27" s="10"/>
      <c r="BG27" s="10"/>
      <c r="BH27" s="10" t="s">
        <v>10</v>
      </c>
      <c r="BI27" s="10"/>
      <c r="BJ27" s="10"/>
      <c r="BK27" s="10" t="s">
        <v>10</v>
      </c>
      <c r="BL27" s="10"/>
      <c r="BM27" s="10"/>
      <c r="BN27" s="10"/>
      <c r="BO27" s="10"/>
      <c r="BP27" s="10"/>
      <c r="BQ27" s="10" t="s">
        <v>10</v>
      </c>
      <c r="BR27" s="10"/>
      <c r="BS27" s="10"/>
      <c r="BT27" s="10" t="s">
        <v>10</v>
      </c>
      <c r="BU27" s="10"/>
      <c r="BV27" s="10"/>
      <c r="BW27" s="10" t="s">
        <v>10</v>
      </c>
      <c r="BX27" s="10"/>
      <c r="BY27" s="10"/>
      <c r="BZ27" s="10" t="s">
        <v>10</v>
      </c>
      <c r="CA27" s="10"/>
      <c r="CB27" s="10"/>
      <c r="CC27" s="10" t="s">
        <v>10</v>
      </c>
      <c r="CD27" s="10"/>
      <c r="CE27" s="10"/>
      <c r="CF27" s="10" t="s">
        <v>10</v>
      </c>
      <c r="CG27" s="10"/>
      <c r="CH27" s="10"/>
      <c r="CI27" s="10"/>
      <c r="CJ27" s="10"/>
      <c r="CK27" s="10"/>
      <c r="CL27" s="10" t="s">
        <v>10</v>
      </c>
      <c r="CM27" s="10"/>
      <c r="CN27" s="10"/>
      <c r="CO27" s="10" t="s">
        <v>10</v>
      </c>
      <c r="CP27" s="10"/>
      <c r="CQ27" s="10"/>
      <c r="CR27" s="10" t="s">
        <v>10</v>
      </c>
      <c r="CS27" s="10"/>
      <c r="CT27" s="10"/>
      <c r="CU27" s="10" t="s">
        <v>10</v>
      </c>
      <c r="CV27" s="10"/>
      <c r="CW27" s="10"/>
      <c r="CX27" s="10" t="s">
        <v>10</v>
      </c>
      <c r="CY27" s="10">
        <v>4</v>
      </c>
      <c r="CZ27" s="10"/>
      <c r="DA27" s="10"/>
      <c r="DB27" s="10"/>
      <c r="DC27" s="13"/>
      <c r="DM27" s="4" t="s">
        <v>58</v>
      </c>
      <c r="DN27" s="5" t="s">
        <v>40</v>
      </c>
      <c r="DO27" s="11">
        <f t="shared" si="26"/>
        <v>25</v>
      </c>
      <c r="DP27" s="22">
        <f t="shared" si="13"/>
        <v>2.0625</v>
      </c>
      <c r="DQ27" s="11">
        <f t="shared" si="14"/>
        <v>0</v>
      </c>
      <c r="DR27" s="11">
        <f t="shared" si="27"/>
        <v>1.5</v>
      </c>
      <c r="DS27" s="11">
        <f t="shared" si="16"/>
        <v>1</v>
      </c>
      <c r="DT27" s="11">
        <f t="shared" si="17"/>
        <v>0</v>
      </c>
      <c r="DU27" s="11">
        <f t="shared" si="28"/>
        <v>0</v>
      </c>
      <c r="DV27" s="11">
        <f t="shared" si="19"/>
        <v>0</v>
      </c>
      <c r="DW27" s="11">
        <f t="shared" si="20"/>
        <v>0</v>
      </c>
      <c r="DX27" s="11">
        <f t="shared" si="29"/>
        <v>0</v>
      </c>
      <c r="DY27" s="11">
        <f t="shared" si="30"/>
        <v>0</v>
      </c>
      <c r="DZ27" s="30">
        <f t="shared" si="31"/>
        <v>0</v>
      </c>
      <c r="EA27" s="63">
        <f t="shared" si="25"/>
        <v>30</v>
      </c>
      <c r="EB27" s="63"/>
      <c r="EC27" s="65">
        <f t="shared" si="24"/>
        <v>26</v>
      </c>
      <c r="ED27" s="61"/>
      <c r="EE27" s="61">
        <f>SUMPRODUCT((O$8:$DC25="T5")*(O27:DC27&gt;$DU$6))</f>
        <v>2</v>
      </c>
      <c r="EF27" s="62"/>
    </row>
    <row r="28" spans="1:136" ht="15.75" customHeight="1" x14ac:dyDescent="0.2">
      <c r="A28" s="31" t="s">
        <v>59</v>
      </c>
      <c r="B28" s="32" t="s">
        <v>69</v>
      </c>
      <c r="C28" s="33">
        <f t="shared" si="0"/>
        <v>25</v>
      </c>
      <c r="D28" s="34">
        <f t="shared" si="1"/>
        <v>16.5</v>
      </c>
      <c r="E28" s="34">
        <f t="shared" si="2"/>
        <v>0</v>
      </c>
      <c r="F28" s="51">
        <f t="shared" si="3"/>
        <v>1.5</v>
      </c>
      <c r="G28" s="51">
        <f t="shared" si="4"/>
        <v>0</v>
      </c>
      <c r="H28" s="51">
        <f t="shared" si="5"/>
        <v>0</v>
      </c>
      <c r="I28" s="54">
        <f t="shared" si="6"/>
        <v>0</v>
      </c>
      <c r="J28" s="54">
        <f t="shared" si="7"/>
        <v>0</v>
      </c>
      <c r="K28" s="54">
        <f t="shared" si="8"/>
        <v>0</v>
      </c>
      <c r="L28" s="35">
        <f t="shared" si="9"/>
        <v>0</v>
      </c>
      <c r="M28" s="35">
        <f t="shared" si="10"/>
        <v>0</v>
      </c>
      <c r="N28" s="36">
        <f t="shared" si="11"/>
        <v>0</v>
      </c>
      <c r="O28" s="37" t="s">
        <v>10</v>
      </c>
      <c r="P28" s="37">
        <v>3</v>
      </c>
      <c r="Q28" s="37"/>
      <c r="R28" s="37" t="s">
        <v>10</v>
      </c>
      <c r="S28" s="37"/>
      <c r="T28" s="37"/>
      <c r="U28" s="37" t="s">
        <v>10</v>
      </c>
      <c r="V28" s="37">
        <v>2</v>
      </c>
      <c r="W28" s="37"/>
      <c r="X28" s="37"/>
      <c r="Y28" s="37"/>
      <c r="Z28" s="37"/>
      <c r="AA28" s="37" t="s">
        <v>10</v>
      </c>
      <c r="AB28" s="37">
        <v>4</v>
      </c>
      <c r="AC28" s="37"/>
      <c r="AD28" s="37" t="s">
        <v>10</v>
      </c>
      <c r="AE28" s="37"/>
      <c r="AF28" s="37"/>
      <c r="AG28" s="37" t="s">
        <v>10</v>
      </c>
      <c r="AH28" s="37"/>
      <c r="AI28" s="37"/>
      <c r="AJ28" s="37" t="s">
        <v>10</v>
      </c>
      <c r="AK28" s="37"/>
      <c r="AL28" s="37"/>
      <c r="AM28" s="37" t="s">
        <v>10</v>
      </c>
      <c r="AN28" s="37"/>
      <c r="AO28" s="37"/>
      <c r="AP28" s="37" t="s">
        <v>10</v>
      </c>
      <c r="AQ28" s="37"/>
      <c r="AR28" s="37"/>
      <c r="AS28" s="37" t="s">
        <v>12</v>
      </c>
      <c r="AT28" s="37">
        <v>2</v>
      </c>
      <c r="AU28" s="37"/>
      <c r="AV28" s="37" t="s">
        <v>10</v>
      </c>
      <c r="AW28" s="37"/>
      <c r="AX28" s="37"/>
      <c r="AY28" s="37" t="s">
        <v>10</v>
      </c>
      <c r="AZ28" s="37"/>
      <c r="BA28" s="37"/>
      <c r="BB28" s="37" t="s">
        <v>10</v>
      </c>
      <c r="BC28" s="37"/>
      <c r="BD28" s="37"/>
      <c r="BE28" s="37" t="s">
        <v>10</v>
      </c>
      <c r="BF28" s="37"/>
      <c r="BG28" s="37"/>
      <c r="BH28" s="37" t="s">
        <v>10</v>
      </c>
      <c r="BI28" s="37"/>
      <c r="BJ28" s="37"/>
      <c r="BK28" s="37" t="s">
        <v>10</v>
      </c>
      <c r="BL28" s="37"/>
      <c r="BM28" s="37"/>
      <c r="BN28" s="37"/>
      <c r="BO28" s="37"/>
      <c r="BP28" s="37"/>
      <c r="BQ28" s="37" t="s">
        <v>10</v>
      </c>
      <c r="BR28" s="37"/>
      <c r="BS28" s="37"/>
      <c r="BT28" s="37" t="s">
        <v>10</v>
      </c>
      <c r="BU28" s="37"/>
      <c r="BV28" s="37"/>
      <c r="BW28" s="37" t="s">
        <v>10</v>
      </c>
      <c r="BX28" s="37"/>
      <c r="BY28" s="37"/>
      <c r="BZ28" s="37" t="s">
        <v>10</v>
      </c>
      <c r="CA28" s="37"/>
      <c r="CB28" s="37"/>
      <c r="CC28" s="37" t="s">
        <v>10</v>
      </c>
      <c r="CD28" s="37"/>
      <c r="CE28" s="37"/>
      <c r="CF28" s="37" t="s">
        <v>10</v>
      </c>
      <c r="CG28" s="37"/>
      <c r="CH28" s="37"/>
      <c r="CI28" s="37"/>
      <c r="CJ28" s="37"/>
      <c r="CK28" s="37"/>
      <c r="CL28" s="37" t="s">
        <v>10</v>
      </c>
      <c r="CM28" s="37"/>
      <c r="CN28" s="37"/>
      <c r="CO28" s="37" t="s">
        <v>10</v>
      </c>
      <c r="CP28" s="37"/>
      <c r="CQ28" s="37"/>
      <c r="CR28" s="37"/>
      <c r="CS28" s="37"/>
      <c r="CT28" s="37"/>
      <c r="CU28" s="37" t="s">
        <v>10</v>
      </c>
      <c r="CV28" s="37"/>
      <c r="CW28" s="37"/>
      <c r="CX28" s="10" t="s">
        <v>10</v>
      </c>
      <c r="CY28" s="37"/>
      <c r="CZ28" s="37"/>
      <c r="DA28" s="37"/>
      <c r="DB28" s="37"/>
      <c r="DC28" s="38"/>
      <c r="DM28" s="4" t="s">
        <v>59</v>
      </c>
      <c r="DN28" s="5" t="s">
        <v>69</v>
      </c>
      <c r="DO28" s="11">
        <f t="shared" si="26"/>
        <v>25</v>
      </c>
      <c r="DP28" s="22">
        <f t="shared" si="13"/>
        <v>2.0625</v>
      </c>
      <c r="DQ28" s="11">
        <f t="shared" si="14"/>
        <v>0</v>
      </c>
      <c r="DR28" s="11">
        <f t="shared" si="27"/>
        <v>1.5</v>
      </c>
      <c r="DS28" s="11">
        <f t="shared" si="16"/>
        <v>0</v>
      </c>
      <c r="DT28" s="11">
        <f t="shared" si="17"/>
        <v>0</v>
      </c>
      <c r="DU28" s="11">
        <f t="shared" si="28"/>
        <v>0</v>
      </c>
      <c r="DV28" s="11">
        <f t="shared" si="19"/>
        <v>0</v>
      </c>
      <c r="DW28" s="11">
        <f t="shared" si="20"/>
        <v>0</v>
      </c>
      <c r="DX28" s="11">
        <f t="shared" si="29"/>
        <v>0</v>
      </c>
      <c r="DY28" s="11">
        <f t="shared" si="30"/>
        <v>0</v>
      </c>
      <c r="DZ28" s="30">
        <f t="shared" si="31"/>
        <v>0</v>
      </c>
      <c r="EA28" s="63">
        <f t="shared" si="25"/>
        <v>29</v>
      </c>
      <c r="EB28" s="63"/>
      <c r="EC28" s="65">
        <f t="shared" si="24"/>
        <v>26</v>
      </c>
      <c r="ED28" s="61"/>
      <c r="EE28" s="61">
        <f>SUMPRODUCT((O$8:$DC27="T5")*(O28:DC28&gt;$DU$6))</f>
        <v>1</v>
      </c>
      <c r="EF28" s="62"/>
    </row>
    <row r="29" spans="1:136" ht="16.5" customHeight="1" x14ac:dyDescent="0.2">
      <c r="A29" s="5" t="s">
        <v>60</v>
      </c>
      <c r="B29" s="5" t="s">
        <v>70</v>
      </c>
      <c r="C29" s="6">
        <f t="shared" si="0"/>
        <v>25</v>
      </c>
      <c r="D29" s="7">
        <f t="shared" si="1"/>
        <v>16.5</v>
      </c>
      <c r="E29" s="7">
        <f t="shared" si="2"/>
        <v>0</v>
      </c>
      <c r="F29" s="50">
        <f t="shared" si="3"/>
        <v>1.5</v>
      </c>
      <c r="G29" s="50">
        <f t="shared" si="4"/>
        <v>8</v>
      </c>
      <c r="H29" s="50">
        <f t="shared" si="5"/>
        <v>0</v>
      </c>
      <c r="I29" s="53">
        <f t="shared" si="6"/>
        <v>0</v>
      </c>
      <c r="J29" s="53">
        <f t="shared" si="7"/>
        <v>0</v>
      </c>
      <c r="K29" s="53">
        <f t="shared" si="8"/>
        <v>0</v>
      </c>
      <c r="L29" s="8">
        <f t="shared" si="9"/>
        <v>1</v>
      </c>
      <c r="M29" s="8">
        <f t="shared" si="10"/>
        <v>0</v>
      </c>
      <c r="N29" s="9">
        <f t="shared" si="11"/>
        <v>0</v>
      </c>
      <c r="O29" s="10" t="s">
        <v>10</v>
      </c>
      <c r="P29" s="10">
        <v>3</v>
      </c>
      <c r="Q29" s="10"/>
      <c r="R29" s="10" t="s">
        <v>10</v>
      </c>
      <c r="S29" s="10"/>
      <c r="T29" s="10"/>
      <c r="U29" s="10" t="s">
        <v>10</v>
      </c>
      <c r="V29" s="10">
        <v>2</v>
      </c>
      <c r="W29" s="10"/>
      <c r="X29" s="10"/>
      <c r="Y29" s="10"/>
      <c r="Z29" s="10"/>
      <c r="AA29" s="10" t="s">
        <v>10</v>
      </c>
      <c r="AB29" s="10">
        <v>4</v>
      </c>
      <c r="AC29" s="10"/>
      <c r="AD29" s="10" t="s">
        <v>10</v>
      </c>
      <c r="AE29" s="10"/>
      <c r="AF29" s="10"/>
      <c r="AG29" s="10" t="s">
        <v>10</v>
      </c>
      <c r="AH29" s="10"/>
      <c r="AI29" s="10"/>
      <c r="AJ29" s="10" t="s">
        <v>10</v>
      </c>
      <c r="AK29" s="10"/>
      <c r="AL29" s="10"/>
      <c r="AM29" s="10" t="s">
        <v>10</v>
      </c>
      <c r="AN29" s="10"/>
      <c r="AO29" s="10"/>
      <c r="AP29" s="10" t="s">
        <v>10</v>
      </c>
      <c r="AQ29" s="10"/>
      <c r="AR29" s="10"/>
      <c r="AS29" s="10" t="s">
        <v>12</v>
      </c>
      <c r="AT29" s="10">
        <v>2</v>
      </c>
      <c r="AU29" s="10"/>
      <c r="AV29" s="10" t="s">
        <v>10</v>
      </c>
      <c r="AW29" s="10"/>
      <c r="AX29" s="10"/>
      <c r="AY29" s="10" t="s">
        <v>10</v>
      </c>
      <c r="AZ29" s="10"/>
      <c r="BA29" s="10"/>
      <c r="BB29" s="10" t="s">
        <v>10</v>
      </c>
      <c r="BC29" s="10"/>
      <c r="BD29" s="10"/>
      <c r="BE29" s="10" t="s">
        <v>10</v>
      </c>
      <c r="BF29" s="10"/>
      <c r="BG29" s="10"/>
      <c r="BH29" s="10" t="s">
        <v>10</v>
      </c>
      <c r="BI29" s="10"/>
      <c r="BJ29" s="10"/>
      <c r="BK29" s="10" t="s">
        <v>10</v>
      </c>
      <c r="BL29" s="10"/>
      <c r="BM29" s="10"/>
      <c r="BN29" s="10"/>
      <c r="BO29" s="10"/>
      <c r="BP29" s="10"/>
      <c r="BQ29" s="10" t="s">
        <v>10</v>
      </c>
      <c r="BR29" s="10"/>
      <c r="BS29" s="10"/>
      <c r="BT29" s="10" t="s">
        <v>10</v>
      </c>
      <c r="BU29" s="10"/>
      <c r="BV29" s="10"/>
      <c r="BW29" s="10" t="s">
        <v>10</v>
      </c>
      <c r="BX29" s="10"/>
      <c r="BY29" s="10"/>
      <c r="BZ29" s="10" t="s">
        <v>10</v>
      </c>
      <c r="CA29" s="10"/>
      <c r="CB29" s="10"/>
      <c r="CC29" s="10" t="s">
        <v>10</v>
      </c>
      <c r="CD29" s="10"/>
      <c r="CE29" s="10"/>
      <c r="CF29" s="10" t="s">
        <v>10</v>
      </c>
      <c r="CG29" s="10"/>
      <c r="CH29" s="10"/>
      <c r="CI29" s="10"/>
      <c r="CJ29" s="10"/>
      <c r="CK29" s="10"/>
      <c r="CL29" s="10" t="s">
        <v>11</v>
      </c>
      <c r="CM29" s="10"/>
      <c r="CN29" s="10"/>
      <c r="CO29" s="10" t="s">
        <v>10</v>
      </c>
      <c r="CP29" s="10"/>
      <c r="CQ29" s="10"/>
      <c r="CR29" s="10" t="s">
        <v>10</v>
      </c>
      <c r="CS29" s="10"/>
      <c r="CT29" s="10"/>
      <c r="CU29" s="10" t="s">
        <v>10</v>
      </c>
      <c r="CV29" s="10"/>
      <c r="CW29" s="10"/>
      <c r="CX29" s="10" t="s">
        <v>10</v>
      </c>
      <c r="CY29" s="10">
        <v>4</v>
      </c>
      <c r="CZ29" s="10"/>
      <c r="DA29" s="10"/>
      <c r="DB29" s="10"/>
      <c r="DC29" s="13"/>
      <c r="DM29" s="31" t="s">
        <v>60</v>
      </c>
      <c r="DN29" s="32" t="s">
        <v>70</v>
      </c>
      <c r="DO29" s="39">
        <f t="shared" si="26"/>
        <v>25</v>
      </c>
      <c r="DP29" s="40">
        <f t="shared" si="13"/>
        <v>2.0625</v>
      </c>
      <c r="DQ29" s="39">
        <f t="shared" si="14"/>
        <v>0</v>
      </c>
      <c r="DR29" s="39">
        <f t="shared" si="27"/>
        <v>1.5</v>
      </c>
      <c r="DS29" s="39">
        <f t="shared" si="16"/>
        <v>1</v>
      </c>
      <c r="DT29" s="39">
        <f t="shared" si="17"/>
        <v>0</v>
      </c>
      <c r="DU29" s="39">
        <f t="shared" si="28"/>
        <v>0</v>
      </c>
      <c r="DV29" s="39">
        <f t="shared" si="19"/>
        <v>0</v>
      </c>
      <c r="DW29" s="39">
        <f t="shared" si="20"/>
        <v>0</v>
      </c>
      <c r="DX29" s="39">
        <f t="shared" si="29"/>
        <v>1</v>
      </c>
      <c r="DY29" s="39">
        <f t="shared" si="30"/>
        <v>0</v>
      </c>
      <c r="DZ29" s="41">
        <f t="shared" si="31"/>
        <v>0</v>
      </c>
      <c r="EA29" s="64">
        <f t="shared" si="25"/>
        <v>31</v>
      </c>
      <c r="EB29" s="64"/>
      <c r="EC29" s="68">
        <f t="shared" si="24"/>
        <v>26</v>
      </c>
      <c r="ED29" s="66"/>
      <c r="EE29" s="66">
        <f>SUMPRODUCT((O$8:$DC27="T5")*(O29:DC29&gt;$DU$6))</f>
        <v>2</v>
      </c>
      <c r="EF29" s="67"/>
    </row>
    <row r="30" spans="1:136" ht="17.25" customHeight="1" x14ac:dyDescent="0.2">
      <c r="A30" s="5" t="s">
        <v>73</v>
      </c>
      <c r="B30" s="5" t="s">
        <v>80</v>
      </c>
      <c r="C30" s="6">
        <f t="shared" si="0"/>
        <v>25</v>
      </c>
      <c r="D30" s="7">
        <f t="shared" si="1"/>
        <v>16.5</v>
      </c>
      <c r="E30" s="7">
        <f t="shared" si="2"/>
        <v>0</v>
      </c>
      <c r="F30" s="50">
        <f t="shared" si="3"/>
        <v>1.5</v>
      </c>
      <c r="G30" s="50">
        <f t="shared" si="4"/>
        <v>8</v>
      </c>
      <c r="H30" s="50">
        <f t="shared" si="5"/>
        <v>0</v>
      </c>
      <c r="I30" s="53">
        <f t="shared" si="6"/>
        <v>0</v>
      </c>
      <c r="J30" s="53">
        <f t="shared" si="7"/>
        <v>0</v>
      </c>
      <c r="K30" s="53">
        <f t="shared" si="8"/>
        <v>0</v>
      </c>
      <c r="L30" s="8">
        <f t="shared" si="9"/>
        <v>0</v>
      </c>
      <c r="M30" s="8">
        <f t="shared" si="10"/>
        <v>0</v>
      </c>
      <c r="N30" s="9">
        <f t="shared" si="11"/>
        <v>0</v>
      </c>
      <c r="O30" s="10" t="s">
        <v>10</v>
      </c>
      <c r="P30" s="10">
        <v>3</v>
      </c>
      <c r="Q30" s="10"/>
      <c r="R30" s="10" t="s">
        <v>10</v>
      </c>
      <c r="S30" s="10"/>
      <c r="T30" s="10"/>
      <c r="U30" s="10" t="s">
        <v>10</v>
      </c>
      <c r="V30" s="10">
        <v>2</v>
      </c>
      <c r="W30" s="10"/>
      <c r="X30" s="10"/>
      <c r="Y30" s="10"/>
      <c r="Z30" s="10"/>
      <c r="AA30" s="10" t="s">
        <v>10</v>
      </c>
      <c r="AB30" s="10">
        <v>4</v>
      </c>
      <c r="AC30" s="10"/>
      <c r="AD30" s="10" t="s">
        <v>10</v>
      </c>
      <c r="AE30" s="10"/>
      <c r="AF30" s="10"/>
      <c r="AG30" s="10" t="s">
        <v>10</v>
      </c>
      <c r="AH30" s="10"/>
      <c r="AI30" s="10"/>
      <c r="AJ30" s="10" t="s">
        <v>10</v>
      </c>
      <c r="AK30" s="10"/>
      <c r="AL30" s="10"/>
      <c r="AM30" s="10" t="s">
        <v>10</v>
      </c>
      <c r="AN30" s="10"/>
      <c r="AO30" s="10"/>
      <c r="AP30" s="10" t="s">
        <v>10</v>
      </c>
      <c r="AQ30" s="10"/>
      <c r="AR30" s="10"/>
      <c r="AS30" s="10" t="s">
        <v>12</v>
      </c>
      <c r="AT30" s="10">
        <v>2</v>
      </c>
      <c r="AU30" s="10"/>
      <c r="AV30" s="10" t="s">
        <v>10</v>
      </c>
      <c r="AW30" s="10"/>
      <c r="AX30" s="10"/>
      <c r="AY30" s="10" t="s">
        <v>10</v>
      </c>
      <c r="AZ30" s="10"/>
      <c r="BA30" s="10"/>
      <c r="BB30" s="10" t="s">
        <v>10</v>
      </c>
      <c r="BC30" s="10"/>
      <c r="BD30" s="10"/>
      <c r="BE30" s="10" t="s">
        <v>10</v>
      </c>
      <c r="BF30" s="10"/>
      <c r="BG30" s="10"/>
      <c r="BH30" s="10" t="s">
        <v>10</v>
      </c>
      <c r="BI30" s="10"/>
      <c r="BJ30" s="10"/>
      <c r="BK30" s="10"/>
      <c r="BL30" s="10"/>
      <c r="BM30" s="10"/>
      <c r="BN30" s="10"/>
      <c r="BO30" s="10"/>
      <c r="BP30" s="10"/>
      <c r="BQ30" s="10" t="s">
        <v>10</v>
      </c>
      <c r="BR30" s="10"/>
      <c r="BS30" s="10"/>
      <c r="BT30" s="10" t="s">
        <v>10</v>
      </c>
      <c r="BU30" s="10"/>
      <c r="BV30" s="10"/>
      <c r="BW30" s="10" t="s">
        <v>10</v>
      </c>
      <c r="BX30" s="10"/>
      <c r="BY30" s="10"/>
      <c r="BZ30" s="10" t="s">
        <v>10</v>
      </c>
      <c r="CA30" s="10"/>
      <c r="CB30" s="10"/>
      <c r="CC30" s="10" t="s">
        <v>10</v>
      </c>
      <c r="CD30" s="10"/>
      <c r="CE30" s="10"/>
      <c r="CF30" s="10" t="s">
        <v>10</v>
      </c>
      <c r="CG30" s="10"/>
      <c r="CH30" s="10"/>
      <c r="CI30" s="10"/>
      <c r="CJ30" s="10"/>
      <c r="CK30" s="10"/>
      <c r="CL30" s="10" t="s">
        <v>10</v>
      </c>
      <c r="CM30" s="10"/>
      <c r="CN30" s="10"/>
      <c r="CO30" s="10" t="s">
        <v>10</v>
      </c>
      <c r="CP30" s="10"/>
      <c r="CQ30" s="10"/>
      <c r="CR30" s="10" t="s">
        <v>10</v>
      </c>
      <c r="CS30" s="10"/>
      <c r="CT30" s="10"/>
      <c r="CU30" s="10" t="s">
        <v>10</v>
      </c>
      <c r="CV30" s="10"/>
      <c r="CW30" s="10"/>
      <c r="CX30" s="10" t="s">
        <v>10</v>
      </c>
      <c r="CY30" s="10">
        <v>4</v>
      </c>
      <c r="CZ30" s="10"/>
      <c r="DA30" s="10"/>
      <c r="DB30" s="10"/>
      <c r="DC30" s="13"/>
      <c r="DM30" s="4" t="s">
        <v>73</v>
      </c>
      <c r="DN30" s="5" t="s">
        <v>80</v>
      </c>
      <c r="DO30" s="27">
        <f t="shared" si="26"/>
        <v>25</v>
      </c>
      <c r="DP30" s="22">
        <f t="shared" si="13"/>
        <v>2.0625</v>
      </c>
      <c r="DQ30" s="27">
        <f t="shared" si="14"/>
        <v>0</v>
      </c>
      <c r="DR30" s="27">
        <f t="shared" si="27"/>
        <v>1.5</v>
      </c>
      <c r="DS30" s="27">
        <f t="shared" si="16"/>
        <v>1</v>
      </c>
      <c r="DT30" s="27">
        <f t="shared" si="17"/>
        <v>0</v>
      </c>
      <c r="DU30" s="27">
        <f t="shared" si="28"/>
        <v>0</v>
      </c>
      <c r="DV30" s="27">
        <f t="shared" si="19"/>
        <v>0</v>
      </c>
      <c r="DW30" s="27">
        <f t="shared" si="20"/>
        <v>0</v>
      </c>
      <c r="DX30" s="27">
        <f t="shared" si="29"/>
        <v>0</v>
      </c>
      <c r="DY30" s="27">
        <f t="shared" si="30"/>
        <v>0</v>
      </c>
      <c r="DZ30" s="27">
        <f t="shared" si="31"/>
        <v>0</v>
      </c>
      <c r="EA30" s="63">
        <f t="shared" ref="EA30:EA36" si="32">ROUND(SUM(DO30:DZ30),0)</f>
        <v>30</v>
      </c>
      <c r="EB30" s="63"/>
      <c r="EC30" s="61">
        <f t="shared" si="24"/>
        <v>26</v>
      </c>
      <c r="ED30" s="61"/>
      <c r="EE30" s="61">
        <f>SUMPRODUCT((O$8:$DC28="T5")*(O30:DC30&gt;$DU$6))</f>
        <v>2</v>
      </c>
      <c r="EF30" s="62"/>
    </row>
    <row r="31" spans="1:136" ht="16.5" customHeight="1" x14ac:dyDescent="0.2">
      <c r="A31" s="5" t="s">
        <v>74</v>
      </c>
      <c r="B31" s="5" t="s">
        <v>81</v>
      </c>
      <c r="C31" s="6">
        <f t="shared" si="0"/>
        <v>26</v>
      </c>
      <c r="D31" s="7">
        <f t="shared" si="1"/>
        <v>16.5</v>
      </c>
      <c r="E31" s="7">
        <f t="shared" si="2"/>
        <v>0</v>
      </c>
      <c r="F31" s="50">
        <f t="shared" si="3"/>
        <v>1.5</v>
      </c>
      <c r="G31" s="50">
        <f t="shared" si="4"/>
        <v>8</v>
      </c>
      <c r="H31" s="50">
        <f t="shared" si="5"/>
        <v>0</v>
      </c>
      <c r="I31" s="53">
        <f t="shared" si="6"/>
        <v>0</v>
      </c>
      <c r="J31" s="53">
        <f t="shared" si="7"/>
        <v>0</v>
      </c>
      <c r="K31" s="53">
        <f t="shared" si="8"/>
        <v>0</v>
      </c>
      <c r="L31" s="8">
        <f t="shared" si="9"/>
        <v>0</v>
      </c>
      <c r="M31" s="8">
        <f t="shared" si="10"/>
        <v>0</v>
      </c>
      <c r="N31" s="9">
        <f t="shared" si="11"/>
        <v>0</v>
      </c>
      <c r="O31" s="10" t="s">
        <v>10</v>
      </c>
      <c r="P31" s="10">
        <v>3</v>
      </c>
      <c r="Q31" s="10"/>
      <c r="R31" s="10" t="s">
        <v>10</v>
      </c>
      <c r="S31" s="10"/>
      <c r="T31" s="10"/>
      <c r="U31" s="10" t="s">
        <v>10</v>
      </c>
      <c r="V31" s="10">
        <v>2</v>
      </c>
      <c r="W31" s="10"/>
      <c r="X31" s="10"/>
      <c r="Y31" s="10"/>
      <c r="Z31" s="10"/>
      <c r="AA31" s="10" t="s">
        <v>10</v>
      </c>
      <c r="AB31" s="10">
        <v>4</v>
      </c>
      <c r="AC31" s="10"/>
      <c r="AD31" s="10" t="s">
        <v>10</v>
      </c>
      <c r="AE31" s="10"/>
      <c r="AF31" s="10"/>
      <c r="AG31" s="10" t="s">
        <v>10</v>
      </c>
      <c r="AH31" s="10"/>
      <c r="AI31" s="10"/>
      <c r="AJ31" s="10" t="s">
        <v>10</v>
      </c>
      <c r="AK31" s="10"/>
      <c r="AL31" s="10"/>
      <c r="AM31" s="10" t="s">
        <v>10</v>
      </c>
      <c r="AN31" s="10"/>
      <c r="AO31" s="10"/>
      <c r="AP31" s="10" t="s">
        <v>10</v>
      </c>
      <c r="AQ31" s="10"/>
      <c r="AR31" s="10"/>
      <c r="AS31" s="10" t="s">
        <v>12</v>
      </c>
      <c r="AT31" s="10">
        <v>2</v>
      </c>
      <c r="AU31" s="10"/>
      <c r="AV31" s="10" t="s">
        <v>10</v>
      </c>
      <c r="AW31" s="10"/>
      <c r="AX31" s="10"/>
      <c r="AY31" s="10" t="s">
        <v>10</v>
      </c>
      <c r="AZ31" s="10"/>
      <c r="BA31" s="10"/>
      <c r="BB31" s="10" t="s">
        <v>10</v>
      </c>
      <c r="BC31" s="10"/>
      <c r="BD31" s="10"/>
      <c r="BE31" s="10" t="s">
        <v>10</v>
      </c>
      <c r="BF31" s="10"/>
      <c r="BG31" s="10"/>
      <c r="BH31" s="10" t="s">
        <v>10</v>
      </c>
      <c r="BI31" s="10"/>
      <c r="BJ31" s="10"/>
      <c r="BK31" s="10" t="s">
        <v>10</v>
      </c>
      <c r="BL31" s="10"/>
      <c r="BM31" s="10"/>
      <c r="BN31" s="10"/>
      <c r="BO31" s="10"/>
      <c r="BP31" s="10"/>
      <c r="BQ31" s="10" t="s">
        <v>10</v>
      </c>
      <c r="BR31" s="10"/>
      <c r="BS31" s="10"/>
      <c r="BT31" s="10" t="s">
        <v>10</v>
      </c>
      <c r="BU31" s="10"/>
      <c r="BV31" s="10"/>
      <c r="BW31" s="10" t="s">
        <v>10</v>
      </c>
      <c r="BX31" s="10"/>
      <c r="BY31" s="10"/>
      <c r="BZ31" s="10" t="s">
        <v>10</v>
      </c>
      <c r="CA31" s="10"/>
      <c r="CB31" s="10"/>
      <c r="CC31" s="10" t="s">
        <v>10</v>
      </c>
      <c r="CD31" s="10"/>
      <c r="CE31" s="10"/>
      <c r="CF31" s="10" t="s">
        <v>10</v>
      </c>
      <c r="CG31" s="10"/>
      <c r="CH31" s="10"/>
      <c r="CI31" s="10"/>
      <c r="CJ31" s="10"/>
      <c r="CK31" s="10"/>
      <c r="CL31" s="10" t="s">
        <v>10</v>
      </c>
      <c r="CM31" s="10"/>
      <c r="CN31" s="10"/>
      <c r="CO31" s="10" t="s">
        <v>10</v>
      </c>
      <c r="CP31" s="10"/>
      <c r="CQ31" s="10"/>
      <c r="CR31" s="10" t="s">
        <v>10</v>
      </c>
      <c r="CS31" s="10"/>
      <c r="CT31" s="10"/>
      <c r="CU31" s="10" t="s">
        <v>10</v>
      </c>
      <c r="CV31" s="10"/>
      <c r="CW31" s="10"/>
      <c r="CX31" s="10" t="s">
        <v>10</v>
      </c>
      <c r="CY31" s="10">
        <v>4</v>
      </c>
      <c r="CZ31" s="10"/>
      <c r="DA31" s="10"/>
      <c r="DB31" s="10"/>
      <c r="DC31" s="13"/>
      <c r="DM31" s="4" t="s">
        <v>74</v>
      </c>
      <c r="DN31" s="5" t="s">
        <v>81</v>
      </c>
      <c r="DO31" s="27">
        <f t="shared" si="26"/>
        <v>26</v>
      </c>
      <c r="DP31" s="22">
        <f t="shared" si="13"/>
        <v>2.0625</v>
      </c>
      <c r="DQ31" s="27">
        <f t="shared" si="14"/>
        <v>0</v>
      </c>
      <c r="DR31" s="27">
        <f t="shared" si="27"/>
        <v>1.5</v>
      </c>
      <c r="DS31" s="27">
        <f t="shared" si="16"/>
        <v>1</v>
      </c>
      <c r="DT31" s="27">
        <f t="shared" si="17"/>
        <v>0</v>
      </c>
      <c r="DU31" s="27">
        <f t="shared" si="28"/>
        <v>0</v>
      </c>
      <c r="DV31" s="27">
        <f t="shared" si="19"/>
        <v>0</v>
      </c>
      <c r="DW31" s="27">
        <f t="shared" si="20"/>
        <v>0</v>
      </c>
      <c r="DX31" s="27">
        <f t="shared" si="29"/>
        <v>0</v>
      </c>
      <c r="DY31" s="27">
        <f t="shared" si="30"/>
        <v>0</v>
      </c>
      <c r="DZ31" s="27">
        <f t="shared" si="31"/>
        <v>0</v>
      </c>
      <c r="EA31" s="63">
        <f t="shared" si="32"/>
        <v>31</v>
      </c>
      <c r="EB31" s="63"/>
      <c r="EC31" s="61">
        <f t="shared" si="24"/>
        <v>27</v>
      </c>
      <c r="ED31" s="61"/>
      <c r="EE31" s="61">
        <f>SUMPRODUCT((O$8:$DC29="T5")*(O31:DC31&gt;$DU$6))</f>
        <v>2</v>
      </c>
      <c r="EF31" s="62"/>
    </row>
    <row r="32" spans="1:136" ht="16.5" customHeight="1" x14ac:dyDescent="0.2">
      <c r="A32" s="5" t="s">
        <v>75</v>
      </c>
      <c r="B32" s="5" t="s">
        <v>82</v>
      </c>
      <c r="C32" s="6">
        <f t="shared" si="0"/>
        <v>26</v>
      </c>
      <c r="D32" s="7">
        <f t="shared" si="1"/>
        <v>16.5</v>
      </c>
      <c r="E32" s="7">
        <f t="shared" si="2"/>
        <v>0</v>
      </c>
      <c r="F32" s="50">
        <f t="shared" si="3"/>
        <v>1.5</v>
      </c>
      <c r="G32" s="50">
        <f t="shared" si="4"/>
        <v>8</v>
      </c>
      <c r="H32" s="50">
        <f t="shared" si="5"/>
        <v>0</v>
      </c>
      <c r="I32" s="53">
        <f t="shared" si="6"/>
        <v>0</v>
      </c>
      <c r="J32" s="53">
        <f t="shared" si="7"/>
        <v>0</v>
      </c>
      <c r="K32" s="53">
        <f t="shared" si="8"/>
        <v>0</v>
      </c>
      <c r="L32" s="8">
        <f t="shared" si="9"/>
        <v>0</v>
      </c>
      <c r="M32" s="8">
        <f t="shared" si="10"/>
        <v>0</v>
      </c>
      <c r="N32" s="9">
        <f t="shared" si="11"/>
        <v>0</v>
      </c>
      <c r="O32" s="10" t="s">
        <v>10</v>
      </c>
      <c r="P32" s="10">
        <v>3</v>
      </c>
      <c r="Q32" s="10"/>
      <c r="R32" s="10" t="s">
        <v>10</v>
      </c>
      <c r="S32" s="10"/>
      <c r="T32" s="10"/>
      <c r="U32" s="10" t="s">
        <v>10</v>
      </c>
      <c r="V32" s="10">
        <v>2</v>
      </c>
      <c r="W32" s="10"/>
      <c r="X32" s="10"/>
      <c r="Y32" s="10"/>
      <c r="Z32" s="10"/>
      <c r="AA32" s="10" t="s">
        <v>10</v>
      </c>
      <c r="AB32" s="10">
        <v>4</v>
      </c>
      <c r="AC32" s="10"/>
      <c r="AD32" s="10" t="s">
        <v>10</v>
      </c>
      <c r="AE32" s="10"/>
      <c r="AF32" s="10"/>
      <c r="AG32" s="10" t="s">
        <v>10</v>
      </c>
      <c r="AH32" s="10"/>
      <c r="AI32" s="10"/>
      <c r="AJ32" s="10" t="s">
        <v>10</v>
      </c>
      <c r="AK32" s="10"/>
      <c r="AL32" s="10"/>
      <c r="AM32" s="10" t="s">
        <v>10</v>
      </c>
      <c r="AN32" s="10"/>
      <c r="AO32" s="10"/>
      <c r="AP32" s="10" t="s">
        <v>10</v>
      </c>
      <c r="AQ32" s="10"/>
      <c r="AR32" s="10"/>
      <c r="AS32" s="10" t="s">
        <v>12</v>
      </c>
      <c r="AT32" s="10">
        <v>2</v>
      </c>
      <c r="AU32" s="10"/>
      <c r="AV32" s="10" t="s">
        <v>10</v>
      </c>
      <c r="AW32" s="10"/>
      <c r="AX32" s="10"/>
      <c r="AY32" s="10" t="s">
        <v>10</v>
      </c>
      <c r="AZ32" s="10"/>
      <c r="BA32" s="10"/>
      <c r="BB32" s="10" t="s">
        <v>10</v>
      </c>
      <c r="BC32" s="10"/>
      <c r="BD32" s="10"/>
      <c r="BE32" s="10" t="s">
        <v>10</v>
      </c>
      <c r="BF32" s="10"/>
      <c r="BG32" s="10"/>
      <c r="BH32" s="10" t="s">
        <v>10</v>
      </c>
      <c r="BI32" s="10"/>
      <c r="BJ32" s="10"/>
      <c r="BK32" s="10" t="s">
        <v>10</v>
      </c>
      <c r="BL32" s="10"/>
      <c r="BM32" s="10"/>
      <c r="BN32" s="10"/>
      <c r="BO32" s="10"/>
      <c r="BP32" s="10"/>
      <c r="BQ32" s="10" t="s">
        <v>10</v>
      </c>
      <c r="BR32" s="10"/>
      <c r="BS32" s="10"/>
      <c r="BT32" s="10" t="s">
        <v>10</v>
      </c>
      <c r="BU32" s="10"/>
      <c r="BV32" s="10"/>
      <c r="BW32" s="10" t="s">
        <v>10</v>
      </c>
      <c r="BX32" s="10"/>
      <c r="BY32" s="10"/>
      <c r="BZ32" s="10" t="s">
        <v>10</v>
      </c>
      <c r="CA32" s="10"/>
      <c r="CB32" s="10"/>
      <c r="CC32" s="10" t="s">
        <v>10</v>
      </c>
      <c r="CD32" s="10"/>
      <c r="CE32" s="10"/>
      <c r="CF32" s="10" t="s">
        <v>10</v>
      </c>
      <c r="CG32" s="10"/>
      <c r="CH32" s="10"/>
      <c r="CI32" s="10"/>
      <c r="CJ32" s="10"/>
      <c r="CK32" s="10"/>
      <c r="CL32" s="10" t="s">
        <v>10</v>
      </c>
      <c r="CM32" s="10"/>
      <c r="CN32" s="10"/>
      <c r="CO32" s="10" t="s">
        <v>10</v>
      </c>
      <c r="CP32" s="10"/>
      <c r="CQ32" s="10"/>
      <c r="CR32" s="10" t="s">
        <v>10</v>
      </c>
      <c r="CS32" s="10"/>
      <c r="CT32" s="10"/>
      <c r="CU32" s="10" t="s">
        <v>10</v>
      </c>
      <c r="CV32" s="10"/>
      <c r="CW32" s="10"/>
      <c r="CX32" s="10" t="s">
        <v>10</v>
      </c>
      <c r="CY32" s="10">
        <v>4</v>
      </c>
      <c r="CZ32" s="10"/>
      <c r="DA32" s="10"/>
      <c r="DB32" s="10"/>
      <c r="DC32" s="13"/>
      <c r="DM32" s="4" t="s">
        <v>75</v>
      </c>
      <c r="DN32" s="5" t="s">
        <v>82</v>
      </c>
      <c r="DO32" s="27">
        <f t="shared" si="26"/>
        <v>26</v>
      </c>
      <c r="DP32" s="22">
        <f t="shared" si="13"/>
        <v>2.0625</v>
      </c>
      <c r="DQ32" s="27">
        <f t="shared" si="14"/>
        <v>0</v>
      </c>
      <c r="DR32" s="27">
        <f t="shared" si="27"/>
        <v>1.5</v>
      </c>
      <c r="DS32" s="27">
        <f t="shared" si="16"/>
        <v>1</v>
      </c>
      <c r="DT32" s="27">
        <f t="shared" si="17"/>
        <v>0</v>
      </c>
      <c r="DU32" s="27">
        <f t="shared" si="28"/>
        <v>0</v>
      </c>
      <c r="DV32" s="27">
        <f t="shared" si="19"/>
        <v>0</v>
      </c>
      <c r="DW32" s="27">
        <f t="shared" si="20"/>
        <v>0</v>
      </c>
      <c r="DX32" s="27">
        <f t="shared" si="29"/>
        <v>0</v>
      </c>
      <c r="DY32" s="27">
        <f t="shared" si="30"/>
        <v>0</v>
      </c>
      <c r="DZ32" s="27">
        <f t="shared" si="31"/>
        <v>0</v>
      </c>
      <c r="EA32" s="63">
        <f t="shared" si="32"/>
        <v>31</v>
      </c>
      <c r="EB32" s="63"/>
      <c r="EC32" s="61">
        <f t="shared" si="24"/>
        <v>27</v>
      </c>
      <c r="ED32" s="61"/>
      <c r="EE32" s="61">
        <f>SUMPRODUCT((O$8:$DC30="T5")*(O32:DC32&gt;$DU$6))</f>
        <v>2</v>
      </c>
      <c r="EF32" s="62"/>
    </row>
    <row r="33" spans="1:136" ht="16.5" customHeight="1" x14ac:dyDescent="0.2">
      <c r="A33" s="5" t="s">
        <v>76</v>
      </c>
      <c r="B33" s="5" t="s">
        <v>83</v>
      </c>
      <c r="C33" s="6">
        <f t="shared" si="0"/>
        <v>26</v>
      </c>
      <c r="D33" s="7">
        <f t="shared" si="1"/>
        <v>16.5</v>
      </c>
      <c r="E33" s="7">
        <f t="shared" si="2"/>
        <v>0</v>
      </c>
      <c r="F33" s="50">
        <f t="shared" si="3"/>
        <v>1.5</v>
      </c>
      <c r="G33" s="50">
        <f t="shared" si="4"/>
        <v>0</v>
      </c>
      <c r="H33" s="50">
        <f t="shared" si="5"/>
        <v>0</v>
      </c>
      <c r="I33" s="53">
        <f t="shared" si="6"/>
        <v>0</v>
      </c>
      <c r="J33" s="53">
        <f t="shared" si="7"/>
        <v>0</v>
      </c>
      <c r="K33" s="53">
        <f t="shared" si="8"/>
        <v>0</v>
      </c>
      <c r="L33" s="8">
        <f t="shared" si="9"/>
        <v>0</v>
      </c>
      <c r="M33" s="8">
        <f t="shared" si="10"/>
        <v>0</v>
      </c>
      <c r="N33" s="9">
        <f t="shared" si="11"/>
        <v>0</v>
      </c>
      <c r="O33" s="10" t="s">
        <v>10</v>
      </c>
      <c r="P33" s="10">
        <v>3</v>
      </c>
      <c r="Q33" s="10"/>
      <c r="R33" s="10" t="s">
        <v>10</v>
      </c>
      <c r="S33" s="10"/>
      <c r="T33" s="10"/>
      <c r="U33" s="10" t="s">
        <v>10</v>
      </c>
      <c r="V33" s="10">
        <v>2</v>
      </c>
      <c r="W33" s="10"/>
      <c r="X33" s="10"/>
      <c r="Y33" s="10"/>
      <c r="Z33" s="10"/>
      <c r="AA33" s="10" t="s">
        <v>10</v>
      </c>
      <c r="AB33" s="10">
        <v>4</v>
      </c>
      <c r="AC33" s="10"/>
      <c r="AD33" s="10" t="s">
        <v>10</v>
      </c>
      <c r="AE33" s="10"/>
      <c r="AF33" s="10"/>
      <c r="AG33" s="10" t="s">
        <v>10</v>
      </c>
      <c r="AH33" s="10"/>
      <c r="AI33" s="10"/>
      <c r="AJ33" s="10" t="s">
        <v>10</v>
      </c>
      <c r="AK33" s="10"/>
      <c r="AL33" s="10"/>
      <c r="AM33" s="10" t="s">
        <v>10</v>
      </c>
      <c r="AN33" s="10"/>
      <c r="AO33" s="10"/>
      <c r="AP33" s="10" t="s">
        <v>10</v>
      </c>
      <c r="AQ33" s="10"/>
      <c r="AR33" s="10"/>
      <c r="AS33" s="10" t="s">
        <v>12</v>
      </c>
      <c r="AT33" s="10">
        <v>2</v>
      </c>
      <c r="AU33" s="10"/>
      <c r="AV33" s="10" t="s">
        <v>10</v>
      </c>
      <c r="AW33" s="10"/>
      <c r="AX33" s="10"/>
      <c r="AY33" s="10" t="s">
        <v>10</v>
      </c>
      <c r="AZ33" s="10"/>
      <c r="BA33" s="10"/>
      <c r="BB33" s="10" t="s">
        <v>10</v>
      </c>
      <c r="BC33" s="10"/>
      <c r="BD33" s="10"/>
      <c r="BE33" s="10" t="s">
        <v>10</v>
      </c>
      <c r="BF33" s="10"/>
      <c r="BG33" s="10"/>
      <c r="BH33" s="10" t="s">
        <v>10</v>
      </c>
      <c r="BI33" s="10"/>
      <c r="BJ33" s="10"/>
      <c r="BK33" s="10" t="s">
        <v>10</v>
      </c>
      <c r="BL33" s="10"/>
      <c r="BM33" s="10"/>
      <c r="BN33" s="10"/>
      <c r="BO33" s="10"/>
      <c r="BP33" s="10"/>
      <c r="BQ33" s="10" t="s">
        <v>10</v>
      </c>
      <c r="BR33" s="10"/>
      <c r="BS33" s="10"/>
      <c r="BT33" s="10" t="s">
        <v>10</v>
      </c>
      <c r="BU33" s="10"/>
      <c r="BV33" s="10"/>
      <c r="BW33" s="10" t="s">
        <v>10</v>
      </c>
      <c r="BX33" s="10"/>
      <c r="BY33" s="10"/>
      <c r="BZ33" s="10" t="s">
        <v>10</v>
      </c>
      <c r="CA33" s="10"/>
      <c r="CB33" s="10"/>
      <c r="CC33" s="10" t="s">
        <v>10</v>
      </c>
      <c r="CD33" s="10"/>
      <c r="CE33" s="10"/>
      <c r="CF33" s="10" t="s">
        <v>10</v>
      </c>
      <c r="CG33" s="10"/>
      <c r="CH33" s="10"/>
      <c r="CI33" s="10"/>
      <c r="CJ33" s="10"/>
      <c r="CK33" s="10"/>
      <c r="CL33" s="10" t="s">
        <v>10</v>
      </c>
      <c r="CM33" s="10"/>
      <c r="CN33" s="10"/>
      <c r="CO33" s="10" t="s">
        <v>10</v>
      </c>
      <c r="CP33" s="10"/>
      <c r="CQ33" s="10"/>
      <c r="CR33" s="10" t="s">
        <v>10</v>
      </c>
      <c r="CS33" s="10"/>
      <c r="CT33" s="10"/>
      <c r="CU33" s="10" t="s">
        <v>10</v>
      </c>
      <c r="CV33" s="10"/>
      <c r="CW33" s="10"/>
      <c r="CX33" s="10" t="s">
        <v>10</v>
      </c>
      <c r="CY33" s="10"/>
      <c r="CZ33" s="10"/>
      <c r="DA33" s="10"/>
      <c r="DB33" s="10"/>
      <c r="DC33" s="13"/>
      <c r="DM33" s="4" t="s">
        <v>76</v>
      </c>
      <c r="DN33" s="5" t="s">
        <v>83</v>
      </c>
      <c r="DO33" s="27">
        <f t="shared" si="26"/>
        <v>26</v>
      </c>
      <c r="DP33" s="22">
        <f t="shared" si="13"/>
        <v>2.0625</v>
      </c>
      <c r="DQ33" s="27">
        <f t="shared" si="14"/>
        <v>0</v>
      </c>
      <c r="DR33" s="27">
        <f t="shared" si="27"/>
        <v>1.5</v>
      </c>
      <c r="DS33" s="27">
        <f t="shared" si="16"/>
        <v>0</v>
      </c>
      <c r="DT33" s="27">
        <f t="shared" si="17"/>
        <v>0</v>
      </c>
      <c r="DU33" s="27">
        <f t="shared" si="28"/>
        <v>0</v>
      </c>
      <c r="DV33" s="27">
        <f t="shared" si="19"/>
        <v>0</v>
      </c>
      <c r="DW33" s="27">
        <f t="shared" si="20"/>
        <v>0</v>
      </c>
      <c r="DX33" s="27">
        <f t="shared" si="29"/>
        <v>0</v>
      </c>
      <c r="DY33" s="27">
        <f t="shared" si="30"/>
        <v>0</v>
      </c>
      <c r="DZ33" s="27">
        <f t="shared" si="31"/>
        <v>0</v>
      </c>
      <c r="EA33" s="63">
        <f t="shared" si="32"/>
        <v>30</v>
      </c>
      <c r="EB33" s="63"/>
      <c r="EC33" s="61">
        <f t="shared" si="24"/>
        <v>27</v>
      </c>
      <c r="ED33" s="61"/>
      <c r="EE33" s="61">
        <f>SUMPRODUCT((O$8:$DC31="T5")*(O33:DC33&gt;$DU$6))</f>
        <v>1</v>
      </c>
      <c r="EF33" s="62"/>
    </row>
    <row r="34" spans="1:136" ht="17.25" customHeight="1" x14ac:dyDescent="0.2">
      <c r="A34" s="5" t="s">
        <v>77</v>
      </c>
      <c r="B34" s="5" t="s">
        <v>84</v>
      </c>
      <c r="C34" s="6">
        <f t="shared" si="0"/>
        <v>26</v>
      </c>
      <c r="D34" s="7">
        <f t="shared" si="1"/>
        <v>16.5</v>
      </c>
      <c r="E34" s="7">
        <f t="shared" si="2"/>
        <v>0</v>
      </c>
      <c r="F34" s="50">
        <f t="shared" si="3"/>
        <v>1.5</v>
      </c>
      <c r="G34" s="50">
        <f t="shared" si="4"/>
        <v>8</v>
      </c>
      <c r="H34" s="50">
        <f t="shared" si="5"/>
        <v>0</v>
      </c>
      <c r="I34" s="53">
        <f t="shared" si="6"/>
        <v>0</v>
      </c>
      <c r="J34" s="53">
        <f t="shared" si="7"/>
        <v>0</v>
      </c>
      <c r="K34" s="53">
        <f t="shared" si="8"/>
        <v>0</v>
      </c>
      <c r="L34" s="8">
        <f t="shared" si="9"/>
        <v>0</v>
      </c>
      <c r="M34" s="8">
        <f t="shared" si="10"/>
        <v>0</v>
      </c>
      <c r="N34" s="9">
        <f t="shared" si="11"/>
        <v>0</v>
      </c>
      <c r="O34" s="10" t="s">
        <v>10</v>
      </c>
      <c r="P34" s="10">
        <v>3</v>
      </c>
      <c r="Q34" s="10"/>
      <c r="R34" s="10" t="s">
        <v>10</v>
      </c>
      <c r="S34" s="10"/>
      <c r="T34" s="10"/>
      <c r="U34" s="10" t="s">
        <v>10</v>
      </c>
      <c r="V34" s="10">
        <v>2</v>
      </c>
      <c r="W34" s="10"/>
      <c r="X34" s="10"/>
      <c r="Y34" s="10"/>
      <c r="Z34" s="10"/>
      <c r="AA34" s="10" t="s">
        <v>10</v>
      </c>
      <c r="AB34" s="10">
        <v>4</v>
      </c>
      <c r="AC34" s="10"/>
      <c r="AD34" s="10" t="s">
        <v>10</v>
      </c>
      <c r="AE34" s="10"/>
      <c r="AF34" s="10"/>
      <c r="AG34" s="10" t="s">
        <v>10</v>
      </c>
      <c r="AH34" s="10"/>
      <c r="AI34" s="10"/>
      <c r="AJ34" s="10" t="s">
        <v>10</v>
      </c>
      <c r="AK34" s="10"/>
      <c r="AL34" s="10"/>
      <c r="AM34" s="10" t="s">
        <v>10</v>
      </c>
      <c r="AN34" s="10"/>
      <c r="AO34" s="10"/>
      <c r="AP34" s="10" t="s">
        <v>10</v>
      </c>
      <c r="AQ34" s="10"/>
      <c r="AR34" s="10"/>
      <c r="AS34" s="10" t="s">
        <v>12</v>
      </c>
      <c r="AT34" s="10">
        <v>2</v>
      </c>
      <c r="AU34" s="10"/>
      <c r="AV34" s="10" t="s">
        <v>10</v>
      </c>
      <c r="AW34" s="10"/>
      <c r="AX34" s="10"/>
      <c r="AY34" s="10" t="s">
        <v>10</v>
      </c>
      <c r="AZ34" s="10"/>
      <c r="BA34" s="10"/>
      <c r="BB34" s="10" t="s">
        <v>10</v>
      </c>
      <c r="BC34" s="10"/>
      <c r="BD34" s="10"/>
      <c r="BE34" s="10" t="s">
        <v>10</v>
      </c>
      <c r="BF34" s="10"/>
      <c r="BG34" s="10"/>
      <c r="BH34" s="10" t="s">
        <v>10</v>
      </c>
      <c r="BI34" s="10"/>
      <c r="BJ34" s="10"/>
      <c r="BK34" s="10" t="s">
        <v>10</v>
      </c>
      <c r="BL34" s="10"/>
      <c r="BM34" s="10"/>
      <c r="BN34" s="10"/>
      <c r="BO34" s="10"/>
      <c r="BP34" s="10"/>
      <c r="BQ34" s="10" t="s">
        <v>10</v>
      </c>
      <c r="BR34" s="10"/>
      <c r="BS34" s="10"/>
      <c r="BT34" s="10" t="s">
        <v>10</v>
      </c>
      <c r="BU34" s="10"/>
      <c r="BV34" s="10"/>
      <c r="BW34" s="10" t="s">
        <v>10</v>
      </c>
      <c r="BX34" s="10"/>
      <c r="BY34" s="10"/>
      <c r="BZ34" s="10" t="s">
        <v>10</v>
      </c>
      <c r="CA34" s="10"/>
      <c r="CB34" s="10"/>
      <c r="CC34" s="10" t="s">
        <v>10</v>
      </c>
      <c r="CD34" s="10"/>
      <c r="CE34" s="10"/>
      <c r="CF34" s="10" t="s">
        <v>10</v>
      </c>
      <c r="CG34" s="10"/>
      <c r="CH34" s="10"/>
      <c r="CI34" s="10"/>
      <c r="CJ34" s="10"/>
      <c r="CK34" s="10"/>
      <c r="CL34" s="10" t="s">
        <v>10</v>
      </c>
      <c r="CM34" s="10"/>
      <c r="CN34" s="10"/>
      <c r="CO34" s="10" t="s">
        <v>10</v>
      </c>
      <c r="CP34" s="10"/>
      <c r="CQ34" s="10"/>
      <c r="CR34" s="10" t="s">
        <v>10</v>
      </c>
      <c r="CS34" s="10"/>
      <c r="CT34" s="10"/>
      <c r="CU34" s="10" t="s">
        <v>10</v>
      </c>
      <c r="CV34" s="10"/>
      <c r="CW34" s="10"/>
      <c r="CX34" s="10" t="s">
        <v>10</v>
      </c>
      <c r="CY34" s="10">
        <v>4</v>
      </c>
      <c r="CZ34" s="10"/>
      <c r="DA34" s="10"/>
      <c r="DB34" s="10"/>
      <c r="DC34" s="13"/>
      <c r="DM34" s="4" t="s">
        <v>77</v>
      </c>
      <c r="DN34" s="5" t="s">
        <v>84</v>
      </c>
      <c r="DO34" s="27">
        <f t="shared" si="26"/>
        <v>26</v>
      </c>
      <c r="DP34" s="22">
        <f t="shared" si="13"/>
        <v>2.0625</v>
      </c>
      <c r="DQ34" s="27">
        <f t="shared" si="14"/>
        <v>0</v>
      </c>
      <c r="DR34" s="27">
        <f t="shared" si="27"/>
        <v>1.5</v>
      </c>
      <c r="DS34" s="27">
        <f t="shared" si="16"/>
        <v>1</v>
      </c>
      <c r="DT34" s="27">
        <f t="shared" si="17"/>
        <v>0</v>
      </c>
      <c r="DU34" s="27">
        <f t="shared" si="28"/>
        <v>0</v>
      </c>
      <c r="DV34" s="27">
        <f t="shared" si="19"/>
        <v>0</v>
      </c>
      <c r="DW34" s="27">
        <f t="shared" si="20"/>
        <v>0</v>
      </c>
      <c r="DX34" s="27">
        <f t="shared" si="29"/>
        <v>0</v>
      </c>
      <c r="DY34" s="27">
        <f t="shared" si="30"/>
        <v>0</v>
      </c>
      <c r="DZ34" s="27">
        <f t="shared" si="31"/>
        <v>0</v>
      </c>
      <c r="EA34" s="63">
        <f t="shared" si="32"/>
        <v>31</v>
      </c>
      <c r="EB34" s="63"/>
      <c r="EC34" s="61">
        <f t="shared" si="24"/>
        <v>27</v>
      </c>
      <c r="ED34" s="61"/>
      <c r="EE34" s="61">
        <f>SUMPRODUCT((O$8:$DC32="T5")*(O34:DC34&gt;$DU$6))</f>
        <v>2</v>
      </c>
      <c r="EF34" s="62"/>
    </row>
    <row r="35" spans="1:136" ht="17.25" customHeight="1" x14ac:dyDescent="0.2">
      <c r="A35" s="5" t="s">
        <v>78</v>
      </c>
      <c r="B35" s="5" t="s">
        <v>85</v>
      </c>
      <c r="C35" s="6">
        <f t="shared" si="0"/>
        <v>25</v>
      </c>
      <c r="D35" s="7">
        <f t="shared" si="1"/>
        <v>13.5</v>
      </c>
      <c r="E35" s="7">
        <f t="shared" si="2"/>
        <v>0</v>
      </c>
      <c r="F35" s="50">
        <f t="shared" si="3"/>
        <v>1.5</v>
      </c>
      <c r="G35" s="50">
        <f t="shared" si="4"/>
        <v>6</v>
      </c>
      <c r="H35" s="50">
        <f t="shared" si="5"/>
        <v>0</v>
      </c>
      <c r="I35" s="53">
        <f t="shared" si="6"/>
        <v>0</v>
      </c>
      <c r="J35" s="53">
        <f t="shared" si="7"/>
        <v>0</v>
      </c>
      <c r="K35" s="53">
        <f t="shared" si="8"/>
        <v>0</v>
      </c>
      <c r="L35" s="8">
        <f t="shared" si="9"/>
        <v>1</v>
      </c>
      <c r="M35" s="8">
        <f t="shared" si="10"/>
        <v>0</v>
      </c>
      <c r="N35" s="9">
        <f t="shared" si="11"/>
        <v>0</v>
      </c>
      <c r="O35" s="10" t="s">
        <v>10</v>
      </c>
      <c r="P35" s="10">
        <v>3</v>
      </c>
      <c r="Q35" s="10"/>
      <c r="R35" s="10" t="s">
        <v>10</v>
      </c>
      <c r="S35" s="10"/>
      <c r="T35" s="10"/>
      <c r="U35" s="10" t="s">
        <v>10</v>
      </c>
      <c r="V35" s="10"/>
      <c r="W35" s="10"/>
      <c r="X35" s="10"/>
      <c r="Y35" s="10"/>
      <c r="Z35" s="10"/>
      <c r="AA35" s="10" t="s">
        <v>10</v>
      </c>
      <c r="AB35" s="10">
        <v>4</v>
      </c>
      <c r="AC35" s="10"/>
      <c r="AD35" s="10" t="s">
        <v>10</v>
      </c>
      <c r="AE35" s="10"/>
      <c r="AF35" s="10"/>
      <c r="AG35" s="10" t="s">
        <v>10</v>
      </c>
      <c r="AH35" s="10"/>
      <c r="AI35" s="10"/>
      <c r="AJ35" s="10" t="s">
        <v>10</v>
      </c>
      <c r="AK35" s="10"/>
      <c r="AL35" s="10"/>
      <c r="AM35" s="10" t="s">
        <v>10</v>
      </c>
      <c r="AN35" s="10"/>
      <c r="AO35" s="10"/>
      <c r="AP35" s="10" t="s">
        <v>10</v>
      </c>
      <c r="AQ35" s="10"/>
      <c r="AR35" s="10"/>
      <c r="AS35" s="10" t="s">
        <v>12</v>
      </c>
      <c r="AT35" s="10">
        <v>2</v>
      </c>
      <c r="AU35" s="10"/>
      <c r="AV35" s="10" t="s">
        <v>10</v>
      </c>
      <c r="AW35" s="10"/>
      <c r="AX35" s="10"/>
      <c r="AY35" s="10" t="s">
        <v>10</v>
      </c>
      <c r="AZ35" s="10"/>
      <c r="BA35" s="10"/>
      <c r="BB35" s="10" t="s">
        <v>10</v>
      </c>
      <c r="BC35" s="10"/>
      <c r="BD35" s="10"/>
      <c r="BE35" s="10" t="s">
        <v>10</v>
      </c>
      <c r="BF35" s="10"/>
      <c r="BG35" s="10"/>
      <c r="BH35" s="10" t="s">
        <v>10</v>
      </c>
      <c r="BI35" s="10"/>
      <c r="BJ35" s="10"/>
      <c r="BK35" s="10" t="s">
        <v>10</v>
      </c>
      <c r="BL35" s="10"/>
      <c r="BM35" s="10"/>
      <c r="BN35" s="10"/>
      <c r="BO35" s="10"/>
      <c r="BP35" s="10"/>
      <c r="BQ35" s="10" t="s">
        <v>10</v>
      </c>
      <c r="BR35" s="10"/>
      <c r="BS35" s="10"/>
      <c r="BT35" s="10" t="s">
        <v>10</v>
      </c>
      <c r="BU35" s="10"/>
      <c r="BV35" s="10"/>
      <c r="BW35" s="10" t="s">
        <v>10</v>
      </c>
      <c r="BX35" s="10"/>
      <c r="BY35" s="10"/>
      <c r="BZ35" s="10" t="s">
        <v>10</v>
      </c>
      <c r="CA35" s="10"/>
      <c r="CB35" s="10"/>
      <c r="CC35" s="10" t="s">
        <v>10</v>
      </c>
      <c r="CD35" s="10"/>
      <c r="CE35" s="10"/>
      <c r="CF35" s="10" t="s">
        <v>10</v>
      </c>
      <c r="CG35" s="10"/>
      <c r="CH35" s="10"/>
      <c r="CI35" s="10"/>
      <c r="CJ35" s="10"/>
      <c r="CK35" s="10"/>
      <c r="CL35" s="10" t="s">
        <v>11</v>
      </c>
      <c r="CM35" s="10"/>
      <c r="CN35" s="10"/>
      <c r="CO35" s="10" t="s">
        <v>10</v>
      </c>
      <c r="CP35" s="10"/>
      <c r="CQ35" s="10"/>
      <c r="CR35" s="10" t="s">
        <v>10</v>
      </c>
      <c r="CS35" s="10"/>
      <c r="CT35" s="10"/>
      <c r="CU35" s="10" t="s">
        <v>10</v>
      </c>
      <c r="CV35" s="10"/>
      <c r="CW35" s="10"/>
      <c r="CX35" s="10" t="s">
        <v>10</v>
      </c>
      <c r="CY35" s="10">
        <v>3</v>
      </c>
      <c r="CZ35" s="10"/>
      <c r="DA35" s="10"/>
      <c r="DB35" s="10"/>
      <c r="DC35" s="13"/>
      <c r="DM35" s="4" t="s">
        <v>78</v>
      </c>
      <c r="DN35" s="5" t="s">
        <v>85</v>
      </c>
      <c r="DO35" s="27">
        <f t="shared" si="26"/>
        <v>25</v>
      </c>
      <c r="DP35" s="22">
        <f t="shared" si="13"/>
        <v>1.6875</v>
      </c>
      <c r="DQ35" s="27">
        <f t="shared" si="14"/>
        <v>0</v>
      </c>
      <c r="DR35" s="27">
        <f t="shared" si="27"/>
        <v>1.5</v>
      </c>
      <c r="DS35" s="27">
        <f t="shared" si="16"/>
        <v>0.75</v>
      </c>
      <c r="DT35" s="27">
        <f t="shared" si="17"/>
        <v>0</v>
      </c>
      <c r="DU35" s="27">
        <f t="shared" si="28"/>
        <v>0</v>
      </c>
      <c r="DV35" s="27">
        <f t="shared" si="19"/>
        <v>0</v>
      </c>
      <c r="DW35" s="27">
        <f t="shared" si="20"/>
        <v>0</v>
      </c>
      <c r="DX35" s="27">
        <f t="shared" si="29"/>
        <v>1</v>
      </c>
      <c r="DY35" s="27">
        <f t="shared" si="30"/>
        <v>0</v>
      </c>
      <c r="DZ35" s="27">
        <f t="shared" si="31"/>
        <v>0</v>
      </c>
      <c r="EA35" s="63">
        <f t="shared" si="32"/>
        <v>30</v>
      </c>
      <c r="EB35" s="63"/>
      <c r="EC35" s="61">
        <f t="shared" si="24"/>
        <v>26</v>
      </c>
      <c r="ED35" s="61"/>
      <c r="EE35" s="61">
        <f>SUMPRODUCT((O$8:$DC33="T5")*(O35:DC35&gt;$DU$6))</f>
        <v>1</v>
      </c>
      <c r="EF35" s="62"/>
    </row>
    <row r="36" spans="1:136" ht="17.25" customHeight="1" x14ac:dyDescent="0.2">
      <c r="A36" s="15" t="s">
        <v>79</v>
      </c>
      <c r="B36" s="15" t="s">
        <v>86</v>
      </c>
      <c r="C36" s="16">
        <f t="shared" si="0"/>
        <v>26</v>
      </c>
      <c r="D36" s="17">
        <f t="shared" si="1"/>
        <v>13.5</v>
      </c>
      <c r="E36" s="17">
        <f t="shared" si="2"/>
        <v>0</v>
      </c>
      <c r="F36" s="52">
        <f t="shared" si="3"/>
        <v>1.5</v>
      </c>
      <c r="G36" s="52">
        <f t="shared" si="4"/>
        <v>6</v>
      </c>
      <c r="H36" s="52">
        <f t="shared" si="5"/>
        <v>0</v>
      </c>
      <c r="I36" s="55">
        <f t="shared" si="6"/>
        <v>0</v>
      </c>
      <c r="J36" s="55">
        <f t="shared" si="7"/>
        <v>0</v>
      </c>
      <c r="K36" s="55">
        <f t="shared" si="8"/>
        <v>0</v>
      </c>
      <c r="L36" s="18">
        <f t="shared" si="9"/>
        <v>0</v>
      </c>
      <c r="M36" s="18">
        <f t="shared" si="10"/>
        <v>0</v>
      </c>
      <c r="N36" s="19">
        <f t="shared" si="11"/>
        <v>0</v>
      </c>
      <c r="O36" s="20" t="s">
        <v>10</v>
      </c>
      <c r="P36" s="20">
        <v>3</v>
      </c>
      <c r="Q36" s="20"/>
      <c r="R36" s="20" t="s">
        <v>10</v>
      </c>
      <c r="S36" s="20"/>
      <c r="T36" s="20"/>
      <c r="U36" s="20" t="s">
        <v>10</v>
      </c>
      <c r="V36" s="20"/>
      <c r="W36" s="20"/>
      <c r="X36" s="20"/>
      <c r="Y36" s="20"/>
      <c r="Z36" s="20"/>
      <c r="AA36" s="20" t="s">
        <v>10</v>
      </c>
      <c r="AB36" s="20">
        <v>4</v>
      </c>
      <c r="AC36" s="20"/>
      <c r="AD36" s="20" t="s">
        <v>10</v>
      </c>
      <c r="AE36" s="20"/>
      <c r="AF36" s="20"/>
      <c r="AG36" s="20" t="s">
        <v>10</v>
      </c>
      <c r="AH36" s="20"/>
      <c r="AI36" s="20"/>
      <c r="AJ36" s="20" t="s">
        <v>10</v>
      </c>
      <c r="AK36" s="20"/>
      <c r="AL36" s="20"/>
      <c r="AM36" s="20" t="s">
        <v>10</v>
      </c>
      <c r="AN36" s="20"/>
      <c r="AO36" s="20"/>
      <c r="AP36" s="20" t="s">
        <v>10</v>
      </c>
      <c r="AQ36" s="20"/>
      <c r="AR36" s="20"/>
      <c r="AS36" s="20" t="s">
        <v>12</v>
      </c>
      <c r="AT36" s="20">
        <v>2</v>
      </c>
      <c r="AU36" s="20"/>
      <c r="AV36" s="20" t="s">
        <v>10</v>
      </c>
      <c r="AW36" s="20"/>
      <c r="AX36" s="20"/>
      <c r="AY36" s="20" t="s">
        <v>10</v>
      </c>
      <c r="AZ36" s="20"/>
      <c r="BA36" s="20"/>
      <c r="BB36" s="20" t="s">
        <v>10</v>
      </c>
      <c r="BC36" s="20"/>
      <c r="BD36" s="20"/>
      <c r="BE36" s="20" t="s">
        <v>10</v>
      </c>
      <c r="BF36" s="20"/>
      <c r="BG36" s="20"/>
      <c r="BH36" s="20" t="s">
        <v>10</v>
      </c>
      <c r="BI36" s="20"/>
      <c r="BJ36" s="20"/>
      <c r="BK36" s="20" t="s">
        <v>10</v>
      </c>
      <c r="BL36" s="20"/>
      <c r="BM36" s="20"/>
      <c r="BN36" s="20"/>
      <c r="BO36" s="20"/>
      <c r="BP36" s="20"/>
      <c r="BQ36" s="20" t="s">
        <v>10</v>
      </c>
      <c r="BR36" s="20"/>
      <c r="BS36" s="20"/>
      <c r="BT36" s="20" t="s">
        <v>10</v>
      </c>
      <c r="BU36" s="20"/>
      <c r="BV36" s="20"/>
      <c r="BW36" s="20" t="s">
        <v>10</v>
      </c>
      <c r="BX36" s="20"/>
      <c r="BY36" s="20"/>
      <c r="BZ36" s="20" t="s">
        <v>10</v>
      </c>
      <c r="CA36" s="20"/>
      <c r="CB36" s="20"/>
      <c r="CC36" s="20" t="s">
        <v>10</v>
      </c>
      <c r="CD36" s="20"/>
      <c r="CE36" s="20"/>
      <c r="CF36" s="20" t="s">
        <v>10</v>
      </c>
      <c r="CG36" s="20"/>
      <c r="CH36" s="20"/>
      <c r="CI36" s="20"/>
      <c r="CJ36" s="20"/>
      <c r="CK36" s="20"/>
      <c r="CL36" s="20" t="s">
        <v>10</v>
      </c>
      <c r="CM36" s="20"/>
      <c r="CN36" s="20"/>
      <c r="CO36" s="20" t="s">
        <v>10</v>
      </c>
      <c r="CP36" s="20"/>
      <c r="CQ36" s="20"/>
      <c r="CR36" s="20" t="s">
        <v>10</v>
      </c>
      <c r="CS36" s="20"/>
      <c r="CT36" s="20"/>
      <c r="CU36" s="20" t="s">
        <v>10</v>
      </c>
      <c r="CV36" s="20"/>
      <c r="CW36" s="20"/>
      <c r="CX36" s="20" t="s">
        <v>10</v>
      </c>
      <c r="CY36" s="20">
        <v>3</v>
      </c>
      <c r="CZ36" s="20"/>
      <c r="DA36" s="20"/>
      <c r="DB36" s="20"/>
      <c r="DC36" s="21"/>
      <c r="DM36" s="14" t="s">
        <v>79</v>
      </c>
      <c r="DN36" s="15" t="s">
        <v>86</v>
      </c>
      <c r="DO36" s="28">
        <f t="shared" si="26"/>
        <v>26</v>
      </c>
      <c r="DP36" s="25">
        <f t="shared" si="13"/>
        <v>1.6875</v>
      </c>
      <c r="DQ36" s="28">
        <f t="shared" si="14"/>
        <v>0</v>
      </c>
      <c r="DR36" s="28">
        <f t="shared" si="27"/>
        <v>1.5</v>
      </c>
      <c r="DS36" s="28">
        <f t="shared" si="16"/>
        <v>0.75</v>
      </c>
      <c r="DT36" s="28">
        <f t="shared" si="17"/>
        <v>0</v>
      </c>
      <c r="DU36" s="28">
        <f t="shared" si="28"/>
        <v>0</v>
      </c>
      <c r="DV36" s="28">
        <f t="shared" si="19"/>
        <v>0</v>
      </c>
      <c r="DW36" s="28">
        <f t="shared" si="20"/>
        <v>0</v>
      </c>
      <c r="DX36" s="28">
        <f t="shared" si="29"/>
        <v>0</v>
      </c>
      <c r="DY36" s="28">
        <f t="shared" si="30"/>
        <v>0</v>
      </c>
      <c r="DZ36" s="28">
        <f t="shared" si="31"/>
        <v>0</v>
      </c>
      <c r="EA36" s="99">
        <f t="shared" si="32"/>
        <v>30</v>
      </c>
      <c r="EB36" s="99"/>
      <c r="EC36" s="97">
        <f t="shared" si="24"/>
        <v>27</v>
      </c>
      <c r="ED36" s="97"/>
      <c r="EE36" s="97">
        <f>SUMPRODUCT((O$8:$DC34="T5")*(O36:DC36&gt;$DU$6))</f>
        <v>1</v>
      </c>
      <c r="EF36" s="98"/>
    </row>
    <row r="40" spans="1:136" ht="45" customHeight="1" x14ac:dyDescent="0.2"/>
    <row r="41" spans="1:136" ht="55.5" customHeight="1" x14ac:dyDescent="0.2"/>
  </sheetData>
  <mergeCells count="131">
    <mergeCell ref="EE30:EF30"/>
    <mergeCell ref="EE31:EF31"/>
    <mergeCell ref="EE32:EF32"/>
    <mergeCell ref="EE33:EF33"/>
    <mergeCell ref="EE34:EF34"/>
    <mergeCell ref="EE35:EF35"/>
    <mergeCell ref="EE36:EF36"/>
    <mergeCell ref="EA31:EB31"/>
    <mergeCell ref="EA32:EB32"/>
    <mergeCell ref="EA33:EB33"/>
    <mergeCell ref="EA34:EB34"/>
    <mergeCell ref="EA35:EB35"/>
    <mergeCell ref="EA36:EB36"/>
    <mergeCell ref="EC30:ED30"/>
    <mergeCell ref="EC31:ED31"/>
    <mergeCell ref="EC32:ED32"/>
    <mergeCell ref="EC33:ED33"/>
    <mergeCell ref="EC34:ED34"/>
    <mergeCell ref="EC35:ED35"/>
    <mergeCell ref="EC36:ED36"/>
    <mergeCell ref="AS7:AU7"/>
    <mergeCell ref="AV7:AX7"/>
    <mergeCell ref="EA30:EB30"/>
    <mergeCell ref="CF7:CH7"/>
    <mergeCell ref="CI7:CK7"/>
    <mergeCell ref="BK7:BM7"/>
    <mergeCell ref="CC7:CE7"/>
    <mergeCell ref="BZ7:CB7"/>
    <mergeCell ref="EA21:EB21"/>
    <mergeCell ref="DZ8:DZ9"/>
    <mergeCell ref="EA8:EB9"/>
    <mergeCell ref="EA11:EB11"/>
    <mergeCell ref="DY8:DY9"/>
    <mergeCell ref="DX8:DX9"/>
    <mergeCell ref="EA13:EB13"/>
    <mergeCell ref="EA20:EB20"/>
    <mergeCell ref="EA16:EB16"/>
    <mergeCell ref="EA19:EB19"/>
    <mergeCell ref="CL7:CN7"/>
    <mergeCell ref="CO7:CQ7"/>
    <mergeCell ref="DA7:DC7"/>
    <mergeCell ref="DU8:DW8"/>
    <mergeCell ref="BQ7:BS7"/>
    <mergeCell ref="BT7:BV7"/>
    <mergeCell ref="CR7:CT7"/>
    <mergeCell ref="CU7:CW7"/>
    <mergeCell ref="CX7:CZ7"/>
    <mergeCell ref="DO8:DQ8"/>
    <mergeCell ref="DR8:DT8"/>
    <mergeCell ref="DM8:DM9"/>
    <mergeCell ref="DN8:DN9"/>
    <mergeCell ref="A7:A8"/>
    <mergeCell ref="B7:B8"/>
    <mergeCell ref="BW7:BY7"/>
    <mergeCell ref="I7:K7"/>
    <mergeCell ref="F7:H7"/>
    <mergeCell ref="L7:L8"/>
    <mergeCell ref="M7:M8"/>
    <mergeCell ref="U7:W7"/>
    <mergeCell ref="X7:Z7"/>
    <mergeCell ref="BN7:BP7"/>
    <mergeCell ref="AP7:AR7"/>
    <mergeCell ref="AG7:AI7"/>
    <mergeCell ref="O7:Q7"/>
    <mergeCell ref="R7:T7"/>
    <mergeCell ref="N7:N8"/>
    <mergeCell ref="AY7:BA7"/>
    <mergeCell ref="C7:E7"/>
    <mergeCell ref="AD7:AF7"/>
    <mergeCell ref="BB7:BD7"/>
    <mergeCell ref="BE7:BG7"/>
    <mergeCell ref="BH7:BJ7"/>
    <mergeCell ref="AA7:AC7"/>
    <mergeCell ref="AJ7:AL7"/>
    <mergeCell ref="AM7:AO7"/>
    <mergeCell ref="EE8:EF9"/>
    <mergeCell ref="EE10:EF10"/>
    <mergeCell ref="EC14:ED14"/>
    <mergeCell ref="EA10:EB10"/>
    <mergeCell ref="EC8:ED9"/>
    <mergeCell ref="EC10:ED10"/>
    <mergeCell ref="EE18:EF18"/>
    <mergeCell ref="EE11:EF11"/>
    <mergeCell ref="EC11:ED11"/>
    <mergeCell ref="EC12:ED12"/>
    <mergeCell ref="EC13:ED13"/>
    <mergeCell ref="EA12:EB12"/>
    <mergeCell ref="EA15:EB15"/>
    <mergeCell ref="EE12:EF12"/>
    <mergeCell ref="EE13:EF13"/>
    <mergeCell ref="EE14:EF14"/>
    <mergeCell ref="EA18:EB18"/>
    <mergeCell ref="EC15:ED15"/>
    <mergeCell ref="EC16:ED16"/>
    <mergeCell ref="EC17:ED17"/>
    <mergeCell ref="EC18:ED18"/>
    <mergeCell ref="EA17:EB17"/>
    <mergeCell ref="EA14:EB14"/>
    <mergeCell ref="EE27:EF27"/>
    <mergeCell ref="EE17:EF17"/>
    <mergeCell ref="EA23:EB23"/>
    <mergeCell ref="EE20:EF20"/>
    <mergeCell ref="EE21:EF21"/>
    <mergeCell ref="EE22:EF22"/>
    <mergeCell ref="EE23:EF23"/>
    <mergeCell ref="EE16:EF16"/>
    <mergeCell ref="EE19:EF19"/>
    <mergeCell ref="EE28:EF28"/>
    <mergeCell ref="EE15:EF15"/>
    <mergeCell ref="EA28:EB28"/>
    <mergeCell ref="EA29:EB29"/>
    <mergeCell ref="EC19:ED19"/>
    <mergeCell ref="EC20:ED20"/>
    <mergeCell ref="EC21:ED21"/>
    <mergeCell ref="EC22:ED22"/>
    <mergeCell ref="EC23:ED23"/>
    <mergeCell ref="EC24:ED24"/>
    <mergeCell ref="EC25:ED25"/>
    <mergeCell ref="EA22:EB22"/>
    <mergeCell ref="EA24:EB24"/>
    <mergeCell ref="EA25:EB25"/>
    <mergeCell ref="EA26:EB26"/>
    <mergeCell ref="EA27:EB27"/>
    <mergeCell ref="EE29:EF29"/>
    <mergeCell ref="EC27:ED27"/>
    <mergeCell ref="EC28:ED28"/>
    <mergeCell ref="EC29:ED29"/>
    <mergeCell ref="EE24:EF24"/>
    <mergeCell ref="EE26:EF26"/>
    <mergeCell ref="EE25:EF25"/>
    <mergeCell ref="EC26:ED26"/>
  </mergeCells>
  <phoneticPr fontId="4" type="noConversion"/>
  <conditionalFormatting sqref="O6:DC10 O11:CW18 CY11:DC18 CX11:CX35">
    <cfRule type="expression" dxfId="13" priority="14" stopIfTrue="1">
      <formula>O$6=1</formula>
    </cfRule>
  </conditionalFormatting>
  <conditionalFormatting sqref="O19:CW20 CY19:DC20">
    <cfRule type="expression" dxfId="12" priority="13" stopIfTrue="1">
      <formula>O$6=1</formula>
    </cfRule>
  </conditionalFormatting>
  <conditionalFormatting sqref="O21:CW22 CY21:DC22">
    <cfRule type="expression" dxfId="11" priority="12" stopIfTrue="1">
      <formula>O$6=1</formula>
    </cfRule>
  </conditionalFormatting>
  <conditionalFormatting sqref="O23:CW24 CY23:DC24">
    <cfRule type="expression" dxfId="10" priority="11" stopIfTrue="1">
      <formula>O$6=1</formula>
    </cfRule>
  </conditionalFormatting>
  <conditionalFormatting sqref="O25:CW26 CY25:DC26">
    <cfRule type="expression" dxfId="9" priority="10" stopIfTrue="1">
      <formula>O$6=1</formula>
    </cfRule>
  </conditionalFormatting>
  <conditionalFormatting sqref="O27:CW28 CY27:DC28">
    <cfRule type="expression" dxfId="8" priority="9" stopIfTrue="1">
      <formula>O$6=1</formula>
    </cfRule>
  </conditionalFormatting>
  <conditionalFormatting sqref="O29:CW29 O30:AL36 CY29:DC29">
    <cfRule type="expression" dxfId="7" priority="8" stopIfTrue="1">
      <formula>O$6=1</formula>
    </cfRule>
  </conditionalFormatting>
  <conditionalFormatting sqref="AM30:CW30 CY30:DC30">
    <cfRule type="expression" dxfId="6" priority="7" stopIfTrue="1">
      <formula>AM$6=1</formula>
    </cfRule>
  </conditionalFormatting>
  <conditionalFormatting sqref="AM31:CW31 CY31:DC31">
    <cfRule type="expression" dxfId="5" priority="6" stopIfTrue="1">
      <formula>AM$6=1</formula>
    </cfRule>
  </conditionalFormatting>
  <conditionalFormatting sqref="AM32:CW32 CY32:DC32">
    <cfRule type="expression" dxfId="4" priority="5" stopIfTrue="1">
      <formula>AM$6=1</formula>
    </cfRule>
  </conditionalFormatting>
  <conditionalFormatting sqref="AM33:CW33 CY33:DC33">
    <cfRule type="expression" dxfId="3" priority="4" stopIfTrue="1">
      <formula>AM$6=1</formula>
    </cfRule>
  </conditionalFormatting>
  <conditionalFormatting sqref="AM34:CW34 CY34:DC34">
    <cfRule type="expression" dxfId="2" priority="3" stopIfTrue="1">
      <formula>AM$6=1</formula>
    </cfRule>
  </conditionalFormatting>
  <conditionalFormatting sqref="AM35:CW35 CY35:DC35">
    <cfRule type="expression" dxfId="1" priority="2" stopIfTrue="1">
      <formula>AM$6=1</formula>
    </cfRule>
  </conditionalFormatting>
  <conditionalFormatting sqref="AM36:DC36">
    <cfRule type="expression" dxfId="0" priority="1" stopIfTrue="1">
      <formula>AM$6=1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&amp;LDownload From: Peachtree.asia</oddHeader>
    <oddFooter>&amp;Lhttp://peachtree.asia/web/Accounting-Software.asp</oddFooter>
  </headerFooter>
  <ignoredErrors>
    <ignoredError sqref="EE28 EE26 EE24 EE22 EE20 EE18 DU10:DU29 DR10:DR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InTe945l</dc:creator>
  <cp:lastModifiedBy>Đức Đông Nguyễn</cp:lastModifiedBy>
  <cp:lastPrinted>2010-10-18T21:18:05Z</cp:lastPrinted>
  <dcterms:created xsi:type="dcterms:W3CDTF">2009-12-11T03:11:07Z</dcterms:created>
  <dcterms:modified xsi:type="dcterms:W3CDTF">2017-05-29T03:20:54Z</dcterms:modified>
</cp:coreProperties>
</file>