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熵值法" sheetId="4" r:id="rId1"/>
    <sheet name="Sheet1" sheetId="1" r:id="rId2"/>
    <sheet name="Sheet2" sheetId="2" r:id="rId3"/>
    <sheet name="Sheet3" sheetId="3" r:id="rId4"/>
  </sheets>
  <calcPr calcId="144525"/>
</workbook>
</file>

<file path=xl/calcChain.xml><?xml version="1.0" encoding="utf-8"?>
<calcChain xmlns="http://schemas.openxmlformats.org/spreadsheetml/2006/main">
  <c r="B43" i="4" l="1"/>
  <c r="D12" i="4"/>
  <c r="B12" i="4"/>
  <c r="C12" i="4"/>
  <c r="B43" i="1" l="1" a="1"/>
  <c r="B45" i="1" s="1"/>
  <c r="G13" i="4"/>
  <c r="G20" i="4" s="1"/>
  <c r="G14" i="4"/>
  <c r="G19" i="4" s="1"/>
  <c r="G15" i="4"/>
  <c r="G12" i="4"/>
  <c r="F13" i="4"/>
  <c r="F20" i="4" s="1"/>
  <c r="F27" i="4" s="1"/>
  <c r="F34" i="4" s="1"/>
  <c r="F14" i="4"/>
  <c r="F21" i="4" s="1"/>
  <c r="F15" i="4"/>
  <c r="F12" i="4"/>
  <c r="E13" i="4"/>
  <c r="E14" i="4"/>
  <c r="E15" i="4"/>
  <c r="E12" i="4"/>
  <c r="D13" i="4"/>
  <c r="D14" i="4"/>
  <c r="D15" i="4"/>
  <c r="C13" i="4"/>
  <c r="C14" i="4"/>
  <c r="C15" i="4"/>
  <c r="B13" i="4"/>
  <c r="B19" i="4" s="1"/>
  <c r="B26" i="4" s="1"/>
  <c r="B14" i="4"/>
  <c r="B15" i="4"/>
  <c r="E22" i="4"/>
  <c r="B34" i="1"/>
  <c r="B33" i="1"/>
  <c r="B28" i="1"/>
  <c r="H6" i="1"/>
  <c r="H7" i="1"/>
  <c r="H8" i="1"/>
  <c r="H9" i="1"/>
  <c r="H5" i="1"/>
  <c r="B44" i="1" l="1"/>
  <c r="B43" i="1"/>
  <c r="B46" i="1"/>
  <c r="G21" i="4"/>
  <c r="G28" i="4" s="1"/>
  <c r="G35" i="4" s="1"/>
  <c r="G22" i="4"/>
  <c r="G29" i="4" s="1"/>
  <c r="G36" i="4" s="1"/>
  <c r="G33" i="4"/>
  <c r="G27" i="4"/>
  <c r="G34" i="4" s="1"/>
  <c r="G26" i="4"/>
  <c r="F22" i="4"/>
  <c r="F29" i="4" s="1"/>
  <c r="F36" i="4" s="1"/>
  <c r="F19" i="4"/>
  <c r="F28" i="4"/>
  <c r="F35" i="4" s="1"/>
  <c r="E29" i="4"/>
  <c r="E36" i="4" s="1"/>
  <c r="B33" i="4"/>
  <c r="E19" i="4"/>
  <c r="E21" i="4"/>
  <c r="E20" i="4"/>
  <c r="C20" i="4"/>
  <c r="C21" i="4"/>
  <c r="C19" i="4"/>
  <c r="C22" i="4"/>
  <c r="D20" i="4"/>
  <c r="D22" i="4"/>
  <c r="D21" i="4"/>
  <c r="D19" i="4"/>
  <c r="B22" i="4"/>
  <c r="B21" i="4"/>
  <c r="B20" i="4"/>
  <c r="C28" i="1"/>
  <c r="H16" i="1"/>
  <c r="G37" i="4" l="1"/>
  <c r="G41" i="4" s="1"/>
  <c r="G42" i="4" s="1"/>
  <c r="F26" i="4"/>
  <c r="F33" i="4" s="1"/>
  <c r="F37" i="4" s="1"/>
  <c r="F41" i="4" s="1"/>
  <c r="F42" i="4" s="1"/>
  <c r="E28" i="4"/>
  <c r="E35" i="4" s="1"/>
  <c r="E26" i="4"/>
  <c r="E33" i="4" s="1"/>
  <c r="E27" i="4"/>
  <c r="E34" i="4" s="1"/>
  <c r="D26" i="4"/>
  <c r="D33" i="4" s="1"/>
  <c r="D27" i="4"/>
  <c r="D34" i="4" s="1"/>
  <c r="D28" i="4"/>
  <c r="D35" i="4" s="1"/>
  <c r="D29" i="4"/>
  <c r="D36" i="4" s="1"/>
  <c r="C29" i="4"/>
  <c r="C36" i="4" s="1"/>
  <c r="C26" i="4"/>
  <c r="C33" i="4" s="1"/>
  <c r="C35" i="4"/>
  <c r="C28" i="4"/>
  <c r="C27" i="4"/>
  <c r="C34" i="4" s="1"/>
  <c r="B27" i="4"/>
  <c r="B34" i="4" s="1"/>
  <c r="B28" i="4"/>
  <c r="B35" i="4" s="1"/>
  <c r="B29" i="4"/>
  <c r="B36" i="4" s="1"/>
  <c r="B32" i="1"/>
  <c r="I16" i="1"/>
  <c r="J16" i="1"/>
  <c r="K16" i="1"/>
  <c r="L16" i="1"/>
  <c r="I17" i="1"/>
  <c r="J17" i="1"/>
  <c r="K17" i="1"/>
  <c r="L17" i="1"/>
  <c r="I18" i="1"/>
  <c r="J18" i="1"/>
  <c r="K18" i="1"/>
  <c r="L18" i="1"/>
  <c r="I19" i="1"/>
  <c r="J19" i="1"/>
  <c r="K19" i="1"/>
  <c r="L19" i="1"/>
  <c r="H17" i="1"/>
  <c r="H18" i="1"/>
  <c r="H19" i="1"/>
  <c r="B16" i="1"/>
  <c r="E37" i="4" l="1"/>
  <c r="E41" i="4" s="1"/>
  <c r="E42" i="4" s="1"/>
  <c r="D37" i="4"/>
  <c r="D41" i="4" s="1"/>
  <c r="D42" i="4" s="1"/>
  <c r="C37" i="4"/>
  <c r="C41" i="4" s="1"/>
  <c r="C42" i="4" s="1"/>
  <c r="B37" i="4"/>
  <c r="B41" i="4" s="1"/>
  <c r="B42" i="4" s="1"/>
  <c r="C34" i="1"/>
  <c r="D34" i="1"/>
  <c r="E34" i="1"/>
  <c r="F34" i="1"/>
  <c r="D28" i="1"/>
  <c r="C29" i="1"/>
  <c r="C32" i="1" s="1"/>
  <c r="C33" i="1" s="1"/>
  <c r="D29" i="1"/>
  <c r="C30" i="1"/>
  <c r="C31" i="1"/>
  <c r="C19" i="1"/>
  <c r="C18" i="1"/>
  <c r="C17" i="1"/>
  <c r="C16" i="1"/>
  <c r="D16" i="1"/>
  <c r="E16" i="1"/>
  <c r="E28" i="1" s="1"/>
  <c r="F16" i="1"/>
  <c r="F28" i="1" s="1"/>
  <c r="D17" i="1"/>
  <c r="E17" i="1"/>
  <c r="E29" i="1" s="1"/>
  <c r="F17" i="1"/>
  <c r="F29" i="1" s="1"/>
  <c r="D18" i="1"/>
  <c r="D30" i="1" s="1"/>
  <c r="E18" i="1"/>
  <c r="E30" i="1" s="1"/>
  <c r="F18" i="1"/>
  <c r="F30" i="1" s="1"/>
  <c r="D19" i="1"/>
  <c r="D31" i="1" s="1"/>
  <c r="E19" i="1"/>
  <c r="E31" i="1" s="1"/>
  <c r="F19" i="1"/>
  <c r="F31" i="1" s="1"/>
  <c r="B17" i="1"/>
  <c r="B29" i="1" s="1"/>
  <c r="B18" i="1"/>
  <c r="B30" i="1" s="1"/>
  <c r="B19" i="1"/>
  <c r="B31" i="1" s="1"/>
  <c r="C9" i="1"/>
  <c r="D9" i="1"/>
  <c r="E9" i="1"/>
  <c r="F9" i="1"/>
  <c r="G9" i="1"/>
  <c r="G19" i="1" s="1"/>
  <c r="B9" i="1"/>
  <c r="E43" i="4" l="1"/>
  <c r="C43" i="4"/>
  <c r="D43" i="4"/>
  <c r="F43" i="4"/>
  <c r="G43" i="4"/>
  <c r="G31" i="1"/>
  <c r="M19" i="1"/>
  <c r="G18" i="1"/>
  <c r="G17" i="1"/>
  <c r="G16" i="1"/>
  <c r="D32" i="1"/>
  <c r="D33" i="1" s="1"/>
  <c r="F32" i="1"/>
  <c r="F33" i="1" s="1"/>
  <c r="E32" i="1"/>
  <c r="E33" i="1" s="1"/>
  <c r="B46" i="4" l="1" a="1"/>
  <c r="M18" i="1"/>
  <c r="G30" i="1"/>
  <c r="M16" i="1"/>
  <c r="G28" i="1"/>
  <c r="M17" i="1"/>
  <c r="G29" i="1"/>
  <c r="B47" i="4" l="1"/>
  <c r="B48" i="4"/>
  <c r="B46" i="4"/>
  <c r="B49" i="4"/>
  <c r="G32" i="1"/>
  <c r="G33" i="1" s="1"/>
  <c r="G34" i="1" s="1"/>
  <c r="B35" i="1" l="1"/>
  <c r="D35" i="1"/>
  <c r="F35" i="1"/>
  <c r="C35" i="1"/>
  <c r="G35" i="1"/>
  <c r="E35" i="1"/>
</calcChain>
</file>

<file path=xl/sharedStrings.xml><?xml version="1.0" encoding="utf-8"?>
<sst xmlns="http://schemas.openxmlformats.org/spreadsheetml/2006/main" count="117" uniqueCount="28">
  <si>
    <t>车型</t>
    <phoneticPr fontId="1" type="noConversion"/>
  </si>
  <si>
    <t>油耗</t>
    <phoneticPr fontId="1" type="noConversion"/>
  </si>
  <si>
    <t>功率</t>
    <phoneticPr fontId="1" type="noConversion"/>
  </si>
  <si>
    <t>费用</t>
    <phoneticPr fontId="1" type="noConversion"/>
  </si>
  <si>
    <t>安全性</t>
    <phoneticPr fontId="1" type="noConversion"/>
  </si>
  <si>
    <t>维护性</t>
    <phoneticPr fontId="1" type="noConversion"/>
  </si>
  <si>
    <t>操作性</t>
    <phoneticPr fontId="1" type="noConversion"/>
  </si>
  <si>
    <t>本田</t>
    <phoneticPr fontId="1" type="noConversion"/>
  </si>
  <si>
    <t>奥迪</t>
    <phoneticPr fontId="1" type="noConversion"/>
  </si>
  <si>
    <t>桑塔纳</t>
    <phoneticPr fontId="1" type="noConversion"/>
  </si>
  <si>
    <t>别克</t>
    <phoneticPr fontId="1" type="noConversion"/>
  </si>
  <si>
    <t>总和</t>
    <phoneticPr fontId="1" type="noConversion"/>
  </si>
  <si>
    <t>P矩阵</t>
    <phoneticPr fontId="1" type="noConversion"/>
  </si>
  <si>
    <t>E</t>
    <phoneticPr fontId="1" type="noConversion"/>
  </si>
  <si>
    <t>d</t>
    <phoneticPr fontId="1" type="noConversion"/>
  </si>
  <si>
    <t>w</t>
    <phoneticPr fontId="1" type="noConversion"/>
  </si>
  <si>
    <t>https://www.jianshu.com/p/01ea5aa06e57</t>
    <phoneticPr fontId="1" type="noConversion"/>
  </si>
  <si>
    <t>E:k=1/ln(方案数)</t>
    <phoneticPr fontId="1" type="noConversion"/>
  </si>
  <si>
    <t>原始数据</t>
    <phoneticPr fontId="1" type="noConversion"/>
  </si>
  <si>
    <t>标准化后的数据</t>
    <phoneticPr fontId="1" type="noConversion"/>
  </si>
  <si>
    <t>lnP矩阵</t>
    <phoneticPr fontId="1" type="noConversion"/>
  </si>
  <si>
    <t>P*lnP矩阵</t>
    <phoneticPr fontId="1" type="noConversion"/>
  </si>
  <si>
    <t>总计</t>
    <phoneticPr fontId="1" type="noConversion"/>
  </si>
  <si>
    <t>e</t>
    <phoneticPr fontId="1" type="noConversion"/>
  </si>
  <si>
    <t>g</t>
    <phoneticPr fontId="1" type="noConversion"/>
  </si>
  <si>
    <t>a</t>
    <phoneticPr fontId="1" type="noConversion"/>
  </si>
  <si>
    <t>车型</t>
    <phoneticPr fontId="1" type="noConversion"/>
  </si>
  <si>
    <t>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</si>
</sst>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"/>
    <numFmt numFmtId="177" formatCode="0.000_ "/>
    <numFmt numFmtId="178" formatCode="0.0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3" fillId="2" borderId="0" xfId="0" applyFont="1" applyFill="1"/>
    <xf numFmtId="0" fontId="3" fillId="0" borderId="0" xfId="0" applyFont="1" applyFill="1"/>
    <xf numFmtId="177" fontId="3" fillId="0" borderId="0" xfId="0" applyNumberFormat="1" applyFont="1" applyAlignment="1">
      <alignment horizontal="center"/>
    </xf>
    <xf numFmtId="0" fontId="4" fillId="0" borderId="0" xfId="1" applyFill="1"/>
    <xf numFmtId="178" fontId="3" fillId="0" borderId="0" xfId="0" applyNumberFormat="1" applyFont="1"/>
    <xf numFmtId="0" fontId="2" fillId="2" borderId="0" xfId="0" applyFont="1" applyFill="1" applyAlignment="1">
      <alignment vertical="center"/>
    </xf>
    <xf numFmtId="2" fontId="3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176" fontId="3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209551</xdr:colOff>
      <xdr:row>35</xdr:row>
      <xdr:rowOff>38101</xdr:rowOff>
    </xdr:from>
    <xdr:to>
      <xdr:col>13</xdr:col>
      <xdr:colOff>123825</xdr:colOff>
      <xdr:row>39</xdr:row>
      <xdr:rowOff>103511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1" y="5543551"/>
          <a:ext cx="2657474" cy="675010"/>
        </a:xfrm>
        <a:prstGeom prst="rect">
          <a:avLst/>
        </a:prstGeom>
      </xdr:spPr>
    </xdr:pic>
    <xdr:clientData/>
  </xdr:twoCellAnchor>
  <xdr:twoCellAnchor editAs="oneCell">
    <xdr:from>
      <xdr:col>8</xdr:col>
      <xdr:colOff>676275</xdr:colOff>
      <xdr:row>40</xdr:row>
      <xdr:rowOff>84565</xdr:rowOff>
    </xdr:from>
    <xdr:to>
      <xdr:col>12</xdr:col>
      <xdr:colOff>637657</xdr:colOff>
      <xdr:row>45</xdr:row>
      <xdr:rowOff>18917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67325" y="6352015"/>
          <a:ext cx="2704582" cy="696352"/>
        </a:xfrm>
        <a:prstGeom prst="rect">
          <a:avLst/>
        </a:prstGeom>
      </xdr:spPr>
    </xdr:pic>
    <xdr:clientData/>
  </xdr:twoCellAnchor>
  <xdr:twoCellAnchor editAs="oneCell">
    <xdr:from>
      <xdr:col>9</xdr:col>
      <xdr:colOff>19049</xdr:colOff>
      <xdr:row>45</xdr:row>
      <xdr:rowOff>53777</xdr:rowOff>
    </xdr:from>
    <xdr:to>
      <xdr:col>13</xdr:col>
      <xdr:colOff>151902</xdr:colOff>
      <xdr:row>48</xdr:row>
      <xdr:rowOff>133256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95899" y="7083227"/>
          <a:ext cx="2876053" cy="536679"/>
        </a:xfrm>
        <a:prstGeom prst="rect">
          <a:avLst/>
        </a:prstGeom>
      </xdr:spPr>
    </xdr:pic>
    <xdr:clientData/>
  </xdr:twoCellAnchor>
  <xdr:twoCellAnchor editAs="oneCell">
    <xdr:from>
      <xdr:col>9</xdr:col>
      <xdr:colOff>14080</xdr:colOff>
      <xdr:row>50</xdr:row>
      <xdr:rowOff>76200</xdr:rowOff>
    </xdr:from>
    <xdr:to>
      <xdr:col>13</xdr:col>
      <xdr:colOff>170959</xdr:colOff>
      <xdr:row>55</xdr:row>
      <xdr:rowOff>123688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90930" y="7867650"/>
          <a:ext cx="2900079" cy="809488"/>
        </a:xfrm>
        <a:prstGeom prst="rect">
          <a:avLst/>
        </a:prstGeom>
      </xdr:spPr>
    </xdr:pic>
    <xdr:clientData/>
  </xdr:twoCellAnchor>
  <xdr:twoCellAnchor editAs="oneCell">
    <xdr:from>
      <xdr:col>8</xdr:col>
      <xdr:colOff>209550</xdr:colOff>
      <xdr:row>1</xdr:row>
      <xdr:rowOff>66675</xdr:rowOff>
    </xdr:from>
    <xdr:to>
      <xdr:col>27</xdr:col>
      <xdr:colOff>84113</xdr:colOff>
      <xdr:row>30</xdr:row>
      <xdr:rowOff>104199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00600" y="238125"/>
          <a:ext cx="12904763" cy="4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44</xdr:row>
      <xdr:rowOff>104775</xdr:rowOff>
    </xdr:from>
    <xdr:to>
      <xdr:col>5</xdr:col>
      <xdr:colOff>37927</xdr:colOff>
      <xdr:row>49</xdr:row>
      <xdr:rowOff>18966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33525" y="6981825"/>
          <a:ext cx="1380952" cy="6761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104776</xdr:colOff>
      <xdr:row>9</xdr:row>
      <xdr:rowOff>38101</xdr:rowOff>
    </xdr:from>
    <xdr:to>
      <xdr:col>4</xdr:col>
      <xdr:colOff>285750</xdr:colOff>
      <xdr:row>13</xdr:row>
      <xdr:rowOff>103511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6" y="952501"/>
          <a:ext cx="2657474" cy="67501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20</xdr:row>
      <xdr:rowOff>141715</xdr:rowOff>
    </xdr:from>
    <xdr:to>
      <xdr:col>4</xdr:col>
      <xdr:colOff>285232</xdr:colOff>
      <xdr:row>25</xdr:row>
      <xdr:rowOff>76067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950" y="3208765"/>
          <a:ext cx="2704582" cy="696352"/>
        </a:xfrm>
        <a:prstGeom prst="rect">
          <a:avLst/>
        </a:prstGeom>
      </xdr:spPr>
    </xdr:pic>
    <xdr:clientData/>
  </xdr:twoCellAnchor>
  <xdr:twoCellAnchor editAs="oneCell">
    <xdr:from>
      <xdr:col>7</xdr:col>
      <xdr:colOff>333374</xdr:colOff>
      <xdr:row>20</xdr:row>
      <xdr:rowOff>149027</xdr:rowOff>
    </xdr:from>
    <xdr:to>
      <xdr:col>11</xdr:col>
      <xdr:colOff>466227</xdr:colOff>
      <xdr:row>24</xdr:row>
      <xdr:rowOff>76106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05274" y="3216077"/>
          <a:ext cx="2876053" cy="536679"/>
        </a:xfrm>
        <a:prstGeom prst="rect">
          <a:avLst/>
        </a:prstGeom>
      </xdr:spPr>
    </xdr:pic>
    <xdr:clientData/>
  </xdr:twoCellAnchor>
  <xdr:twoCellAnchor editAs="oneCell">
    <xdr:from>
      <xdr:col>1</xdr:col>
      <xdr:colOff>61705</xdr:colOff>
      <xdr:row>35</xdr:row>
      <xdr:rowOff>133350</xdr:rowOff>
    </xdr:from>
    <xdr:to>
      <xdr:col>4</xdr:col>
      <xdr:colOff>485284</xdr:colOff>
      <xdr:row>41</xdr:row>
      <xdr:rowOff>28438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7505" y="5010150"/>
          <a:ext cx="2900079" cy="8094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ianshu.com/p/01ea5aa06e5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jianshu.com/p/01ea5aa06e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G1" workbookViewId="0">
      <selection activeCell="O33" sqref="O33"/>
    </sheetView>
  </sheetViews>
  <sheetFormatPr defaultRowHeight="12" x14ac:dyDescent="0.15"/>
  <cols>
    <col min="1" max="1" width="9" style="3"/>
    <col min="2" max="2" width="8.5" style="3" bestFit="1" customWidth="1"/>
    <col min="3" max="7" width="6.75" style="3" bestFit="1" customWidth="1"/>
    <col min="8" max="16384" width="9" style="3"/>
  </cols>
  <sheetData>
    <row r="1" spans="1:7" s="7" customFormat="1" ht="13.5" x14ac:dyDescent="0.15">
      <c r="A1" s="9" t="s">
        <v>16</v>
      </c>
    </row>
    <row r="3" spans="1:7" s="6" customFormat="1" ht="16.5" customHeight="1" x14ac:dyDescent="0.15">
      <c r="A3" s="11" t="s">
        <v>18</v>
      </c>
    </row>
    <row r="4" spans="1:7" x14ac:dyDescent="0.1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x14ac:dyDescent="0.15">
      <c r="A5" s="3" t="s">
        <v>7</v>
      </c>
      <c r="B5" s="4">
        <v>5</v>
      </c>
      <c r="C5" s="4">
        <v>1.4</v>
      </c>
      <c r="D5" s="4">
        <v>6</v>
      </c>
      <c r="E5" s="4">
        <v>3</v>
      </c>
      <c r="F5" s="4">
        <v>5</v>
      </c>
      <c r="G5" s="4">
        <v>7</v>
      </c>
    </row>
    <row r="6" spans="1:7" x14ac:dyDescent="0.15">
      <c r="A6" s="3" t="s">
        <v>8</v>
      </c>
      <c r="B6" s="4">
        <v>9</v>
      </c>
      <c r="C6" s="4">
        <v>2</v>
      </c>
      <c r="D6" s="4">
        <v>30</v>
      </c>
      <c r="E6" s="4">
        <v>7</v>
      </c>
      <c r="F6" s="4">
        <v>5</v>
      </c>
      <c r="G6" s="4">
        <v>9</v>
      </c>
    </row>
    <row r="7" spans="1:7" x14ac:dyDescent="0.15">
      <c r="A7" s="3" t="s">
        <v>9</v>
      </c>
      <c r="B7" s="4">
        <v>8</v>
      </c>
      <c r="C7" s="4">
        <v>1.8</v>
      </c>
      <c r="D7" s="4">
        <v>11</v>
      </c>
      <c r="E7" s="4">
        <v>5</v>
      </c>
      <c r="F7" s="4">
        <v>7</v>
      </c>
      <c r="G7" s="4">
        <v>5</v>
      </c>
    </row>
    <row r="8" spans="1:7" x14ac:dyDescent="0.15">
      <c r="A8" s="3" t="s">
        <v>10</v>
      </c>
      <c r="B8" s="4">
        <v>12</v>
      </c>
      <c r="C8" s="4">
        <v>2.5</v>
      </c>
      <c r="D8" s="4">
        <v>18</v>
      </c>
      <c r="E8" s="4">
        <v>7</v>
      </c>
      <c r="F8" s="4">
        <v>5</v>
      </c>
      <c r="G8" s="4">
        <v>5</v>
      </c>
    </row>
    <row r="9" spans="1:7" ht="15" customHeight="1" x14ac:dyDescent="0.15">
      <c r="B9" s="4"/>
      <c r="C9" s="4"/>
      <c r="D9" s="4"/>
      <c r="E9" s="4"/>
      <c r="F9" s="4"/>
      <c r="G9" s="4"/>
    </row>
    <row r="10" spans="1:7" s="6" customFormat="1" ht="16.5" customHeight="1" x14ac:dyDescent="0.15">
      <c r="A10" s="11" t="s">
        <v>19</v>
      </c>
    </row>
    <row r="11" spans="1:7" x14ac:dyDescent="0.15">
      <c r="A11" s="1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</row>
    <row r="12" spans="1:7" x14ac:dyDescent="0.15">
      <c r="A12" s="3" t="s">
        <v>7</v>
      </c>
      <c r="B12" s="5">
        <f>(MAX(B$5:B$8)-B5)/(MAX(B$5:B$8)-MIN(B$5:B$8))+0.001</f>
        <v>1.0009999999999999</v>
      </c>
      <c r="C12" s="5">
        <f>(C5-MIN(C$5:C$8))/(MAX(C$5:C$8)-MIN(C$5:C$8))+0.001</f>
        <v>1E-3</v>
      </c>
      <c r="D12" s="5">
        <f>(MAX(D$5:D$8)-D5)/(MAX(D$5:D$8)-MIN(D$5:D$8))+0.001</f>
        <v>1.0009999999999999</v>
      </c>
      <c r="E12" s="5">
        <f>(E5-MIN(E$5:E$8))/(MAX(E$5:E$8)-MIN(E$5:E$8))+0.001</f>
        <v>1E-3</v>
      </c>
      <c r="F12" s="5">
        <f>(F5-MIN(F$5:F$8))/(MAX(F$5:F$8)-MIN(F$5:F$8))+0.001</f>
        <v>1E-3</v>
      </c>
      <c r="G12" s="5">
        <f>(G5-MIN(G$5:G$8))/(MAX(G$5:G$8)-MIN(G$5:G$8))+0.001</f>
        <v>0.501</v>
      </c>
    </row>
    <row r="13" spans="1:7" x14ac:dyDescent="0.15">
      <c r="A13" s="3" t="s">
        <v>8</v>
      </c>
      <c r="B13" s="5">
        <f t="shared" ref="B13:B15" si="0">(MAX(B$5:B$8)-B6)/(MAX(B$5:B$8)-MIN(B$5:B$8))+0.001</f>
        <v>0.42957142857142855</v>
      </c>
      <c r="C13" s="5">
        <f t="shared" ref="C13:C15" si="1">(C6-MIN(C$5:C$8))/(MAX(C$5:C$8)-MIN(C$5:C$8))+0.001</f>
        <v>0.54645454545454553</v>
      </c>
      <c r="D13" s="5">
        <f t="shared" ref="D13:D15" si="2">(MAX(D$5:D$8)-D6)/(MAX(D$5:D$8)-MIN(D$5:D$8))+0.001</f>
        <v>1E-3</v>
      </c>
      <c r="E13" s="5">
        <f t="shared" ref="E13:G15" si="3">(E6-MIN(E$5:E$8))/(MAX(E$5:E$8)-MIN(E$5:E$8))+0.001</f>
        <v>1.0009999999999999</v>
      </c>
      <c r="F13" s="5">
        <f t="shared" si="3"/>
        <v>1E-3</v>
      </c>
      <c r="G13" s="5">
        <f t="shared" si="3"/>
        <v>1.0009999999999999</v>
      </c>
    </row>
    <row r="14" spans="1:7" x14ac:dyDescent="0.15">
      <c r="A14" s="3" t="s">
        <v>9</v>
      </c>
      <c r="B14" s="5">
        <f t="shared" si="0"/>
        <v>0.5724285714285714</v>
      </c>
      <c r="C14" s="5">
        <f t="shared" si="1"/>
        <v>0.3646363636363637</v>
      </c>
      <c r="D14" s="5">
        <f t="shared" si="2"/>
        <v>0.79266666666666663</v>
      </c>
      <c r="E14" s="5">
        <f t="shared" si="3"/>
        <v>0.501</v>
      </c>
      <c r="F14" s="5">
        <f t="shared" si="3"/>
        <v>1.0009999999999999</v>
      </c>
      <c r="G14" s="5">
        <f t="shared" si="3"/>
        <v>1E-3</v>
      </c>
    </row>
    <row r="15" spans="1:7" x14ac:dyDescent="0.15">
      <c r="A15" s="3" t="s">
        <v>10</v>
      </c>
      <c r="B15" s="5">
        <f t="shared" si="0"/>
        <v>1E-3</v>
      </c>
      <c r="C15" s="5">
        <f t="shared" si="1"/>
        <v>1.0009999999999999</v>
      </c>
      <c r="D15" s="5">
        <f t="shared" si="2"/>
        <v>0.501</v>
      </c>
      <c r="E15" s="5">
        <f t="shared" si="3"/>
        <v>1.0009999999999999</v>
      </c>
      <c r="F15" s="5">
        <f t="shared" si="3"/>
        <v>1E-3</v>
      </c>
      <c r="G15" s="5">
        <f t="shared" si="3"/>
        <v>1E-3</v>
      </c>
    </row>
    <row r="16" spans="1:7" x14ac:dyDescent="0.15">
      <c r="B16" s="4"/>
      <c r="C16" s="4"/>
      <c r="D16" s="4"/>
      <c r="E16" s="4"/>
      <c r="F16" s="4"/>
      <c r="G16" s="4"/>
    </row>
    <row r="17" spans="1:9" x14ac:dyDescent="0.15">
      <c r="A17" s="6" t="s">
        <v>12</v>
      </c>
      <c r="B17" s="13"/>
      <c r="C17" s="13"/>
      <c r="D17" s="13"/>
      <c r="E17" s="13"/>
      <c r="F17" s="13"/>
      <c r="G17" s="13"/>
      <c r="H17" s="6"/>
      <c r="I17" s="6"/>
    </row>
    <row r="18" spans="1:9" x14ac:dyDescent="0.15">
      <c r="A18" s="1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</row>
    <row r="19" spans="1:9" x14ac:dyDescent="0.15">
      <c r="A19" s="3" t="s">
        <v>7</v>
      </c>
      <c r="B19" s="12">
        <f>B12/SUM(B$12:B$15)</f>
        <v>0.49950099800399206</v>
      </c>
      <c r="C19" s="12">
        <f t="shared" ref="C19:G19" si="4">C12/SUM(C$12:C$15)</f>
        <v>5.2271431286827596E-4</v>
      </c>
      <c r="D19" s="12">
        <f t="shared" si="4"/>
        <v>0.43603891389574556</v>
      </c>
      <c r="E19" s="12">
        <f t="shared" si="4"/>
        <v>3.9936102236421734E-4</v>
      </c>
      <c r="F19" s="12">
        <f t="shared" si="4"/>
        <v>9.9601593625498028E-4</v>
      </c>
      <c r="G19" s="12">
        <f t="shared" si="4"/>
        <v>0.33311170212765967</v>
      </c>
    </row>
    <row r="20" spans="1:9" x14ac:dyDescent="0.15">
      <c r="A20" s="3" t="s">
        <v>8</v>
      </c>
      <c r="B20" s="12">
        <f t="shared" ref="B20:G22" si="5">B13/SUM(B$12:B$15)</f>
        <v>0.21435700028514404</v>
      </c>
      <c r="C20" s="12">
        <f t="shared" si="5"/>
        <v>0.28563961224101886</v>
      </c>
      <c r="D20" s="12">
        <f t="shared" si="5"/>
        <v>4.3560331058516046E-4</v>
      </c>
      <c r="E20" s="12">
        <f t="shared" si="5"/>
        <v>0.39976038338658149</v>
      </c>
      <c r="F20" s="12">
        <f t="shared" si="5"/>
        <v>9.9601593625498028E-4</v>
      </c>
      <c r="G20" s="12">
        <f t="shared" si="5"/>
        <v>0.66555851063829796</v>
      </c>
    </row>
    <row r="21" spans="1:9" x14ac:dyDescent="0.15">
      <c r="A21" s="3" t="s">
        <v>9</v>
      </c>
      <c r="B21" s="12">
        <f t="shared" si="5"/>
        <v>0.28564299971485607</v>
      </c>
      <c r="C21" s="12">
        <f t="shared" si="5"/>
        <v>0.19060064626496867</v>
      </c>
      <c r="D21" s="12">
        <f t="shared" si="5"/>
        <v>0.34528822419050387</v>
      </c>
      <c r="E21" s="12">
        <f t="shared" si="5"/>
        <v>0.20007987220447288</v>
      </c>
      <c r="F21" s="12">
        <f t="shared" si="5"/>
        <v>0.99701195219123517</v>
      </c>
      <c r="G21" s="12">
        <f t="shared" si="5"/>
        <v>6.648936170212768E-4</v>
      </c>
    </row>
    <row r="22" spans="1:9" x14ac:dyDescent="0.15">
      <c r="A22" s="3" t="s">
        <v>10</v>
      </c>
      <c r="B22" s="12">
        <f t="shared" si="5"/>
        <v>4.990019960079841E-4</v>
      </c>
      <c r="C22" s="12">
        <f t="shared" si="5"/>
        <v>0.52323702718114418</v>
      </c>
      <c r="D22" s="12">
        <f t="shared" si="5"/>
        <v>0.2182372586031654</v>
      </c>
      <c r="E22" s="12">
        <f t="shared" si="5"/>
        <v>0.39976038338658149</v>
      </c>
      <c r="F22" s="12">
        <f t="shared" si="5"/>
        <v>9.9601593625498028E-4</v>
      </c>
      <c r="G22" s="12">
        <f t="shared" si="5"/>
        <v>6.648936170212768E-4</v>
      </c>
    </row>
    <row r="24" spans="1:9" x14ac:dyDescent="0.15">
      <c r="A24" s="6" t="s">
        <v>20</v>
      </c>
      <c r="B24" s="13"/>
      <c r="C24" s="13"/>
      <c r="D24" s="13"/>
      <c r="E24" s="13"/>
      <c r="F24" s="13"/>
      <c r="G24" s="13"/>
      <c r="H24" s="6"/>
      <c r="I24" s="6"/>
    </row>
    <row r="25" spans="1:9" s="7" customFormat="1" x14ac:dyDescent="0.15">
      <c r="A25" s="1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3"/>
      <c r="I25" s="3"/>
    </row>
    <row r="26" spans="1:9" s="7" customFormat="1" x14ac:dyDescent="0.15">
      <c r="A26" s="3" t="s">
        <v>7</v>
      </c>
      <c r="B26" s="12">
        <f>LN(B19)</f>
        <v>-0.69414568288953471</v>
      </c>
      <c r="C26" s="12">
        <f t="shared" ref="C26:G26" si="6">LN(C19)</f>
        <v>-7.5564754900523274</v>
      </c>
      <c r="D26" s="12">
        <f t="shared" si="6"/>
        <v>-0.83002378756136808</v>
      </c>
      <c r="E26" s="12">
        <f t="shared" si="6"/>
        <v>-7.8256447322199891</v>
      </c>
      <c r="F26" s="12">
        <f t="shared" si="6"/>
        <v>-6.9117473002516743</v>
      </c>
      <c r="G26" s="12">
        <f t="shared" si="6"/>
        <v>-1.09927740342492</v>
      </c>
      <c r="H26" s="3"/>
      <c r="I26" s="3"/>
    </row>
    <row r="27" spans="1:9" s="7" customFormat="1" x14ac:dyDescent="0.15">
      <c r="A27" s="3" t="s">
        <v>8</v>
      </c>
      <c r="B27" s="12">
        <f t="shared" ref="B27:G29" si="7">LN(B20)</f>
        <v>-1.5401124282715395</v>
      </c>
      <c r="C27" s="12">
        <f t="shared" si="7"/>
        <v>-1.2530243598115356</v>
      </c>
      <c r="D27" s="12">
        <f t="shared" si="7"/>
        <v>-7.7387785668765883</v>
      </c>
      <c r="E27" s="12">
        <f t="shared" si="7"/>
        <v>-0.91688995290476849</v>
      </c>
      <c r="F27" s="12">
        <f t="shared" si="7"/>
        <v>-6.9117473002516743</v>
      </c>
      <c r="G27" s="12">
        <f t="shared" si="7"/>
        <v>-0.40712872519456439</v>
      </c>
      <c r="H27" s="3"/>
      <c r="I27" s="3"/>
    </row>
    <row r="28" spans="1:9" x14ac:dyDescent="0.15">
      <c r="A28" s="3" t="s">
        <v>9</v>
      </c>
      <c r="B28" s="12">
        <f t="shared" si="7"/>
        <v>-1.2530125006239239</v>
      </c>
      <c r="C28" s="12">
        <f t="shared" si="7"/>
        <v>-1.6575748970806448</v>
      </c>
      <c r="D28" s="12">
        <f t="shared" si="7"/>
        <v>-1.063375778293971</v>
      </c>
      <c r="E28" s="12">
        <f t="shared" si="7"/>
        <v>-1.6090386311351241</v>
      </c>
      <c r="F28" s="12">
        <f t="shared" si="7"/>
        <v>-2.9925209364538058E-3</v>
      </c>
      <c r="G28" s="12">
        <f t="shared" si="7"/>
        <v>-7.3158835045097845</v>
      </c>
    </row>
    <row r="29" spans="1:9" x14ac:dyDescent="0.15">
      <c r="A29" s="3" t="s">
        <v>10</v>
      </c>
      <c r="B29" s="12">
        <f t="shared" si="7"/>
        <v>-7.6029004622047553</v>
      </c>
      <c r="C29" s="12">
        <f t="shared" si="7"/>
        <v>-0.64772071073710691</v>
      </c>
      <c r="D29" s="12">
        <f t="shared" si="7"/>
        <v>-1.5221724657917237</v>
      </c>
      <c r="E29" s="12">
        <f t="shared" si="7"/>
        <v>-0.91688995290476849</v>
      </c>
      <c r="F29" s="12">
        <f t="shared" si="7"/>
        <v>-6.9117473002516743</v>
      </c>
      <c r="G29" s="12">
        <f t="shared" si="7"/>
        <v>-7.3158835045097845</v>
      </c>
    </row>
    <row r="30" spans="1:9" x14ac:dyDescent="0.15">
      <c r="B30" s="5"/>
      <c r="C30" s="5"/>
      <c r="D30" s="5"/>
      <c r="E30" s="5"/>
      <c r="F30" s="5"/>
      <c r="G30" s="5"/>
    </row>
    <row r="31" spans="1:9" x14ac:dyDescent="0.15">
      <c r="A31" s="6" t="s">
        <v>21</v>
      </c>
      <c r="B31" s="13"/>
      <c r="C31" s="13"/>
      <c r="D31" s="13"/>
      <c r="E31" s="13"/>
      <c r="F31" s="13"/>
      <c r="G31" s="13"/>
      <c r="H31" s="6"/>
      <c r="I31" s="6"/>
    </row>
    <row r="32" spans="1:9" x14ac:dyDescent="0.15">
      <c r="A32" s="1" t="s">
        <v>0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</row>
    <row r="33" spans="1:7" x14ac:dyDescent="0.15">
      <c r="A33" s="3" t="s">
        <v>7</v>
      </c>
      <c r="B33" s="12">
        <f>B19*B26</f>
        <v>-0.34672646136348517</v>
      </c>
      <c r="C33" s="12">
        <f t="shared" ref="C33:G33" si="8">C19*C26</f>
        <v>-3.9498778934886711E-3</v>
      </c>
      <c r="D33" s="12">
        <f t="shared" si="8"/>
        <v>-0.36192267083589197</v>
      </c>
      <c r="E33" s="12">
        <f t="shared" si="8"/>
        <v>-3.1252574809185266E-3</v>
      </c>
      <c r="F33" s="12">
        <f t="shared" si="8"/>
        <v>-6.8842104584180041E-3</v>
      </c>
      <c r="G33" s="12">
        <f t="shared" si="8"/>
        <v>-0.36618216696534911</v>
      </c>
    </row>
    <row r="34" spans="1:7" x14ac:dyDescent="0.15">
      <c r="A34" s="3" t="s">
        <v>8</v>
      </c>
      <c r="B34" s="12">
        <f t="shared" ref="B34:G36" si="9">B20*B27</f>
        <v>-0.33013388022615625</v>
      </c>
      <c r="C34" s="12">
        <f t="shared" si="9"/>
        <v>-0.35791339226511792</v>
      </c>
      <c r="D34" s="12">
        <f t="shared" si="9"/>
        <v>-3.3710375636169256E-3</v>
      </c>
      <c r="E34" s="12">
        <f t="shared" si="9"/>
        <v>-0.36653627909651487</v>
      </c>
      <c r="F34" s="12">
        <f t="shared" si="9"/>
        <v>-6.8842104584180041E-3</v>
      </c>
      <c r="G34" s="12">
        <f t="shared" si="9"/>
        <v>-0.2709679879785632</v>
      </c>
    </row>
    <row r="35" spans="1:7" x14ac:dyDescent="0.15">
      <c r="A35" s="3" t="s">
        <v>9</v>
      </c>
      <c r="B35" s="12">
        <f t="shared" si="9"/>
        <v>-0.35791424935843058</v>
      </c>
      <c r="C35" s="12">
        <f t="shared" si="9"/>
        <v>-0.31593484661615984</v>
      </c>
      <c r="D35" s="12">
        <f t="shared" si="9"/>
        <v>-0.36717113413432018</v>
      </c>
      <c r="E35" s="12">
        <f t="shared" si="9"/>
        <v>-0.32193624368957563</v>
      </c>
      <c r="F35" s="12">
        <f t="shared" si="9"/>
        <v>-2.9835791408269522E-3</v>
      </c>
      <c r="G35" s="12">
        <f t="shared" si="9"/>
        <v>-4.8642842450198048E-3</v>
      </c>
    </row>
    <row r="36" spans="1:7" x14ac:dyDescent="0.15">
      <c r="A36" s="3" t="s">
        <v>10</v>
      </c>
      <c r="B36" s="12">
        <f t="shared" si="9"/>
        <v>-3.7938625060901978E-3</v>
      </c>
      <c r="C36" s="12">
        <f t="shared" si="9"/>
        <v>-0.33891145912974163</v>
      </c>
      <c r="D36" s="12">
        <f t="shared" si="9"/>
        <v>-0.33219474605560634</v>
      </c>
      <c r="E36" s="12">
        <f t="shared" si="9"/>
        <v>-0.36653627909651487</v>
      </c>
      <c r="F36" s="12">
        <f t="shared" si="9"/>
        <v>-6.8842104584180041E-3</v>
      </c>
      <c r="G36" s="12">
        <f t="shared" si="9"/>
        <v>-4.8642842450198048E-3</v>
      </c>
    </row>
    <row r="37" spans="1:7" x14ac:dyDescent="0.15">
      <c r="A37" s="3" t="s">
        <v>22</v>
      </c>
      <c r="B37" s="12">
        <f>SUM(B33:B36)</f>
        <v>-1.0385684534541624</v>
      </c>
      <c r="C37" s="12">
        <f t="shared" ref="C37:G37" si="10">SUM(C33:C36)</f>
        <v>-1.0167095759045082</v>
      </c>
      <c r="D37" s="12">
        <f t="shared" si="10"/>
        <v>-1.0646595885894354</v>
      </c>
      <c r="E37" s="12">
        <f t="shared" si="10"/>
        <v>-1.0581340593635238</v>
      </c>
      <c r="F37" s="12">
        <f t="shared" si="10"/>
        <v>-2.3636210516080964E-2</v>
      </c>
      <c r="G37" s="12">
        <f t="shared" si="10"/>
        <v>-0.64687872343395192</v>
      </c>
    </row>
    <row r="38" spans="1:7" x14ac:dyDescent="0.15">
      <c r="B38" s="4"/>
      <c r="C38" s="4"/>
      <c r="D38" s="4"/>
      <c r="E38" s="4"/>
      <c r="F38" s="4"/>
      <c r="G38" s="4"/>
    </row>
    <row r="40" spans="1:7" x14ac:dyDescent="0.15">
      <c r="A40" s="1"/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</row>
    <row r="41" spans="1:7" x14ac:dyDescent="0.15">
      <c r="A41" s="3" t="s">
        <v>23</v>
      </c>
      <c r="B41" s="5">
        <f>-1/LN(4)*B37</f>
        <v>0.74916877871102017</v>
      </c>
      <c r="C41" s="5">
        <f t="shared" ref="C41:G41" si="11">-1/LN(4)*C37</f>
        <v>0.73340093159087749</v>
      </c>
      <c r="D41" s="5">
        <f t="shared" si="11"/>
        <v>0.76798955434643124</v>
      </c>
      <c r="E41" s="5">
        <f t="shared" si="11"/>
        <v>0.76328238001973192</v>
      </c>
      <c r="F41" s="5">
        <f t="shared" si="11"/>
        <v>1.7049921848478786E-2</v>
      </c>
      <c r="G41" s="5">
        <f t="shared" si="11"/>
        <v>0.46662436317737283</v>
      </c>
    </row>
    <row r="42" spans="1:7" x14ac:dyDescent="0.15">
      <c r="A42" s="3" t="s">
        <v>24</v>
      </c>
      <c r="B42" s="5">
        <f>1-B41</f>
        <v>0.25083122128897983</v>
      </c>
      <c r="C42" s="5">
        <f t="shared" ref="C42:G42" si="12">1-C41</f>
        <v>0.26659906840912251</v>
      </c>
      <c r="D42" s="5">
        <f t="shared" si="12"/>
        <v>0.23201044565356876</v>
      </c>
      <c r="E42" s="5">
        <f t="shared" si="12"/>
        <v>0.23671761998026808</v>
      </c>
      <c r="F42" s="5">
        <f t="shared" si="12"/>
        <v>0.98295007815152124</v>
      </c>
      <c r="G42" s="5">
        <f t="shared" si="12"/>
        <v>0.53337563682262723</v>
      </c>
    </row>
    <row r="43" spans="1:7" x14ac:dyDescent="0.15">
      <c r="A43" s="3" t="s">
        <v>25</v>
      </c>
      <c r="B43" s="5">
        <f>B42/SUM($B$42:$G$42)</f>
        <v>0.1002328942930293</v>
      </c>
      <c r="C43" s="5">
        <f t="shared" ref="C43:G43" si="13">C42/SUM($B$42:$G$42)</f>
        <v>0.10653377241139193</v>
      </c>
      <c r="D43" s="5">
        <f t="shared" si="13"/>
        <v>9.2712056954348851E-2</v>
      </c>
      <c r="E43" s="5">
        <f t="shared" si="13"/>
        <v>9.4593057669819361E-2</v>
      </c>
      <c r="F43" s="5">
        <f t="shared" si="13"/>
        <v>0.39278974432444358</v>
      </c>
      <c r="G43" s="5">
        <f t="shared" si="13"/>
        <v>0.21313847434696681</v>
      </c>
    </row>
    <row r="44" spans="1:7" x14ac:dyDescent="0.15">
      <c r="B44" s="5"/>
      <c r="C44" s="5"/>
      <c r="D44" s="5"/>
      <c r="E44" s="5"/>
      <c r="F44" s="5"/>
      <c r="G44" s="5"/>
    </row>
    <row r="45" spans="1:7" x14ac:dyDescent="0.15">
      <c r="A45" s="1" t="s">
        <v>26</v>
      </c>
      <c r="B45" s="15" t="s">
        <v>27</v>
      </c>
      <c r="C45" s="5"/>
      <c r="D45" s="5"/>
      <c r="E45" s="5"/>
      <c r="F45" s="5"/>
      <c r="G45" s="5"/>
    </row>
    <row r="46" spans="1:7" x14ac:dyDescent="0.15">
      <c r="A46" s="3" t="s">
        <v>7</v>
      </c>
      <c r="B46" s="14">
        <f t="array" ref="B46:B49">MMULT($B$12:$G$15,TRANSPOSE($B$43:$G$43))</f>
        <v>0.30051418842086153</v>
      </c>
      <c r="C46" s="5"/>
      <c r="D46" s="5"/>
      <c r="E46" s="5"/>
      <c r="F46" s="5"/>
      <c r="G46" s="5"/>
    </row>
    <row r="47" spans="1:7" x14ac:dyDescent="0.15">
      <c r="A47" s="3" t="s">
        <v>8</v>
      </c>
      <c r="B47" s="14">
        <v>0.40979781712001251</v>
      </c>
      <c r="C47" s="8"/>
      <c r="D47" s="8"/>
      <c r="E47" s="8"/>
      <c r="F47" s="8"/>
      <c r="G47" s="8"/>
    </row>
    <row r="48" spans="1:7" x14ac:dyDescent="0.15">
      <c r="A48" s="3" t="s">
        <v>9</v>
      </c>
      <c r="B48" s="14">
        <v>0.61049881144837204</v>
      </c>
      <c r="C48" s="5"/>
      <c r="D48" s="5"/>
      <c r="E48" s="5"/>
      <c r="F48" s="5"/>
      <c r="G48" s="5"/>
    </row>
    <row r="49" spans="1:2" x14ac:dyDescent="0.15">
      <c r="A49" s="3" t="s">
        <v>10</v>
      </c>
      <c r="B49" s="14">
        <v>0.2484828585583857</v>
      </c>
    </row>
    <row r="56" spans="1:2" x14ac:dyDescent="0.15">
      <c r="B56" s="10"/>
    </row>
    <row r="57" spans="1:2" x14ac:dyDescent="0.15">
      <c r="B57" s="10"/>
    </row>
    <row r="58" spans="1:2" x14ac:dyDescent="0.15">
      <c r="B58" s="10"/>
    </row>
    <row r="59" spans="1:2" x14ac:dyDescent="0.15">
      <c r="B59" s="10"/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H45" sqref="H45"/>
    </sheetView>
  </sheetViews>
  <sheetFormatPr defaultRowHeight="12" x14ac:dyDescent="0.15"/>
  <cols>
    <col min="1" max="1" width="9" style="3"/>
    <col min="2" max="2" width="19" style="3" bestFit="1" customWidth="1"/>
    <col min="3" max="7" width="6.75" style="3" bestFit="1" customWidth="1"/>
    <col min="8" max="16384" width="9" style="3"/>
  </cols>
  <sheetData>
    <row r="1" spans="1:13" s="7" customFormat="1" ht="13.5" x14ac:dyDescent="0.15">
      <c r="A1" s="9" t="s">
        <v>16</v>
      </c>
    </row>
    <row r="4" spans="1:13" x14ac:dyDescent="0.1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13" x14ac:dyDescent="0.15">
      <c r="A5" s="3" t="s">
        <v>7</v>
      </c>
      <c r="B5" s="4">
        <v>5</v>
      </c>
      <c r="C5" s="4">
        <v>1.4</v>
      </c>
      <c r="D5" s="4">
        <v>6</v>
      </c>
      <c r="E5" s="4">
        <v>3</v>
      </c>
      <c r="F5" s="4">
        <v>5</v>
      </c>
      <c r="G5" s="4">
        <v>7</v>
      </c>
      <c r="H5" s="3">
        <f>(B5-MIN(B$5:B$9))/(MAX(B$5:B$9)-MIN(B$5:B$9))</f>
        <v>0</v>
      </c>
    </row>
    <row r="6" spans="1:13" x14ac:dyDescent="0.15">
      <c r="A6" s="3" t="s">
        <v>8</v>
      </c>
      <c r="B6" s="4">
        <v>9</v>
      </c>
      <c r="C6" s="4">
        <v>2</v>
      </c>
      <c r="D6" s="4">
        <v>30</v>
      </c>
      <c r="E6" s="4">
        <v>7</v>
      </c>
      <c r="F6" s="4">
        <v>5</v>
      </c>
      <c r="G6" s="4">
        <v>9</v>
      </c>
      <c r="H6" s="3">
        <f t="shared" ref="H6:H9" si="0">(B6-MIN(B$5:B$9))/(MAX(B$5:B$9)-MIN(B$5:B$9))</f>
        <v>0.13793103448275862</v>
      </c>
    </row>
    <row r="7" spans="1:13" x14ac:dyDescent="0.15">
      <c r="A7" s="3" t="s">
        <v>9</v>
      </c>
      <c r="B7" s="4">
        <v>8</v>
      </c>
      <c r="C7" s="4">
        <v>1.8</v>
      </c>
      <c r="D7" s="4">
        <v>11</v>
      </c>
      <c r="E7" s="4">
        <v>5</v>
      </c>
      <c r="F7" s="4">
        <v>7</v>
      </c>
      <c r="G7" s="4">
        <v>5</v>
      </c>
      <c r="H7" s="3">
        <f t="shared" si="0"/>
        <v>0.10344827586206896</v>
      </c>
    </row>
    <row r="8" spans="1:13" x14ac:dyDescent="0.15">
      <c r="A8" s="3" t="s">
        <v>10</v>
      </c>
      <c r="B8" s="4">
        <v>12</v>
      </c>
      <c r="C8" s="4">
        <v>2.5</v>
      </c>
      <c r="D8" s="4">
        <v>18</v>
      </c>
      <c r="E8" s="4">
        <v>7</v>
      </c>
      <c r="F8" s="4">
        <v>5</v>
      </c>
      <c r="G8" s="4">
        <v>5</v>
      </c>
      <c r="H8" s="3">
        <f t="shared" si="0"/>
        <v>0.2413793103448276</v>
      </c>
    </row>
    <row r="9" spans="1:13" x14ac:dyDescent="0.15">
      <c r="A9" s="3" t="s">
        <v>11</v>
      </c>
      <c r="B9" s="4">
        <f>SUM(B5:B8)</f>
        <v>34</v>
      </c>
      <c r="C9" s="4">
        <f t="shared" ref="C9:G9" si="1">SUM(C5:C8)</f>
        <v>7.7</v>
      </c>
      <c r="D9" s="4">
        <f t="shared" si="1"/>
        <v>65</v>
      </c>
      <c r="E9" s="4">
        <f t="shared" si="1"/>
        <v>22</v>
      </c>
      <c r="F9" s="4">
        <f t="shared" si="1"/>
        <v>22</v>
      </c>
      <c r="G9" s="4">
        <f t="shared" si="1"/>
        <v>26</v>
      </c>
      <c r="H9" s="3">
        <f t="shared" si="0"/>
        <v>1</v>
      </c>
    </row>
    <row r="11" spans="1:13" x14ac:dyDescent="0.15">
      <c r="A11" s="6" t="s">
        <v>12</v>
      </c>
    </row>
    <row r="12" spans="1:13" s="7" customFormat="1" x14ac:dyDescent="0.15"/>
    <row r="13" spans="1:13" s="7" customFormat="1" x14ac:dyDescent="0.15"/>
    <row r="14" spans="1:13" s="7" customFormat="1" x14ac:dyDescent="0.15"/>
    <row r="15" spans="1:13" x14ac:dyDescent="0.15">
      <c r="A15" s="1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</row>
    <row r="16" spans="1:13" x14ac:dyDescent="0.15">
      <c r="A16" s="3" t="s">
        <v>7</v>
      </c>
      <c r="B16" s="5">
        <f>B5/B$9</f>
        <v>0.14705882352941177</v>
      </c>
      <c r="C16" s="5">
        <f t="shared" ref="B16:G19" si="2">C5/C$9</f>
        <v>0.1818181818181818</v>
      </c>
      <c r="D16" s="5">
        <f t="shared" si="2"/>
        <v>9.2307692307692313E-2</v>
      </c>
      <c r="E16" s="5">
        <f t="shared" si="2"/>
        <v>0.13636363636363635</v>
      </c>
      <c r="F16" s="5">
        <f t="shared" si="2"/>
        <v>0.22727272727272727</v>
      </c>
      <c r="G16" s="5">
        <f t="shared" si="2"/>
        <v>0.26923076923076922</v>
      </c>
      <c r="H16" s="3">
        <f>LN(B16)</f>
        <v>-1.9169226121820611</v>
      </c>
      <c r="I16" s="3">
        <f t="shared" ref="I16:M19" si="3">LN(C16)</f>
        <v>-1.7047480922384253</v>
      </c>
      <c r="J16" s="3">
        <f t="shared" si="3"/>
        <v>-2.3826278006675818</v>
      </c>
      <c r="K16" s="3">
        <f t="shared" si="3"/>
        <v>-1.9924301646902063</v>
      </c>
      <c r="L16" s="3">
        <f t="shared" si="3"/>
        <v>-1.4816045409242156</v>
      </c>
      <c r="M16" s="3">
        <f t="shared" si="3"/>
        <v>-1.3121863889661687</v>
      </c>
    </row>
    <row r="17" spans="1:13" x14ac:dyDescent="0.15">
      <c r="A17" s="3" t="s">
        <v>8</v>
      </c>
      <c r="B17" s="5">
        <f t="shared" si="2"/>
        <v>0.26470588235294118</v>
      </c>
      <c r="C17" s="5">
        <f t="shared" si="2"/>
        <v>0.25974025974025972</v>
      </c>
      <c r="D17" s="5">
        <f t="shared" si="2"/>
        <v>0.46153846153846156</v>
      </c>
      <c r="E17" s="5">
        <f t="shared" si="2"/>
        <v>0.31818181818181818</v>
      </c>
      <c r="F17" s="5">
        <f t="shared" si="2"/>
        <v>0.22727272727272727</v>
      </c>
      <c r="G17" s="5">
        <f t="shared" si="2"/>
        <v>0.34615384615384615</v>
      </c>
      <c r="H17" s="3">
        <f t="shared" ref="H17:H19" si="4">LN(B17)</f>
        <v>-1.329135947279942</v>
      </c>
      <c r="I17" s="3">
        <f t="shared" si="3"/>
        <v>-1.348073148299693</v>
      </c>
      <c r="J17" s="3">
        <f t="shared" si="3"/>
        <v>-0.77318988823348167</v>
      </c>
      <c r="K17" s="3">
        <f t="shared" si="3"/>
        <v>-1.1451323043030026</v>
      </c>
      <c r="L17" s="3">
        <f t="shared" si="3"/>
        <v>-1.4816045409242156</v>
      </c>
      <c r="M17" s="3">
        <f t="shared" si="3"/>
        <v>-1.0608719606852628</v>
      </c>
    </row>
    <row r="18" spans="1:13" x14ac:dyDescent="0.15">
      <c r="A18" s="3" t="s">
        <v>9</v>
      </c>
      <c r="B18" s="5">
        <f t="shared" si="2"/>
        <v>0.23529411764705882</v>
      </c>
      <c r="C18" s="5">
        <f t="shared" si="2"/>
        <v>0.23376623376623376</v>
      </c>
      <c r="D18" s="5">
        <f t="shared" si="2"/>
        <v>0.16923076923076924</v>
      </c>
      <c r="E18" s="5">
        <f t="shared" si="2"/>
        <v>0.22727272727272727</v>
      </c>
      <c r="F18" s="5">
        <f t="shared" si="2"/>
        <v>0.31818181818181818</v>
      </c>
      <c r="G18" s="5">
        <f t="shared" si="2"/>
        <v>0.19230769230769232</v>
      </c>
      <c r="H18" s="3">
        <f t="shared" si="4"/>
        <v>-1.4469189829363254</v>
      </c>
      <c r="I18" s="3">
        <f t="shared" si="3"/>
        <v>-1.4534336639575192</v>
      </c>
      <c r="J18" s="3">
        <f t="shared" si="3"/>
        <v>-1.7764919970972666</v>
      </c>
      <c r="K18" s="3">
        <f t="shared" si="3"/>
        <v>-1.4816045409242156</v>
      </c>
      <c r="L18" s="3">
        <f t="shared" si="3"/>
        <v>-1.1451323043030026</v>
      </c>
      <c r="M18" s="3">
        <f t="shared" si="3"/>
        <v>-1.6486586255873816</v>
      </c>
    </row>
    <row r="19" spans="1:13" x14ac:dyDescent="0.15">
      <c r="A19" s="3" t="s">
        <v>10</v>
      </c>
      <c r="B19" s="5">
        <f t="shared" si="2"/>
        <v>0.35294117647058826</v>
      </c>
      <c r="C19" s="5">
        <f t="shared" si="2"/>
        <v>0.32467532467532467</v>
      </c>
      <c r="D19" s="5">
        <f t="shared" si="2"/>
        <v>0.27692307692307694</v>
      </c>
      <c r="E19" s="5">
        <f t="shared" si="2"/>
        <v>0.31818181818181818</v>
      </c>
      <c r="F19" s="5">
        <f t="shared" si="2"/>
        <v>0.22727272727272727</v>
      </c>
      <c r="G19" s="5">
        <f t="shared" si="2"/>
        <v>0.19230769230769232</v>
      </c>
      <c r="H19" s="3">
        <f t="shared" si="4"/>
        <v>-1.041453874828161</v>
      </c>
      <c r="I19" s="3">
        <f t="shared" si="3"/>
        <v>-1.1249295969854831</v>
      </c>
      <c r="J19" s="3">
        <f t="shared" si="3"/>
        <v>-1.2840155119994723</v>
      </c>
      <c r="K19" s="3">
        <f t="shared" si="3"/>
        <v>-1.1451323043030026</v>
      </c>
      <c r="L19" s="3">
        <f t="shared" si="3"/>
        <v>-1.4816045409242156</v>
      </c>
      <c r="M19" s="3">
        <f t="shared" si="3"/>
        <v>-1.6486586255873816</v>
      </c>
    </row>
    <row r="20" spans="1:13" x14ac:dyDescent="0.15">
      <c r="B20" s="4"/>
      <c r="C20" s="4"/>
      <c r="D20" s="4"/>
      <c r="E20" s="4"/>
      <c r="F20" s="4"/>
      <c r="G20" s="4"/>
    </row>
    <row r="21" spans="1:13" x14ac:dyDescent="0.15">
      <c r="A21" s="6" t="s">
        <v>13</v>
      </c>
      <c r="B21" s="4"/>
      <c r="C21" s="4"/>
      <c r="D21" s="4"/>
      <c r="E21" s="4"/>
      <c r="F21" s="4"/>
      <c r="G21" s="4"/>
    </row>
    <row r="22" spans="1:13" x14ac:dyDescent="0.15">
      <c r="B22" s="4"/>
      <c r="C22" s="4"/>
      <c r="D22" s="4"/>
      <c r="E22" s="4"/>
      <c r="F22" s="4"/>
      <c r="G22" s="4"/>
    </row>
    <row r="23" spans="1:13" x14ac:dyDescent="0.15">
      <c r="B23" s="4"/>
      <c r="C23" s="4"/>
      <c r="D23" s="4"/>
      <c r="E23" s="4"/>
      <c r="F23" s="4"/>
      <c r="G23" s="4"/>
    </row>
    <row r="24" spans="1:13" x14ac:dyDescent="0.15">
      <c r="B24" s="4"/>
      <c r="C24" s="4"/>
      <c r="D24" s="4"/>
      <c r="E24" s="4"/>
      <c r="F24" s="4"/>
      <c r="G24" s="4"/>
    </row>
    <row r="25" spans="1:13" x14ac:dyDescent="0.15">
      <c r="B25" s="4"/>
      <c r="C25" s="4"/>
      <c r="D25" s="4"/>
      <c r="E25" s="4"/>
      <c r="F25" s="4"/>
      <c r="G25" s="4"/>
    </row>
    <row r="27" spans="1:13" x14ac:dyDescent="0.15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</row>
    <row r="28" spans="1:13" x14ac:dyDescent="0.15">
      <c r="A28" s="3" t="s">
        <v>7</v>
      </c>
      <c r="B28" s="5">
        <f>B16*LN(B16)</f>
        <v>-0.28190038414442076</v>
      </c>
      <c r="C28" s="5">
        <f>C16*LN(C16)</f>
        <v>-0.30995419858880457</v>
      </c>
      <c r="D28" s="5">
        <f t="shared" ref="D28:G28" si="5">D16*LN(D16)</f>
        <v>-0.2199348739077768</v>
      </c>
      <c r="E28" s="5">
        <f t="shared" si="5"/>
        <v>-0.2716950224577554</v>
      </c>
      <c r="F28" s="5">
        <f t="shared" si="5"/>
        <v>-0.33672830475550353</v>
      </c>
      <c r="G28" s="5">
        <f t="shared" si="5"/>
        <v>-0.35328095087550693</v>
      </c>
    </row>
    <row r="29" spans="1:13" x14ac:dyDescent="0.15">
      <c r="A29" s="3" t="s">
        <v>8</v>
      </c>
      <c r="B29" s="5">
        <f>B17*LN(B17)</f>
        <v>-0.35183010369174933</v>
      </c>
      <c r="C29" s="5">
        <f t="shared" ref="C29:G31" si="6">C17*LN(C17)</f>
        <v>-0.35014886968823195</v>
      </c>
      <c r="D29" s="5">
        <f t="shared" si="6"/>
        <v>-0.35685687149237616</v>
      </c>
      <c r="E29" s="5">
        <f t="shared" si="6"/>
        <v>-0.36436027864186449</v>
      </c>
      <c r="F29" s="5">
        <f t="shared" si="6"/>
        <v>-0.33672830475550353</v>
      </c>
      <c r="G29" s="5">
        <f t="shared" si="6"/>
        <v>-0.36722490946797559</v>
      </c>
    </row>
    <row r="30" spans="1:13" x14ac:dyDescent="0.15">
      <c r="A30" s="3" t="s">
        <v>9</v>
      </c>
      <c r="B30" s="5">
        <f>B18*LN(B18)</f>
        <v>-0.34045152539678242</v>
      </c>
      <c r="C30" s="5">
        <f t="shared" si="6"/>
        <v>-0.3397637136524071</v>
      </c>
      <c r="D30" s="5">
        <f t="shared" si="6"/>
        <v>-0.30063710720107589</v>
      </c>
      <c r="E30" s="5">
        <f t="shared" si="6"/>
        <v>-0.33672830475550353</v>
      </c>
      <c r="F30" s="5">
        <f t="shared" si="6"/>
        <v>-0.36436027864186449</v>
      </c>
      <c r="G30" s="5">
        <f t="shared" si="6"/>
        <v>-0.3170497356898811</v>
      </c>
    </row>
    <row r="31" spans="1:13" x14ac:dyDescent="0.15">
      <c r="A31" s="3" t="s">
        <v>10</v>
      </c>
      <c r="B31" s="5">
        <f>B19*LN(B19)</f>
        <v>-0.36757195582170388</v>
      </c>
      <c r="C31" s="5">
        <f t="shared" si="6"/>
        <v>-0.36523688213814387</v>
      </c>
      <c r="D31" s="5">
        <f t="shared" si="6"/>
        <v>-0.3555735263998539</v>
      </c>
      <c r="E31" s="5">
        <f t="shared" si="6"/>
        <v>-0.36436027864186449</v>
      </c>
      <c r="F31" s="5">
        <f t="shared" si="6"/>
        <v>-0.33672830475550353</v>
      </c>
      <c r="G31" s="5">
        <f t="shared" si="6"/>
        <v>-0.3170497356898811</v>
      </c>
    </row>
    <row r="32" spans="1:13" x14ac:dyDescent="0.15">
      <c r="B32" s="5">
        <f>SUM(B28:B31)</f>
        <v>-1.3417539690546563</v>
      </c>
      <c r="C32" s="5">
        <f t="shared" ref="C32:G32" si="7">SUM(C28:C31)</f>
        <v>-1.3651036640675875</v>
      </c>
      <c r="D32" s="5">
        <f t="shared" si="7"/>
        <v>-1.2330023790010827</v>
      </c>
      <c r="E32" s="5">
        <f t="shared" si="7"/>
        <v>-1.3371438844969878</v>
      </c>
      <c r="F32" s="5">
        <f t="shared" si="7"/>
        <v>-1.374545192908375</v>
      </c>
      <c r="G32" s="5">
        <f t="shared" si="7"/>
        <v>-1.3546053317232447</v>
      </c>
    </row>
    <row r="33" spans="1:7" x14ac:dyDescent="0.15">
      <c r="A33" s="3" t="s">
        <v>17</v>
      </c>
      <c r="B33" s="5">
        <f>-B32*1/LN(4)</f>
        <v>0.96787089862411813</v>
      </c>
      <c r="C33" s="5">
        <f t="shared" ref="C33:G33" si="8">-C32*1/LN(4)</f>
        <v>0.98471414322483097</v>
      </c>
      <c r="D33" s="5">
        <f t="shared" si="8"/>
        <v>0.88942320879457804</v>
      </c>
      <c r="E33" s="5">
        <f t="shared" si="8"/>
        <v>0.9645454255594047</v>
      </c>
      <c r="F33" s="5">
        <f t="shared" si="8"/>
        <v>0.99152476664333811</v>
      </c>
      <c r="G33" s="5">
        <f t="shared" si="8"/>
        <v>0.97714119721943726</v>
      </c>
    </row>
    <row r="34" spans="1:7" x14ac:dyDescent="0.15">
      <c r="A34" s="3" t="s">
        <v>14</v>
      </c>
      <c r="B34" s="8">
        <f>1-B33</f>
        <v>3.2129101375881874E-2</v>
      </c>
      <c r="C34" s="8">
        <f t="shared" ref="C34:G34" si="9">1-C33</f>
        <v>1.5285856775169027E-2</v>
      </c>
      <c r="D34" s="8">
        <f t="shared" si="9"/>
        <v>0.11057679120542196</v>
      </c>
      <c r="E34" s="8">
        <f t="shared" si="9"/>
        <v>3.5454574440595299E-2</v>
      </c>
      <c r="F34" s="8">
        <f t="shared" si="9"/>
        <v>8.4752333566618931E-3</v>
      </c>
      <c r="G34" s="8">
        <f t="shared" si="9"/>
        <v>2.2858802780562737E-2</v>
      </c>
    </row>
    <row r="35" spans="1:7" x14ac:dyDescent="0.15">
      <c r="A35" s="3" t="s">
        <v>15</v>
      </c>
      <c r="B35" s="5">
        <f>B34/SUM($B$34:$G$34)</f>
        <v>0.14293553665130607</v>
      </c>
      <c r="C35" s="5">
        <f t="shared" ref="C35:G35" si="10">C34/SUM($B$34:$G$34)</f>
        <v>6.8003524772526164E-2</v>
      </c>
      <c r="D35" s="5">
        <f t="shared" si="10"/>
        <v>0.4919326191921104</v>
      </c>
      <c r="E35" s="5">
        <f t="shared" si="10"/>
        <v>0.15772985883179155</v>
      </c>
      <c r="F35" s="5">
        <f t="shared" si="10"/>
        <v>3.7704510123301484E-2</v>
      </c>
      <c r="G35" s="5">
        <f t="shared" si="10"/>
        <v>0.10169395042896436</v>
      </c>
    </row>
    <row r="43" spans="1:7" x14ac:dyDescent="0.15">
      <c r="B43" s="10">
        <f t="array" ref="B43:B46">MMULT($B$5:$G$8,TRANSPOSE($B$35:$G$35))</f>
        <v>5.1350481132053627</v>
      </c>
    </row>
    <row r="44" spans="1:7" x14ac:dyDescent="0.15">
      <c r="B44" s="10">
        <v>18.388282571469848</v>
      </c>
    </row>
    <row r="45" spans="1:7" x14ac:dyDescent="0.15">
      <c r="B45" s="10">
        <v>8.2382000660810988</v>
      </c>
    </row>
    <row r="46" spans="1:7" x14ac:dyDescent="0.15">
      <c r="B46" s="10">
        <v>12.541123711788845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熵值法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2021-05-22T10:29:06Z</dcterms:modified>
</cp:coreProperties>
</file>