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4355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D30" i="1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8"/>
  <c r="AD33"/>
  <c r="AD32"/>
  <c r="AC33"/>
  <c r="AC32"/>
  <c r="AC30"/>
  <c r="AD8"/>
  <c r="AD9"/>
  <c r="AD10"/>
  <c r="AD11"/>
  <c r="AD12"/>
  <c r="AD13"/>
  <c r="AD15"/>
  <c r="AD16"/>
  <c r="AD17"/>
  <c r="AD18"/>
  <c r="AD19"/>
  <c r="AD14"/>
  <c r="AB9"/>
  <c r="AB8"/>
  <c r="F27" l="1"/>
  <c r="I27"/>
  <c r="G26"/>
  <c r="F26"/>
  <c r="D26"/>
  <c r="C26"/>
  <c r="D24"/>
  <c r="C24"/>
  <c r="J27"/>
  <c r="D25"/>
  <c r="G25"/>
  <c r="J26"/>
  <c r="C25"/>
  <c r="F25"/>
  <c r="I26"/>
  <c r="J24"/>
  <c r="D28"/>
  <c r="J25"/>
  <c r="I24"/>
  <c r="C28"/>
  <c r="I25"/>
  <c r="G24"/>
  <c r="D27"/>
  <c r="G27"/>
  <c r="F24"/>
  <c r="C27"/>
  <c r="C30" l="1"/>
  <c r="F30"/>
  <c r="J30"/>
  <c r="I32" s="1"/>
  <c r="D30"/>
  <c r="C32" s="1"/>
  <c r="I30"/>
  <c r="G30"/>
  <c r="I31" l="1"/>
  <c r="C31"/>
  <c r="F31"/>
  <c r="F32"/>
  <c r="M30"/>
  <c r="L30"/>
  <c r="L31" l="1"/>
</calcChain>
</file>

<file path=xl/sharedStrings.xml><?xml version="1.0" encoding="utf-8"?>
<sst xmlns="http://schemas.openxmlformats.org/spreadsheetml/2006/main" count="51" uniqueCount="41">
  <si>
    <t>A</t>
  </si>
  <si>
    <t>B</t>
  </si>
  <si>
    <t>C</t>
  </si>
  <si>
    <t>Tier</t>
  </si>
  <si>
    <t xml:space="preserve">Tier </t>
  </si>
  <si>
    <t>Infantry</t>
  </si>
  <si>
    <t>Archers</t>
  </si>
  <si>
    <t>Cavalry</t>
  </si>
  <si>
    <t>T2-I</t>
  </si>
  <si>
    <t>T2-A</t>
  </si>
  <si>
    <t>T2-C</t>
  </si>
  <si>
    <t>T3-I</t>
  </si>
  <si>
    <t>T3-A</t>
  </si>
  <si>
    <t>T3-C</t>
  </si>
  <si>
    <t>T4-I</t>
  </si>
  <si>
    <t>T4-A</t>
  </si>
  <si>
    <t>T4-C</t>
  </si>
  <si>
    <t>T5-I</t>
  </si>
  <si>
    <t>T5-A</t>
  </si>
  <si>
    <t>T5-C</t>
  </si>
  <si>
    <t>T6-I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</si>
  <si>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</si>
  <si>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</si>
  <si>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</si>
  <si>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</si>
  <si>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</si>
  <si>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</si>
  <si>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</si>
  <si>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</si>
  <si>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</si>
  <si>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TOTALS</t>
  </si>
  <si>
    <t>AVERAGE</t>
  </si>
  <si>
    <t>TIER</t>
  </si>
  <si>
    <t>KEEP TOTAL</t>
  </si>
  <si>
    <t>EASY</t>
  </si>
  <si>
    <t>NORMAL</t>
  </si>
  <si>
    <t>HARD</t>
  </si>
  <si>
    <t>VERY HARD</t>
  </si>
  <si>
    <t>CASTLES</t>
  </si>
  <si>
    <t>TOWNS</t>
  </si>
  <si>
    <t>REVISED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</si>
</sst>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J40"/>
  <sheetViews>
    <sheetView tabSelected="1" topLeftCell="T1" workbookViewId="0">
      <selection activeCell="G20" sqref="G20"/>
    </sheetView>
  </sheetViews>
  <sheetFormatPr defaultRowHeight="15"/>
  <cols>
    <col min="2" max="27" width="4.42578125" style="1" customWidth="1"/>
  </cols>
  <sheetData>
    <row r="4" spans="1:36">
      <c r="AH4">
        <v>1</v>
      </c>
      <c r="AJ4" s="34"/>
    </row>
    <row r="5" spans="1:36">
      <c r="AH5">
        <v>2</v>
      </c>
      <c r="AJ5" s="34"/>
    </row>
    <row r="6" spans="1:36">
      <c r="AH6">
        <v>3</v>
      </c>
      <c r="AJ6" s="34"/>
    </row>
    <row r="7" spans="1:36">
      <c r="B7" s="57" t="s">
        <v>8</v>
      </c>
      <c r="C7" s="58"/>
      <c r="D7" s="57" t="s">
        <v>9</v>
      </c>
      <c r="E7" s="59"/>
      <c r="F7" s="57" t="s">
        <v>10</v>
      </c>
      <c r="G7" s="59"/>
      <c r="H7" s="57" t="s">
        <v>11</v>
      </c>
      <c r="I7" s="59"/>
      <c r="J7" s="57" t="s">
        <v>12</v>
      </c>
      <c r="K7" s="59"/>
      <c r="L7" s="60" t="s">
        <v>13</v>
      </c>
      <c r="M7" s="61"/>
      <c r="N7" s="57" t="s">
        <v>14</v>
      </c>
      <c r="O7" s="59"/>
      <c r="P7" s="57" t="s">
        <v>15</v>
      </c>
      <c r="Q7" s="59"/>
      <c r="R7" s="57" t="s">
        <v>16</v>
      </c>
      <c r="S7" s="59"/>
      <c r="T7" s="57" t="s">
        <v>17</v>
      </c>
      <c r="U7" s="59"/>
      <c r="V7" s="57" t="s">
        <v>18</v>
      </c>
      <c r="W7" s="59"/>
      <c r="X7" s="57" t="s">
        <v>19</v>
      </c>
      <c r="Y7" s="59"/>
      <c r="Z7" s="57" t="s">
        <v>20</v>
      </c>
      <c r="AA7" s="59"/>
      <c r="AF7">
        <v>355</v>
      </c>
      <c r="AH7">
        <v>4</v>
      </c>
      <c r="AJ7" s="34"/>
    </row>
    <row r="8" spans="1:36">
      <c r="A8" s="17" t="s">
        <v>0</v>
      </c>
      <c r="B8" s="12">
        <v>11</v>
      </c>
      <c r="C8" s="2">
        <v>26</v>
      </c>
      <c r="D8" s="12">
        <v>5</v>
      </c>
      <c r="E8" s="3">
        <v>10</v>
      </c>
      <c r="F8" s="26"/>
      <c r="G8" s="27"/>
      <c r="H8" s="12">
        <v>3</v>
      </c>
      <c r="I8" s="3">
        <v>7</v>
      </c>
      <c r="J8" s="12"/>
      <c r="K8" s="3"/>
      <c r="L8" s="26"/>
      <c r="M8" s="27"/>
      <c r="N8" s="12"/>
      <c r="O8" s="3"/>
      <c r="P8" s="12"/>
      <c r="Q8" s="3"/>
      <c r="R8" s="12"/>
      <c r="S8" s="3"/>
      <c r="T8" s="12"/>
      <c r="U8" s="3"/>
      <c r="V8" s="12"/>
      <c r="W8" s="3"/>
      <c r="X8" s="12"/>
      <c r="Y8" s="3"/>
      <c r="Z8" s="12"/>
      <c r="AA8" s="3"/>
      <c r="AB8" s="24">
        <f>$A$22*0.65</f>
        <v>20.8</v>
      </c>
      <c r="AD8">
        <f t="shared" ref="AD8:AD13" si="0">SUM(B8:AA8)</f>
        <v>62</v>
      </c>
      <c r="AH8">
        <v>5</v>
      </c>
      <c r="AI8">
        <v>137</v>
      </c>
      <c r="AJ8" s="34">
        <f>AI8/$AF$7-1</f>
        <v>-0.61408450704225359</v>
      </c>
    </row>
    <row r="9" spans="1:36">
      <c r="A9" s="18" t="s">
        <v>1</v>
      </c>
      <c r="B9" s="13"/>
      <c r="C9" s="4"/>
      <c r="D9" s="13"/>
      <c r="E9" s="5"/>
      <c r="F9" s="28"/>
      <c r="G9" s="29"/>
      <c r="H9" s="13">
        <v>5</v>
      </c>
      <c r="I9" s="5">
        <v>10</v>
      </c>
      <c r="J9" s="13">
        <v>3</v>
      </c>
      <c r="K9" s="5">
        <v>8</v>
      </c>
      <c r="L9" s="28">
        <v>5</v>
      </c>
      <c r="M9" s="29">
        <v>10</v>
      </c>
      <c r="N9" s="13"/>
      <c r="O9" s="5"/>
      <c r="P9" s="13"/>
      <c r="Q9" s="5"/>
      <c r="R9" s="13"/>
      <c r="S9" s="5"/>
      <c r="T9" s="13"/>
      <c r="U9" s="5"/>
      <c r="V9" s="13"/>
      <c r="W9" s="5"/>
      <c r="X9" s="13"/>
      <c r="Y9" s="5"/>
      <c r="Z9" s="13"/>
      <c r="AA9" s="5"/>
      <c r="AB9" s="24">
        <f>$A$22*0.35</f>
        <v>11.2</v>
      </c>
      <c r="AD9">
        <f t="shared" si="0"/>
        <v>41</v>
      </c>
      <c r="AH9">
        <v>6</v>
      </c>
      <c r="AI9">
        <v>164</v>
      </c>
      <c r="AJ9" s="34">
        <f t="shared" ref="AJ9:AJ40" si="1">AI9/$AF$7-1</f>
        <v>-0.53802816901408446</v>
      </c>
    </row>
    <row r="10" spans="1:36">
      <c r="A10" s="19" t="s">
        <v>2</v>
      </c>
      <c r="B10" s="14"/>
      <c r="C10" s="6"/>
      <c r="D10" s="14"/>
      <c r="E10" s="7"/>
      <c r="F10" s="30"/>
      <c r="G10" s="31"/>
      <c r="H10" s="14"/>
      <c r="I10" s="7"/>
      <c r="J10" s="14"/>
      <c r="K10" s="7"/>
      <c r="L10" s="30"/>
      <c r="M10" s="31"/>
      <c r="N10" s="14">
        <v>2</v>
      </c>
      <c r="O10" s="7">
        <v>5</v>
      </c>
      <c r="P10" s="14">
        <v>2</v>
      </c>
      <c r="Q10" s="7">
        <v>5</v>
      </c>
      <c r="R10" s="14">
        <v>2</v>
      </c>
      <c r="S10" s="7">
        <v>6</v>
      </c>
      <c r="T10" s="14"/>
      <c r="U10" s="7"/>
      <c r="V10" s="14"/>
      <c r="W10" s="7"/>
      <c r="X10" s="14"/>
      <c r="Y10" s="7"/>
      <c r="Z10" s="14"/>
      <c r="AA10" s="7"/>
      <c r="AD10">
        <f t="shared" si="0"/>
        <v>22</v>
      </c>
      <c r="AH10">
        <v>7</v>
      </c>
      <c r="AI10">
        <v>191</v>
      </c>
      <c r="AJ10" s="34">
        <f t="shared" si="1"/>
        <v>-0.46197183098591554</v>
      </c>
    </row>
    <row r="11" spans="1:36">
      <c r="A11" s="20" t="s">
        <v>21</v>
      </c>
      <c r="B11" s="15">
        <v>11</v>
      </c>
      <c r="C11" s="8">
        <v>26</v>
      </c>
      <c r="D11" s="15"/>
      <c r="E11" s="9"/>
      <c r="F11" s="28"/>
      <c r="G11" s="29"/>
      <c r="H11" s="15">
        <v>3</v>
      </c>
      <c r="I11" s="9">
        <v>7</v>
      </c>
      <c r="J11" s="15">
        <v>5</v>
      </c>
      <c r="K11" s="9">
        <v>10</v>
      </c>
      <c r="L11" s="28"/>
      <c r="M11" s="29"/>
      <c r="N11" s="15"/>
      <c r="O11" s="9"/>
      <c r="P11" s="15"/>
      <c r="Q11" s="9"/>
      <c r="R11" s="15"/>
      <c r="S11" s="9"/>
      <c r="T11" s="15"/>
      <c r="U11" s="9"/>
      <c r="V11" s="15"/>
      <c r="W11" s="9"/>
      <c r="X11" s="15"/>
      <c r="Y11" s="9"/>
      <c r="Z11" s="15"/>
      <c r="AA11" s="9"/>
      <c r="AB11" s="24"/>
      <c r="AD11">
        <f t="shared" si="0"/>
        <v>62</v>
      </c>
      <c r="AH11">
        <v>8</v>
      </c>
      <c r="AI11">
        <v>219</v>
      </c>
      <c r="AJ11" s="34">
        <f t="shared" si="1"/>
        <v>-0.38309859154929582</v>
      </c>
    </row>
    <row r="12" spans="1:36">
      <c r="A12" s="20" t="s">
        <v>22</v>
      </c>
      <c r="B12" s="15"/>
      <c r="C12" s="8"/>
      <c r="D12" s="15"/>
      <c r="E12" s="9"/>
      <c r="F12" s="28"/>
      <c r="G12" s="29"/>
      <c r="H12" s="15"/>
      <c r="I12" s="9"/>
      <c r="J12" s="15"/>
      <c r="K12" s="9"/>
      <c r="L12" s="28">
        <v>5</v>
      </c>
      <c r="M12" s="29">
        <v>10</v>
      </c>
      <c r="N12" s="15">
        <v>5</v>
      </c>
      <c r="O12" s="9">
        <v>10</v>
      </c>
      <c r="P12" s="15">
        <v>3</v>
      </c>
      <c r="Q12" s="9">
        <v>8</v>
      </c>
      <c r="R12" s="15"/>
      <c r="S12" s="9"/>
      <c r="T12" s="15"/>
      <c r="U12" s="9"/>
      <c r="V12" s="15"/>
      <c r="W12" s="9"/>
      <c r="X12" s="15"/>
      <c r="Y12" s="9"/>
      <c r="Z12" s="15"/>
      <c r="AA12" s="9"/>
      <c r="AB12" s="24"/>
      <c r="AD12">
        <f t="shared" si="0"/>
        <v>41</v>
      </c>
      <c r="AH12">
        <v>9</v>
      </c>
      <c r="AI12">
        <v>246</v>
      </c>
      <c r="AJ12" s="34">
        <f t="shared" si="1"/>
        <v>-0.3070422535211268</v>
      </c>
    </row>
    <row r="13" spans="1:36">
      <c r="A13" s="20" t="s">
        <v>23</v>
      </c>
      <c r="B13" s="15"/>
      <c r="C13" s="8"/>
      <c r="D13" s="15"/>
      <c r="E13" s="9"/>
      <c r="F13" s="28"/>
      <c r="G13" s="29"/>
      <c r="H13" s="15"/>
      <c r="I13" s="9"/>
      <c r="J13" s="15"/>
      <c r="K13" s="9"/>
      <c r="L13" s="28"/>
      <c r="M13" s="29"/>
      <c r="N13" s="15"/>
      <c r="O13" s="9"/>
      <c r="P13" s="15"/>
      <c r="Q13" s="9"/>
      <c r="R13" s="15">
        <v>2</v>
      </c>
      <c r="S13" s="9">
        <v>6</v>
      </c>
      <c r="T13" s="15">
        <v>2</v>
      </c>
      <c r="U13" s="9">
        <v>5</v>
      </c>
      <c r="V13" s="15">
        <v>2</v>
      </c>
      <c r="W13" s="9">
        <v>5</v>
      </c>
      <c r="X13" s="15"/>
      <c r="Y13" s="9"/>
      <c r="Z13" s="15"/>
      <c r="AA13" s="9"/>
      <c r="AD13">
        <f t="shared" si="0"/>
        <v>22</v>
      </c>
      <c r="AH13">
        <v>10</v>
      </c>
      <c r="AI13">
        <v>273</v>
      </c>
      <c r="AJ13" s="34">
        <f t="shared" si="1"/>
        <v>-0.23098591549295777</v>
      </c>
    </row>
    <row r="14" spans="1:36">
      <c r="A14" s="17" t="s">
        <v>24</v>
      </c>
      <c r="B14" s="12"/>
      <c r="C14" s="2"/>
      <c r="D14" s="12"/>
      <c r="E14" s="3"/>
      <c r="F14" s="26"/>
      <c r="G14" s="27"/>
      <c r="H14" s="12">
        <v>6</v>
      </c>
      <c r="I14" s="3">
        <v>16</v>
      </c>
      <c r="J14" s="12">
        <v>5</v>
      </c>
      <c r="K14" s="3">
        <v>10</v>
      </c>
      <c r="L14" s="26">
        <v>3</v>
      </c>
      <c r="M14" s="27">
        <v>7</v>
      </c>
      <c r="N14" s="12"/>
      <c r="O14" s="3"/>
      <c r="P14" s="12"/>
      <c r="Q14" s="3"/>
      <c r="R14" s="12"/>
      <c r="S14" s="3"/>
      <c r="T14" s="12"/>
      <c r="U14" s="3"/>
      <c r="V14" s="12"/>
      <c r="W14" s="3"/>
      <c r="X14" s="12"/>
      <c r="Y14" s="3"/>
      <c r="Z14" s="12"/>
      <c r="AA14" s="3"/>
      <c r="AB14" s="24"/>
      <c r="AD14">
        <f>SUM(B14:AA14)</f>
        <v>47</v>
      </c>
      <c r="AH14">
        <v>11</v>
      </c>
      <c r="AI14">
        <v>301</v>
      </c>
      <c r="AJ14" s="34">
        <f t="shared" si="1"/>
        <v>-0.15211267605633805</v>
      </c>
    </row>
    <row r="15" spans="1:36">
      <c r="A15" s="18" t="s">
        <v>25</v>
      </c>
      <c r="B15" s="13"/>
      <c r="C15" s="4"/>
      <c r="D15" s="13"/>
      <c r="E15" s="5"/>
      <c r="F15" s="28"/>
      <c r="G15" s="29"/>
      <c r="H15" s="13"/>
      <c r="I15" s="5"/>
      <c r="J15" s="13"/>
      <c r="K15" s="5"/>
      <c r="L15" s="28"/>
      <c r="M15" s="29"/>
      <c r="N15" s="13">
        <v>5</v>
      </c>
      <c r="O15" s="5">
        <v>10</v>
      </c>
      <c r="P15" s="13">
        <v>3</v>
      </c>
      <c r="Q15" s="5">
        <v>8</v>
      </c>
      <c r="R15" s="13">
        <v>5</v>
      </c>
      <c r="S15" s="5">
        <v>10</v>
      </c>
      <c r="T15" s="13"/>
      <c r="U15" s="5"/>
      <c r="V15" s="13"/>
      <c r="W15" s="5"/>
      <c r="X15" s="13"/>
      <c r="Y15" s="5"/>
      <c r="Z15" s="13"/>
      <c r="AA15" s="5"/>
      <c r="AB15" s="24"/>
      <c r="AD15">
        <f t="shared" ref="AD15:AD19" si="2">SUM(B15:AA15)</f>
        <v>41</v>
      </c>
      <c r="AH15">
        <v>12</v>
      </c>
      <c r="AI15">
        <v>328</v>
      </c>
      <c r="AJ15" s="34">
        <f t="shared" si="1"/>
        <v>-7.6056338028169024E-2</v>
      </c>
    </row>
    <row r="16" spans="1:36">
      <c r="A16" s="19" t="s">
        <v>26</v>
      </c>
      <c r="B16" s="14"/>
      <c r="C16" s="6"/>
      <c r="D16" s="14"/>
      <c r="E16" s="7"/>
      <c r="F16" s="30"/>
      <c r="G16" s="31"/>
      <c r="H16" s="14"/>
      <c r="I16" s="7"/>
      <c r="J16" s="14"/>
      <c r="K16" s="7"/>
      <c r="L16" s="30"/>
      <c r="M16" s="31"/>
      <c r="N16" s="14"/>
      <c r="O16" s="7"/>
      <c r="P16" s="14"/>
      <c r="Q16" s="7"/>
      <c r="R16" s="14"/>
      <c r="S16" s="7"/>
      <c r="T16" s="14">
        <v>2</v>
      </c>
      <c r="U16" s="7">
        <v>5</v>
      </c>
      <c r="V16" s="14">
        <v>2</v>
      </c>
      <c r="W16" s="7">
        <v>5</v>
      </c>
      <c r="X16" s="14">
        <v>2</v>
      </c>
      <c r="Y16" s="7">
        <v>6</v>
      </c>
      <c r="Z16" s="14"/>
      <c r="AA16" s="7"/>
      <c r="AD16">
        <f t="shared" si="2"/>
        <v>22</v>
      </c>
      <c r="AH16">
        <v>13</v>
      </c>
      <c r="AI16">
        <v>355</v>
      </c>
      <c r="AJ16" s="34">
        <f t="shared" si="1"/>
        <v>0</v>
      </c>
    </row>
    <row r="17" spans="1:36">
      <c r="A17" s="20" t="s">
        <v>27</v>
      </c>
      <c r="B17" s="15"/>
      <c r="C17" s="8"/>
      <c r="D17" s="15"/>
      <c r="E17" s="9"/>
      <c r="F17" s="28"/>
      <c r="G17" s="29"/>
      <c r="H17" s="15"/>
      <c r="I17" s="9"/>
      <c r="J17" s="15">
        <v>2</v>
      </c>
      <c r="K17" s="9">
        <v>4</v>
      </c>
      <c r="L17" s="28"/>
      <c r="M17" s="29"/>
      <c r="N17" s="15">
        <v>3</v>
      </c>
      <c r="O17" s="9">
        <v>8</v>
      </c>
      <c r="P17" s="15">
        <v>3</v>
      </c>
      <c r="Q17" s="9">
        <v>6</v>
      </c>
      <c r="R17" s="15">
        <v>6</v>
      </c>
      <c r="S17" s="9">
        <v>15</v>
      </c>
      <c r="T17" s="15"/>
      <c r="U17" s="9"/>
      <c r="V17" s="15"/>
      <c r="W17" s="9"/>
      <c r="X17" s="15"/>
      <c r="Y17" s="9"/>
      <c r="Z17" s="15"/>
      <c r="AA17" s="9"/>
      <c r="AB17" s="24"/>
      <c r="AD17">
        <f t="shared" si="2"/>
        <v>47</v>
      </c>
      <c r="AH17">
        <v>14</v>
      </c>
      <c r="AI17">
        <v>383</v>
      </c>
      <c r="AJ17" s="34">
        <f t="shared" si="1"/>
        <v>7.8873239436619613E-2</v>
      </c>
    </row>
    <row r="18" spans="1:36">
      <c r="A18" s="20" t="s">
        <v>28</v>
      </c>
      <c r="B18" s="15"/>
      <c r="C18" s="8"/>
      <c r="D18" s="15"/>
      <c r="E18" s="9"/>
      <c r="F18" s="28"/>
      <c r="G18" s="29"/>
      <c r="H18" s="15"/>
      <c r="I18" s="9"/>
      <c r="J18" s="15"/>
      <c r="K18" s="9"/>
      <c r="L18" s="28"/>
      <c r="M18" s="29"/>
      <c r="N18" s="15">
        <v>1</v>
      </c>
      <c r="O18" s="9">
        <v>4</v>
      </c>
      <c r="P18" s="15">
        <v>1</v>
      </c>
      <c r="Q18" s="9">
        <v>3</v>
      </c>
      <c r="R18" s="15">
        <v>8</v>
      </c>
      <c r="S18" s="9">
        <v>13</v>
      </c>
      <c r="T18" s="15">
        <v>2</v>
      </c>
      <c r="U18" s="9">
        <v>4</v>
      </c>
      <c r="V18" s="15">
        <v>1</v>
      </c>
      <c r="W18" s="9">
        <v>4</v>
      </c>
      <c r="X18" s="15"/>
      <c r="Y18" s="9"/>
      <c r="Z18" s="15"/>
      <c r="AA18" s="9"/>
      <c r="AB18" s="24"/>
      <c r="AD18">
        <f t="shared" si="2"/>
        <v>41</v>
      </c>
      <c r="AH18">
        <v>15</v>
      </c>
      <c r="AI18">
        <v>410</v>
      </c>
      <c r="AJ18" s="34">
        <f t="shared" si="1"/>
        <v>0.15492957746478875</v>
      </c>
    </row>
    <row r="19" spans="1:36">
      <c r="A19" s="21" t="s">
        <v>29</v>
      </c>
      <c r="B19" s="16"/>
      <c r="C19" s="10"/>
      <c r="D19" s="16"/>
      <c r="E19" s="11"/>
      <c r="F19" s="30"/>
      <c r="G19" s="31"/>
      <c r="H19" s="16"/>
      <c r="I19" s="11"/>
      <c r="J19" s="16"/>
      <c r="K19" s="11"/>
      <c r="L19" s="30"/>
      <c r="M19" s="31"/>
      <c r="N19" s="16"/>
      <c r="O19" s="11"/>
      <c r="P19" s="16"/>
      <c r="Q19" s="11"/>
      <c r="R19" s="16"/>
      <c r="S19" s="11"/>
      <c r="T19" s="16">
        <v>2</v>
      </c>
      <c r="U19" s="11">
        <v>3</v>
      </c>
      <c r="V19" s="16">
        <v>2</v>
      </c>
      <c r="W19" s="11">
        <v>3</v>
      </c>
      <c r="X19" s="16">
        <v>2</v>
      </c>
      <c r="Y19" s="11">
        <v>10</v>
      </c>
      <c r="Z19" s="16"/>
      <c r="AA19" s="11"/>
      <c r="AD19">
        <f t="shared" si="2"/>
        <v>22</v>
      </c>
      <c r="AH19">
        <v>16</v>
      </c>
      <c r="AI19">
        <v>437</v>
      </c>
      <c r="AJ19" s="34">
        <f t="shared" si="1"/>
        <v>0.23098591549295766</v>
      </c>
    </row>
    <row r="20" spans="1:36">
      <c r="AH20">
        <v>17</v>
      </c>
      <c r="AI20">
        <v>465</v>
      </c>
      <c r="AJ20" s="34">
        <f t="shared" si="1"/>
        <v>0.3098591549295775</v>
      </c>
    </row>
    <row r="21" spans="1:36">
      <c r="AH21">
        <v>18</v>
      </c>
      <c r="AI21">
        <v>492</v>
      </c>
      <c r="AJ21" s="34">
        <f t="shared" si="1"/>
        <v>0.38591549295774641</v>
      </c>
    </row>
    <row r="22" spans="1:36">
      <c r="A22" s="23">
        <v>32</v>
      </c>
      <c r="C22" s="52" t="s">
        <v>5</v>
      </c>
      <c r="D22" s="52"/>
      <c r="E22" s="22"/>
      <c r="F22" s="52" t="s">
        <v>6</v>
      </c>
      <c r="G22" s="52"/>
      <c r="H22" s="22"/>
      <c r="I22" s="52" t="s">
        <v>7</v>
      </c>
      <c r="J22" s="52"/>
      <c r="V22" s="46" t="s">
        <v>38</v>
      </c>
      <c r="W22" s="46"/>
      <c r="Z22" s="46" t="s">
        <v>39</v>
      </c>
      <c r="AA22" s="46"/>
      <c r="AH22">
        <v>19</v>
      </c>
      <c r="AI22">
        <v>519</v>
      </c>
      <c r="AJ22" s="34">
        <f t="shared" si="1"/>
        <v>0.46197183098591554</v>
      </c>
    </row>
    <row r="23" spans="1:36">
      <c r="A23" s="22" t="s">
        <v>3</v>
      </c>
      <c r="B23" s="22">
        <v>1</v>
      </c>
      <c r="Q23" s="47" t="s">
        <v>34</v>
      </c>
      <c r="R23" s="48"/>
      <c r="S23" s="48"/>
      <c r="T23" s="49">
        <v>8</v>
      </c>
      <c r="U23" s="49"/>
      <c r="V23" s="48">
        <v>219</v>
      </c>
      <c r="W23" s="48"/>
      <c r="X23" s="49">
        <v>24</v>
      </c>
      <c r="Y23" s="49"/>
      <c r="Z23" s="48">
        <v>656</v>
      </c>
      <c r="AA23" s="50"/>
      <c r="AH23">
        <v>20</v>
      </c>
      <c r="AI23">
        <v>547</v>
      </c>
      <c r="AJ23" s="34">
        <f t="shared" si="1"/>
        <v>0.54084507042253516</v>
      </c>
    </row>
    <row r="24" spans="1:36">
      <c r="A24" s="22" t="s">
        <v>4</v>
      </c>
      <c r="B24" s="22">
        <v>2</v>
      </c>
      <c r="C24" s="1">
        <f>B8*AB8+B9*AB9+B10*AB10</f>
        <v>228.8</v>
      </c>
      <c r="D24" s="1">
        <f>C8*AB8+C9*AB9+C10*AB10</f>
        <v>540.80000000000007</v>
      </c>
      <c r="F24" s="1">
        <f>D8*AB8+D9*AB9+D10*AB10</f>
        <v>104</v>
      </c>
      <c r="G24" s="1">
        <f>E8*AB8+E9*AB9+E10*AB10</f>
        <v>208</v>
      </c>
      <c r="I24" s="1">
        <f>F8*AB8+F9*AB9+F10*AB10</f>
        <v>0</v>
      </c>
      <c r="J24" s="1">
        <f>G8*AB8+G9*AB9+G10*AB10</f>
        <v>0</v>
      </c>
      <c r="Q24" s="51" t="s">
        <v>35</v>
      </c>
      <c r="R24" s="40"/>
      <c r="S24" s="40"/>
      <c r="T24" s="39">
        <v>12</v>
      </c>
      <c r="U24" s="39"/>
      <c r="V24" s="40">
        <v>328</v>
      </c>
      <c r="W24" s="40"/>
      <c r="X24" s="39">
        <v>32</v>
      </c>
      <c r="Y24" s="39"/>
      <c r="Z24" s="40">
        <v>874</v>
      </c>
      <c r="AA24" s="41"/>
      <c r="AB24">
        <v>8</v>
      </c>
      <c r="AD24">
        <v>13</v>
      </c>
      <c r="AH24">
        <v>21</v>
      </c>
      <c r="AI24">
        <v>574</v>
      </c>
      <c r="AJ24" s="34">
        <f t="shared" si="1"/>
        <v>0.61690140845070429</v>
      </c>
    </row>
    <row r="25" spans="1:36">
      <c r="A25" s="22" t="s">
        <v>3</v>
      </c>
      <c r="B25" s="22">
        <v>3</v>
      </c>
      <c r="C25" s="1">
        <f>H8*AB8+H9*AB9+H10*AB10</f>
        <v>118.4</v>
      </c>
      <c r="D25" s="1">
        <f>I8*AB8+I9*AB9+I10*AB10</f>
        <v>257.60000000000002</v>
      </c>
      <c r="F25" s="1">
        <f>J8*AB8+J9*AB9+J10*AB10</f>
        <v>33.599999999999994</v>
      </c>
      <c r="G25" s="1">
        <f>K8*AB8+K9*AB9+K10*AB10</f>
        <v>89.6</v>
      </c>
      <c r="I25" s="1">
        <f>L8*AB8+L9*AB9+L10*AB10</f>
        <v>56</v>
      </c>
      <c r="J25" s="1">
        <f>M8*AB8+M9*AB9+M10*AB10</f>
        <v>112</v>
      </c>
      <c r="Q25" s="42" t="s">
        <v>36</v>
      </c>
      <c r="R25" s="43"/>
      <c r="S25" s="43"/>
      <c r="T25" s="44">
        <v>16</v>
      </c>
      <c r="U25" s="44"/>
      <c r="V25" s="43">
        <v>437</v>
      </c>
      <c r="W25" s="43"/>
      <c r="X25" s="44">
        <v>40</v>
      </c>
      <c r="Y25" s="44"/>
      <c r="Z25" s="43">
        <v>1093</v>
      </c>
      <c r="AA25" s="45"/>
      <c r="AB25">
        <v>12</v>
      </c>
      <c r="AD25">
        <v>18</v>
      </c>
      <c r="AH25">
        <v>22</v>
      </c>
      <c r="AI25">
        <v>601</v>
      </c>
      <c r="AJ25" s="34">
        <f t="shared" si="1"/>
        <v>0.6929577464788732</v>
      </c>
    </row>
    <row r="26" spans="1:36">
      <c r="A26" s="22" t="s">
        <v>3</v>
      </c>
      <c r="B26" s="22">
        <v>4</v>
      </c>
      <c r="C26" s="1">
        <f>N8*AB8+N9*AB9+N10*AB10</f>
        <v>0</v>
      </c>
      <c r="D26" s="1">
        <f>O8*AB8+O9*AB9+O10*AB10</f>
        <v>0</v>
      </c>
      <c r="F26" s="1">
        <f>P8*AB8+P9*AB9+P10*AB10</f>
        <v>0</v>
      </c>
      <c r="G26" s="1">
        <f>Q8*AB8+Q9*AB9+Q10*AB10</f>
        <v>0</v>
      </c>
      <c r="I26" s="1">
        <f>R8*AB8+R9*AB9+R10*AB10</f>
        <v>0</v>
      </c>
      <c r="J26" s="1">
        <f>S8*AB8+S9*AB9+S10*AB10</f>
        <v>0</v>
      </c>
      <c r="Q26" s="35" t="s">
        <v>37</v>
      </c>
      <c r="R26" s="36"/>
      <c r="S26" s="36"/>
      <c r="T26" s="37">
        <v>20</v>
      </c>
      <c r="U26" s="37"/>
      <c r="V26" s="36">
        <v>547</v>
      </c>
      <c r="W26" s="36"/>
      <c r="X26" s="37">
        <v>45</v>
      </c>
      <c r="Y26" s="37"/>
      <c r="Z26" s="36">
        <v>1230</v>
      </c>
      <c r="AA26" s="38"/>
      <c r="AB26">
        <v>16</v>
      </c>
      <c r="AH26">
        <v>23</v>
      </c>
      <c r="AI26">
        <v>628</v>
      </c>
      <c r="AJ26" s="34">
        <f t="shared" si="1"/>
        <v>0.76901408450704234</v>
      </c>
    </row>
    <row r="27" spans="1:36">
      <c r="A27" s="22" t="s">
        <v>3</v>
      </c>
      <c r="B27" s="22">
        <v>5</v>
      </c>
      <c r="C27" s="1">
        <f>T8*AB8+T9*AB9+T10*AB10</f>
        <v>0</v>
      </c>
      <c r="D27" s="1">
        <f>U8*AB8+U9*AB9+U10*AB10</f>
        <v>0</v>
      </c>
      <c r="F27" s="1">
        <f>V8*AB8+V9*AB9+V10*AB10</f>
        <v>0</v>
      </c>
      <c r="G27" s="1">
        <f>W8*AB8+W9*AB9+W10*AB10</f>
        <v>0</v>
      </c>
      <c r="I27" s="1">
        <f>X8*AB8+X9*AB9+X10*AB10</f>
        <v>0</v>
      </c>
      <c r="J27" s="1">
        <f>Y8*AB8+Y9*AB9+Y10*AB10</f>
        <v>0</v>
      </c>
      <c r="AH27">
        <v>24</v>
      </c>
      <c r="AI27">
        <v>656</v>
      </c>
      <c r="AJ27" s="34">
        <f t="shared" si="1"/>
        <v>0.84788732394366195</v>
      </c>
    </row>
    <row r="28" spans="1:36">
      <c r="A28" s="22" t="s">
        <v>3</v>
      </c>
      <c r="B28" s="22">
        <v>6</v>
      </c>
      <c r="C28" s="1">
        <f>Z8*AB8+Z9*AB9+Z10*AB10</f>
        <v>0</v>
      </c>
      <c r="D28" s="1">
        <f>AA8*AB8+AA9*AB9+AA10*AB10</f>
        <v>0</v>
      </c>
      <c r="Q28" s="33" t="s">
        <v>40</v>
      </c>
      <c r="AH28">
        <v>25</v>
      </c>
      <c r="AI28">
        <v>683</v>
      </c>
      <c r="AJ28" s="34">
        <f t="shared" si="1"/>
        <v>0.92394366197183109</v>
      </c>
    </row>
    <row r="29" spans="1:36">
      <c r="L29" s="52" t="s">
        <v>33</v>
      </c>
      <c r="M29" s="52"/>
      <c r="N29" s="52"/>
      <c r="Q29" s="32"/>
      <c r="R29" s="32"/>
      <c r="S29" s="32"/>
      <c r="T29" s="32"/>
      <c r="U29" s="32"/>
      <c r="V29" s="46" t="s">
        <v>38</v>
      </c>
      <c r="W29" s="46"/>
      <c r="X29" s="32"/>
      <c r="Y29" s="32"/>
      <c r="Z29" s="46" t="s">
        <v>39</v>
      </c>
      <c r="AA29" s="46"/>
      <c r="AH29">
        <v>26</v>
      </c>
      <c r="AI29">
        <v>710</v>
      </c>
      <c r="AJ29" s="34">
        <f t="shared" si="1"/>
        <v>1</v>
      </c>
    </row>
    <row r="30" spans="1:36">
      <c r="A30" s="22" t="s">
        <v>30</v>
      </c>
      <c r="C30" s="25">
        <f>SUM(C24:C28)</f>
        <v>347.20000000000005</v>
      </c>
      <c r="D30" s="25">
        <f>SUM(D24:D28)</f>
        <v>798.40000000000009</v>
      </c>
      <c r="E30" s="25"/>
      <c r="F30" s="25">
        <f>SUM(F24:F28)</f>
        <v>137.6</v>
      </c>
      <c r="G30" s="25">
        <f>SUM(G24:G28)</f>
        <v>297.60000000000002</v>
      </c>
      <c r="H30" s="25"/>
      <c r="I30" s="25">
        <f>SUM(I24:I28)</f>
        <v>56</v>
      </c>
      <c r="J30" s="25">
        <f>SUM(J24:J28)</f>
        <v>112</v>
      </c>
      <c r="K30" s="25"/>
      <c r="L30" s="25">
        <f>C30+F30+I30</f>
        <v>540.80000000000007</v>
      </c>
      <c r="M30" s="54">
        <f>D30+G30+J30</f>
        <v>1208</v>
      </c>
      <c r="N30" s="54"/>
      <c r="Q30" s="47" t="s">
        <v>34</v>
      </c>
      <c r="R30" s="48"/>
      <c r="S30" s="48"/>
      <c r="T30" s="49">
        <v>5</v>
      </c>
      <c r="U30" s="49"/>
      <c r="V30" s="48">
        <v>137</v>
      </c>
      <c r="W30" s="48"/>
      <c r="X30" s="49">
        <v>8</v>
      </c>
      <c r="Y30" s="49"/>
      <c r="Z30" s="48">
        <v>219</v>
      </c>
      <c r="AA30" s="50"/>
      <c r="AC30" s="34">
        <f>V30/V31 - 1</f>
        <v>-0.37442922374429222</v>
      </c>
      <c r="AD30" s="34">
        <f>X30/X$31 - 1</f>
        <v>-0.38461538461538458</v>
      </c>
      <c r="AH30">
        <v>27</v>
      </c>
      <c r="AI30">
        <v>738</v>
      </c>
      <c r="AJ30" s="34">
        <f t="shared" si="1"/>
        <v>1.0788732394366196</v>
      </c>
    </row>
    <row r="31" spans="1:36" ht="18.75">
      <c r="A31" s="22" t="s">
        <v>31</v>
      </c>
      <c r="C31" s="55">
        <f>(C30+D30)/2</f>
        <v>572.80000000000007</v>
      </c>
      <c r="D31" s="55"/>
      <c r="E31" s="25"/>
      <c r="F31" s="55">
        <f>(F30+G30)/2</f>
        <v>217.60000000000002</v>
      </c>
      <c r="G31" s="55"/>
      <c r="H31" s="25"/>
      <c r="I31" s="55">
        <f>(I30+J30)/2</f>
        <v>84</v>
      </c>
      <c r="J31" s="55"/>
      <c r="K31" s="25"/>
      <c r="L31" s="55">
        <f>(L30+M30)/2</f>
        <v>874.40000000000009</v>
      </c>
      <c r="M31" s="55"/>
      <c r="N31" s="55"/>
      <c r="Q31" s="51" t="s">
        <v>35</v>
      </c>
      <c r="R31" s="40"/>
      <c r="S31" s="40"/>
      <c r="T31" s="39">
        <v>8</v>
      </c>
      <c r="U31" s="39"/>
      <c r="V31" s="40">
        <v>219</v>
      </c>
      <c r="W31" s="40"/>
      <c r="X31" s="39">
        <v>13</v>
      </c>
      <c r="Y31" s="39"/>
      <c r="Z31" s="40">
        <v>355</v>
      </c>
      <c r="AA31" s="41"/>
      <c r="AC31">
        <v>100</v>
      </c>
      <c r="AD31">
        <v>100</v>
      </c>
      <c r="AH31">
        <v>28</v>
      </c>
      <c r="AI31">
        <v>765</v>
      </c>
      <c r="AJ31" s="34">
        <f t="shared" si="1"/>
        <v>1.1549295774647885</v>
      </c>
    </row>
    <row r="32" spans="1:36">
      <c r="A32" s="22" t="s">
        <v>32</v>
      </c>
      <c r="C32" s="53">
        <f>(D23+D24*2+D25*3+D26*4+D27*5+D28*6)/D30</f>
        <v>2.3226452905811623</v>
      </c>
      <c r="D32" s="53"/>
      <c r="F32" s="53">
        <f>(G23+G24*2+G25*3+G26*4+G27*5+G28*6)/G30</f>
        <v>2.301075268817204</v>
      </c>
      <c r="G32" s="53"/>
      <c r="I32" s="53">
        <f>(J23+J24*2+J25*3+J26*4+J27*5+J28*6)/J30</f>
        <v>3</v>
      </c>
      <c r="J32" s="53"/>
      <c r="L32" s="56"/>
      <c r="M32" s="56"/>
      <c r="N32" s="56"/>
      <c r="Q32" s="42" t="s">
        <v>36</v>
      </c>
      <c r="R32" s="43"/>
      <c r="S32" s="43"/>
      <c r="T32" s="44">
        <v>11</v>
      </c>
      <c r="U32" s="44"/>
      <c r="V32" s="43">
        <v>301</v>
      </c>
      <c r="W32" s="43"/>
      <c r="X32" s="44">
        <v>18</v>
      </c>
      <c r="Y32" s="44"/>
      <c r="Z32" s="43">
        <v>492</v>
      </c>
      <c r="AA32" s="45"/>
      <c r="AC32" s="34">
        <f>V32/V$31 - 1</f>
        <v>0.37442922374429233</v>
      </c>
      <c r="AD32" s="34">
        <f>X32/X$31 - 1</f>
        <v>0.38461538461538458</v>
      </c>
      <c r="AH32">
        <v>29</v>
      </c>
      <c r="AJ32" s="34">
        <f t="shared" si="1"/>
        <v>-1</v>
      </c>
    </row>
    <row r="33" spans="17:36">
      <c r="Q33" s="35" t="s">
        <v>37</v>
      </c>
      <c r="R33" s="36"/>
      <c r="S33" s="36"/>
      <c r="T33" s="37">
        <v>14</v>
      </c>
      <c r="U33" s="37"/>
      <c r="V33" s="36">
        <v>383</v>
      </c>
      <c r="W33" s="36"/>
      <c r="X33" s="37">
        <v>23</v>
      </c>
      <c r="Y33" s="37"/>
      <c r="Z33" s="36">
        <v>628</v>
      </c>
      <c r="AA33" s="38"/>
      <c r="AC33" s="34">
        <f>V33/V$31 - 1</f>
        <v>0.74885844748858443</v>
      </c>
      <c r="AD33" s="34">
        <f>X33/X$31 - 1</f>
        <v>0.76923076923076916</v>
      </c>
      <c r="AH33">
        <v>30</v>
      </c>
      <c r="AJ33" s="34">
        <f t="shared" si="1"/>
        <v>-1</v>
      </c>
    </row>
    <row r="34" spans="17:36">
      <c r="AH34">
        <v>31</v>
      </c>
      <c r="AJ34" s="34">
        <f t="shared" si="1"/>
        <v>-1</v>
      </c>
    </row>
    <row r="35" spans="17:36">
      <c r="AH35">
        <v>32</v>
      </c>
      <c r="AI35">
        <v>874</v>
      </c>
      <c r="AJ35" s="34">
        <f t="shared" si="1"/>
        <v>1.4619718309859153</v>
      </c>
    </row>
    <row r="36" spans="17:36">
      <c r="AH36">
        <v>33</v>
      </c>
      <c r="AJ36" s="34">
        <f t="shared" si="1"/>
        <v>-1</v>
      </c>
    </row>
    <row r="37" spans="17:36">
      <c r="AH37">
        <v>34</v>
      </c>
      <c r="AJ37" s="34">
        <f t="shared" si="1"/>
        <v>-1</v>
      </c>
    </row>
    <row r="38" spans="17:36">
      <c r="AH38">
        <v>35</v>
      </c>
      <c r="AJ38" s="34">
        <f t="shared" si="1"/>
        <v>-1</v>
      </c>
    </row>
    <row r="39" spans="17:36">
      <c r="AH39">
        <v>36</v>
      </c>
      <c r="AJ39" s="34">
        <f t="shared" si="1"/>
        <v>-1</v>
      </c>
    </row>
    <row r="40" spans="17:36">
      <c r="AH40">
        <v>37</v>
      </c>
      <c r="AJ40" s="34">
        <f t="shared" si="1"/>
        <v>-1</v>
      </c>
    </row>
  </sheetData>
  <mergeCells count="70">
    <mergeCell ref="P7:Q7"/>
    <mergeCell ref="Z7:AA7"/>
    <mergeCell ref="X7:Y7"/>
    <mergeCell ref="V7:W7"/>
    <mergeCell ref="T7:U7"/>
    <mergeCell ref="R7:S7"/>
    <mergeCell ref="N7:O7"/>
    <mergeCell ref="L7:M7"/>
    <mergeCell ref="J7:K7"/>
    <mergeCell ref="H7:I7"/>
    <mergeCell ref="F7:G7"/>
    <mergeCell ref="B7:C7"/>
    <mergeCell ref="C22:D22"/>
    <mergeCell ref="F22:G22"/>
    <mergeCell ref="I22:J22"/>
    <mergeCell ref="I31:J31"/>
    <mergeCell ref="F31:G31"/>
    <mergeCell ref="C31:D31"/>
    <mergeCell ref="D7:E7"/>
    <mergeCell ref="L29:N29"/>
    <mergeCell ref="V23:W23"/>
    <mergeCell ref="I32:J32"/>
    <mergeCell ref="F32:G32"/>
    <mergeCell ref="C32:D32"/>
    <mergeCell ref="M30:N30"/>
    <mergeCell ref="L31:N31"/>
    <mergeCell ref="L32:N32"/>
    <mergeCell ref="V25:W25"/>
    <mergeCell ref="V26:W26"/>
    <mergeCell ref="V29:W29"/>
    <mergeCell ref="Q31:S31"/>
    <mergeCell ref="T31:U31"/>
    <mergeCell ref="V31:W31"/>
    <mergeCell ref="Q26:S26"/>
    <mergeCell ref="T26:U26"/>
    <mergeCell ref="X26:Y26"/>
    <mergeCell ref="Z26:AA26"/>
    <mergeCell ref="Q25:S25"/>
    <mergeCell ref="T25:U25"/>
    <mergeCell ref="X25:Y25"/>
    <mergeCell ref="Z25:AA25"/>
    <mergeCell ref="V22:W22"/>
    <mergeCell ref="Z22:AA22"/>
    <mergeCell ref="Q23:S23"/>
    <mergeCell ref="Q24:S24"/>
    <mergeCell ref="T24:U24"/>
    <mergeCell ref="X24:Y24"/>
    <mergeCell ref="Z24:AA24"/>
    <mergeCell ref="V24:W24"/>
    <mergeCell ref="Z23:AA23"/>
    <mergeCell ref="X23:Y23"/>
    <mergeCell ref="T23:U23"/>
    <mergeCell ref="Z29:AA29"/>
    <mergeCell ref="Q30:S30"/>
    <mergeCell ref="T30:U30"/>
    <mergeCell ref="V30:W30"/>
    <mergeCell ref="X30:Y30"/>
    <mergeCell ref="Z30:AA30"/>
    <mergeCell ref="X31:Y31"/>
    <mergeCell ref="Z31:AA31"/>
    <mergeCell ref="Q32:S32"/>
    <mergeCell ref="T32:U32"/>
    <mergeCell ref="V32:W32"/>
    <mergeCell ref="X32:Y32"/>
    <mergeCell ref="Z32:AA32"/>
    <mergeCell ref="Q33:S33"/>
    <mergeCell ref="T33:U33"/>
    <mergeCell ref="V33:W33"/>
    <mergeCell ref="X33:Y33"/>
    <mergeCell ref="Z33:AA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2013-02-13T04:28:14Z</dcterms:created>
  <dcterms:modified xsi:type="dcterms:W3CDTF">2013-03-13T22:40:21Z</dcterms:modified>
</cp:coreProperties>
</file>