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Курс 3\МО\"/>
    </mc:Choice>
  </mc:AlternateContent>
  <xr:revisionPtr revIDLastSave="0" documentId="13_ncr:1_{D7F5723F-ED53-4B56-B34F-6FEA72CE2705}" xr6:coauthVersionLast="47" xr6:coauthVersionMax="47" xr10:uidLastSave="{00000000-0000-0000-0000-000000000000}"/>
  <bookViews>
    <workbookView xWindow="-108" yWindow="-108" windowWidth="23256" windowHeight="13896" firstSheet="1" activeTab="1" xr2:uid="{00000000-000D-0000-FFFF-FFFF00000000}"/>
  </bookViews>
  <sheets>
    <sheet name="Расчёты" sheetId="3" r:id="rId1"/>
    <sheet name="Ситуация 1. Бухгалтерская" sheetId="4" r:id="rId2"/>
    <sheet name="Переменные" sheetId="2" r:id="rId3"/>
  </sheets>
  <definedNames>
    <definedName name="solver_adj" localSheetId="1" hidden="1">'Ситуация 1. Бухгалтерская'!$G$18:$H$18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'Ситуация 1. Бухгалтерская'!$B$17</definedName>
    <definedName name="solver_lhs2" localSheetId="1" hidden="1">'Ситуация 1. Бухгалтерская'!$B$18</definedName>
    <definedName name="solver_lhs3" localSheetId="1" hidden="1">'Ситуация 1. Бухгалтерская'!$B$19</definedName>
    <definedName name="solver_lhs4" localSheetId="1" hidden="1">'Ситуация 1. Бухгалтерская'!$B$20</definedName>
    <definedName name="solver_lhs5" localSheetId="1" hidden="1">'Ситуация 1. Бухгалтерская'!$B$22</definedName>
    <definedName name="solver_lhs6" localSheetId="1" hidden="1">'Ситуация 1. Бухгалтерская'!$B$23</definedName>
    <definedName name="solver_lhs7" localSheetId="1" hidden="1">'Ситуация 1. Бухгалтерская'!$B$24</definedName>
    <definedName name="solver_lhs8" localSheetId="1" hidden="1">'Ситуация 1. Бухгалтерская'!$B$24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nwt" localSheetId="1" hidden="1">1</definedName>
    <definedName name="solver_opt" localSheetId="1" hidden="1">'Ситуация 1. Бухгалтерская'!#REF!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el5" localSheetId="1" hidden="1">3</definedName>
    <definedName name="solver_rel6" localSheetId="1" hidden="1">1</definedName>
    <definedName name="solver_rel7" localSheetId="1" hidden="1">1</definedName>
    <definedName name="solver_rel8" localSheetId="1" hidden="1">1</definedName>
    <definedName name="solver_rhs1" localSheetId="1" hidden="1">'Ситуация 1. Бухгалтерская'!$D$17</definedName>
    <definedName name="solver_rhs2" localSheetId="1" hidden="1">'Ситуация 1. Бухгалтерская'!$D$18</definedName>
    <definedName name="solver_rhs3" localSheetId="1" hidden="1">'Ситуация 1. Бухгалтерская'!$D$19</definedName>
    <definedName name="solver_rhs4" localSheetId="1" hidden="1">'Ситуация 1. Бухгалтерская'!$D$20</definedName>
    <definedName name="solver_rhs5" localSheetId="1" hidden="1">'Ситуация 1. Бухгалтерская'!$D$22</definedName>
    <definedName name="solver_rhs6" localSheetId="1" hidden="1">'Ситуация 1. Бухгалтерская'!$D$23</definedName>
    <definedName name="solver_rhs7" localSheetId="1" hidden="1">'Ситуация 1. Бухгалтерская'!$D$24</definedName>
    <definedName name="solver_rhs8" localSheetId="1" hidden="1">'Ситуация 1. Бухгалтерская'!$D$24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4" l="1"/>
  <c r="B21" i="4"/>
  <c r="B22" i="4"/>
  <c r="G22" i="4"/>
  <c r="G3" i="4"/>
  <c r="G9" i="4"/>
  <c r="G13" i="4" s="1"/>
  <c r="N9" i="4"/>
  <c r="B24" i="4" l="1"/>
  <c r="B23" i="4"/>
  <c r="B4" i="4"/>
  <c r="C4" i="4"/>
  <c r="H18" i="3"/>
  <c r="G18" i="3"/>
  <c r="B21" i="3"/>
  <c r="B22" i="3" s="1"/>
  <c r="D20" i="4"/>
  <c r="B20" i="4"/>
  <c r="B18" i="4"/>
  <c r="B17" i="4"/>
  <c r="H12" i="4"/>
  <c r="G12" i="4"/>
  <c r="H11" i="4"/>
  <c r="G11" i="4"/>
  <c r="H10" i="4"/>
  <c r="K9" i="4"/>
  <c r="D21" i="4" s="1"/>
  <c r="H9" i="4"/>
  <c r="N6" i="4"/>
  <c r="G10" i="4" s="1"/>
  <c r="K6" i="4"/>
  <c r="D22" i="4" s="1"/>
  <c r="H5" i="4"/>
  <c r="G5" i="4"/>
  <c r="H4" i="4"/>
  <c r="H6" i="4" s="1"/>
  <c r="G4" i="4"/>
  <c r="G6" i="4" s="1"/>
  <c r="D24" i="4"/>
  <c r="D23" i="4"/>
  <c r="N3" i="4"/>
  <c r="M3" i="4"/>
  <c r="L3" i="4"/>
  <c r="H3" i="4"/>
  <c r="C3" i="4"/>
  <c r="B3" i="4"/>
  <c r="N2" i="4"/>
  <c r="D19" i="4" s="1"/>
  <c r="M2" i="4"/>
  <c r="L2" i="4"/>
  <c r="B19" i="4" s="1"/>
  <c r="D24" i="3"/>
  <c r="D23" i="3"/>
  <c r="B24" i="3"/>
  <c r="B23" i="3"/>
  <c r="B18" i="3"/>
  <c r="B17" i="3"/>
  <c r="K9" i="3"/>
  <c r="D21" i="3" s="1"/>
  <c r="G3" i="3"/>
  <c r="N3" i="3"/>
  <c r="D20" i="3" s="1"/>
  <c r="N2" i="3"/>
  <c r="D19" i="3" s="1"/>
  <c r="M3" i="3"/>
  <c r="L3" i="3"/>
  <c r="B20" i="3" s="1"/>
  <c r="M2" i="3"/>
  <c r="L2" i="3"/>
  <c r="H5" i="3"/>
  <c r="G5" i="3"/>
  <c r="G6" i="3" s="1"/>
  <c r="H4" i="3"/>
  <c r="G4" i="3"/>
  <c r="H3" i="3"/>
  <c r="C4" i="3"/>
  <c r="B4" i="3"/>
  <c r="C3" i="3"/>
  <c r="B3" i="3"/>
  <c r="N6" i="3"/>
  <c r="N9" i="3" s="1"/>
  <c r="H12" i="3" s="1"/>
  <c r="K6" i="3"/>
  <c r="D22" i="3" s="1"/>
  <c r="H13" i="4" l="1"/>
  <c r="B19" i="3"/>
  <c r="H6" i="3"/>
  <c r="G9" i="3"/>
  <c r="H9" i="3"/>
  <c r="G10" i="3"/>
  <c r="H10" i="3"/>
  <c r="G11" i="3"/>
  <c r="H11" i="3"/>
  <c r="G12" i="3"/>
  <c r="H13" i="3" l="1"/>
  <c r="G13" i="3"/>
</calcChain>
</file>

<file path=xl/sharedStrings.xml><?xml version="1.0" encoding="utf-8"?>
<sst xmlns="http://schemas.openxmlformats.org/spreadsheetml/2006/main" count="276" uniqueCount="144">
  <si>
    <t>Исходные показатели</t>
  </si>
  <si>
    <t>обозн</t>
  </si>
  <si>
    <t>ед.изм.</t>
  </si>
  <si>
    <t>В1</t>
  </si>
  <si>
    <t>В2</t>
  </si>
  <si>
    <t>В3</t>
  </si>
  <si>
    <t>В4</t>
  </si>
  <si>
    <t>В5</t>
  </si>
  <si>
    <t>В6</t>
  </si>
  <si>
    <t>В7</t>
  </si>
  <si>
    <t>В8</t>
  </si>
  <si>
    <t>В9</t>
  </si>
  <si>
    <t>В10</t>
  </si>
  <si>
    <t>В11</t>
  </si>
  <si>
    <t>В12</t>
  </si>
  <si>
    <t>В13</t>
  </si>
  <si>
    <t>В14</t>
  </si>
  <si>
    <t>В15</t>
  </si>
  <si>
    <t>В16</t>
  </si>
  <si>
    <t>В17</t>
  </si>
  <si>
    <t>В18</t>
  </si>
  <si>
    <t>В19</t>
  </si>
  <si>
    <t>В20</t>
  </si>
  <si>
    <t>В21</t>
  </si>
  <si>
    <t>В22</t>
  </si>
  <si>
    <t>В23</t>
  </si>
  <si>
    <t>Период планирования в рабочих днях</t>
  </si>
  <si>
    <t>N</t>
  </si>
  <si>
    <t>дни</t>
  </si>
  <si>
    <t>Целевой порог по прибыли</t>
  </si>
  <si>
    <t>G</t>
  </si>
  <si>
    <t>руб</t>
  </si>
  <si>
    <t>Число смен в день</t>
  </si>
  <si>
    <t>Длительность смены</t>
  </si>
  <si>
    <t>Штат сотрудников в каждой смене</t>
  </si>
  <si>
    <t>p</t>
  </si>
  <si>
    <t>человек</t>
  </si>
  <si>
    <t>Рыночная цена продукции 1-го вида</t>
  </si>
  <si>
    <t>pp1</t>
  </si>
  <si>
    <t>руб. за кг</t>
  </si>
  <si>
    <t>Рыночная цена продукции 2-го вида</t>
  </si>
  <si>
    <t>pp2</t>
  </si>
  <si>
    <t>Платежеспособный спрос на продукцию 1-го вида</t>
  </si>
  <si>
    <t>D1</t>
  </si>
  <si>
    <t>кг</t>
  </si>
  <si>
    <t>Платежеспособный спрос на продукцию 2-го вида</t>
  </si>
  <si>
    <t>D2</t>
  </si>
  <si>
    <t>Цена материала М1</t>
  </si>
  <si>
    <t>pm1</t>
  </si>
  <si>
    <t>Цена материала М2</t>
  </si>
  <si>
    <t>pm2</t>
  </si>
  <si>
    <t>расход  материала 1 на продукцию 1-го вида</t>
  </si>
  <si>
    <t>m11</t>
  </si>
  <si>
    <t>кг на 1 кг</t>
  </si>
  <si>
    <t>расход  материала 1 на продукцию 2-го вида</t>
  </si>
  <si>
    <t>m12</t>
  </si>
  <si>
    <t>расход  материала 2 на продукцию 1-го вида</t>
  </si>
  <si>
    <t>m21</t>
  </si>
  <si>
    <t>расход  материала 2 на продукцию 2-го вида</t>
  </si>
  <si>
    <t>m22</t>
  </si>
  <si>
    <t>Запасы материала 1-го вида</t>
  </si>
  <si>
    <t>М1</t>
  </si>
  <si>
    <t>Запасы материала 2-го вида</t>
  </si>
  <si>
    <t>М2</t>
  </si>
  <si>
    <t>Время осн.рабочих для пр-ва ед.продукции1</t>
  </si>
  <si>
    <t>w1</t>
  </si>
  <si>
    <t>чел-часы на 1 кг</t>
  </si>
  <si>
    <t>Время осн.рабочих для пр-ва ед.продукции2</t>
  </si>
  <si>
    <t>w2</t>
  </si>
  <si>
    <t>Ставка з/пл основных рабочих</t>
  </si>
  <si>
    <t>pw</t>
  </si>
  <si>
    <t>руб/чел-ч</t>
  </si>
  <si>
    <t>Денежные средства</t>
  </si>
  <si>
    <t>M</t>
  </si>
  <si>
    <t>руб.</t>
  </si>
  <si>
    <t>Время работы оборудования для пр-ва ед.продукции1</t>
  </si>
  <si>
    <t>h1</t>
  </si>
  <si>
    <t>маш-ч на 1 кг</t>
  </si>
  <si>
    <t>Время работы оборудования для пр-ва ед.продукции2</t>
  </si>
  <si>
    <t>h2</t>
  </si>
  <si>
    <t>Потребление электроэнергии за маш-час при пр-ве прод. 1-го вида</t>
  </si>
  <si>
    <t>eh1</t>
  </si>
  <si>
    <t>кВт ч/маш-ч</t>
  </si>
  <si>
    <t>Потребление электроэнергии за маш-час при пр-ве прод. 2-го вида</t>
  </si>
  <si>
    <t>eh2</t>
  </si>
  <si>
    <t>Потребление электроэнергии станком для ед. продукции 1-вида</t>
  </si>
  <si>
    <t>ep1</t>
  </si>
  <si>
    <t>кВт ч на маш-час</t>
  </si>
  <si>
    <t>Потребление электроэнергии станком для ед. продукции 2-вида</t>
  </si>
  <si>
    <t>ep2</t>
  </si>
  <si>
    <t>Цена кВтч</t>
  </si>
  <si>
    <t>pe</t>
  </si>
  <si>
    <t>руб за кВт ч</t>
  </si>
  <si>
    <t>Потребление электроэнергии на помещение</t>
  </si>
  <si>
    <t>E</t>
  </si>
  <si>
    <t>кВт ч</t>
  </si>
  <si>
    <t>Амортизация оборудования</t>
  </si>
  <si>
    <t>А</t>
  </si>
  <si>
    <t>руб. за период</t>
  </si>
  <si>
    <t>З/пл административно-управленческого аппарата</t>
  </si>
  <si>
    <t>L</t>
  </si>
  <si>
    <t>Расходы на планово-предупр. ремонт</t>
  </si>
  <si>
    <t>Q</t>
  </si>
  <si>
    <t>П1</t>
  </si>
  <si>
    <t>П2</t>
  </si>
  <si>
    <t>Прибыль</t>
  </si>
  <si>
    <t>Затраты</t>
  </si>
  <si>
    <t>Переменные</t>
  </si>
  <si>
    <t>Постоянные</t>
  </si>
  <si>
    <t>Цель</t>
  </si>
  <si>
    <t>Время</t>
  </si>
  <si>
    <t>рублей</t>
  </si>
  <si>
    <t>дней</t>
  </si>
  <si>
    <t>Предел</t>
  </si>
  <si>
    <t>Рыноч. Цена</t>
  </si>
  <si>
    <t>Материальные затраты в себ. ед.</t>
  </si>
  <si>
    <t>Трудовые затраты в себ. прод.1-го вида</t>
  </si>
  <si>
    <t>Переменная часть электроэнергии</t>
  </si>
  <si>
    <t>Постоянная часть электроэнергии</t>
  </si>
  <si>
    <t>З/пл админ-управл. аппарата</t>
  </si>
  <si>
    <t>Расходы на планово-предупр.ремонт</t>
  </si>
  <si>
    <t xml:space="preserve"> руб. / кг</t>
  </si>
  <si>
    <t>Всего за 1 кг</t>
  </si>
  <si>
    <t>Всего</t>
  </si>
  <si>
    <t>маш-часов</t>
  </si>
  <si>
    <t>Ограничение по машино часам</t>
  </si>
  <si>
    <t>Материалы</t>
  </si>
  <si>
    <t>Бюджет</t>
  </si>
  <si>
    <t>шт.</t>
  </si>
  <si>
    <t>Ограничения</t>
  </si>
  <si>
    <t>Объем</t>
  </si>
  <si>
    <t>&lt;=</t>
  </si>
  <si>
    <t>&gt; =</t>
  </si>
  <si>
    <t>&gt;=</t>
  </si>
  <si>
    <t>кг.</t>
  </si>
  <si>
    <t>Цена</t>
  </si>
  <si>
    <t>Решение</t>
  </si>
  <si>
    <t>Ц1</t>
  </si>
  <si>
    <t>Ц2</t>
  </si>
  <si>
    <t>кг. / день</t>
  </si>
  <si>
    <t>Маржинальная прибыль</t>
  </si>
  <si>
    <t>Бухгалтерская прибыль</t>
  </si>
  <si>
    <t>Маржинальная прибыль по машино часам</t>
  </si>
  <si>
    <t xml:space="preserve">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</si>
</sst>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sz val="11"/>
      <color rgb="FF000000"/>
      <name val="Aptos Narrow"/>
      <family val="2"/>
      <charset val="204"/>
    </font>
    <font>
      <sz val="11"/>
      <color theme="1"/>
      <name val="Aptos Narrow"/>
      <family val="2"/>
      <charset val="204"/>
    </font>
    <font>
      <sz val="12"/>
      <color theme="1"/>
      <name val="Apto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4" fillId="2" borderId="1" xfId="1" applyFont="1" applyFill="1" applyBorder="1" applyAlignment="1" applyProtection="1">
      <alignment horizontal="center"/>
      <protection locked="0"/>
    </xf>
    <xf numFmtId="0" fontId="6" fillId="3" borderId="1" xfId="1" applyFont="1" applyFill="1" applyBorder="1" applyAlignment="1" applyProtection="1">
      <alignment horizontal="center"/>
      <protection locked="0"/>
    </xf>
    <xf numFmtId="0" fontId="6" fillId="3" borderId="1" xfId="1" applyFont="1" applyFill="1" applyBorder="1" applyAlignment="1">
      <alignment horizontal="center"/>
    </xf>
    <xf numFmtId="0" fontId="7" fillId="3" borderId="1" xfId="1" applyFont="1" applyFill="1" applyBorder="1" applyAlignment="1" applyProtection="1">
      <alignment horizontal="center"/>
      <protection locked="0"/>
    </xf>
    <xf numFmtId="0" fontId="8" fillId="3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5" fillId="4" borderId="1" xfId="1" applyFont="1" applyFill="1" applyBorder="1"/>
    <xf numFmtId="0" fontId="5" fillId="4" borderId="1" xfId="1" applyFont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9" fillId="4" borderId="1" xfId="1" applyFont="1" applyFill="1" applyBorder="1"/>
    <xf numFmtId="0" fontId="3" fillId="4" borderId="1" xfId="1" applyFont="1" applyFill="1" applyBorder="1"/>
    <xf numFmtId="0" fontId="3" fillId="4" borderId="1" xfId="1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" xfId="0" applyNumberFormat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Обычный" xfId="0" builtinId="0"/>
    <cellStyle name="Обычный 2" xfId="1" xr:uid="{9371CAE9-C67F-431A-B602-68875BEA41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CD2F-2EA3-4BFF-91D2-6BEBAF55EC53}">
  <dimension ref="A1:P24"/>
  <sheetViews>
    <sheetView workbookViewId="0">
      <selection activeCell="G16" sqref="G16:I18"/>
    </sheetView>
  </sheetViews>
  <sheetFormatPr defaultRowHeight="14.4" x14ac:dyDescent="0.3"/>
  <cols>
    <col min="1" max="1" width="11.88671875" bestFit="1" customWidth="1"/>
    <col min="6" max="6" width="36.109375" bestFit="1" customWidth="1"/>
    <col min="11" max="11" width="10.88671875" bestFit="1" customWidth="1"/>
    <col min="16" max="16" width="10.33203125" bestFit="1" customWidth="1"/>
    <col min="18" max="18" width="6.44140625" bestFit="1" customWidth="1"/>
    <col min="19" max="19" width="10.33203125" bestFit="1" customWidth="1"/>
    <col min="20" max="20" width="12.88671875" customWidth="1"/>
  </cols>
  <sheetData>
    <row r="1" spans="1:16" x14ac:dyDescent="0.3">
      <c r="A1" s="13"/>
      <c r="B1" s="22" t="s">
        <v>105</v>
      </c>
      <c r="C1" s="22"/>
      <c r="D1" s="13"/>
      <c r="F1" s="22" t="s">
        <v>106</v>
      </c>
      <c r="G1" s="22"/>
      <c r="H1" s="22"/>
      <c r="I1" s="13"/>
      <c r="K1" s="13" t="s">
        <v>126</v>
      </c>
      <c r="L1" s="13" t="s">
        <v>103</v>
      </c>
      <c r="M1" s="13" t="s">
        <v>104</v>
      </c>
      <c r="N1" s="13" t="s">
        <v>113</v>
      </c>
      <c r="O1" s="13"/>
    </row>
    <row r="2" spans="1:16" x14ac:dyDescent="0.3">
      <c r="A2" s="13"/>
      <c r="B2" s="13" t="s">
        <v>103</v>
      </c>
      <c r="C2" s="13" t="s">
        <v>104</v>
      </c>
      <c r="D2" s="13"/>
      <c r="F2" s="14" t="s">
        <v>107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128</v>
      </c>
    </row>
    <row r="3" spans="1:16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Переменные!R11*Переменные!R14</f>
        <v>9</v>
      </c>
      <c r="H3" s="13">
        <f>Переменные!R12*Переменные!R15 + Переменные!R12*Переменные!R16</f>
        <v>6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128</v>
      </c>
    </row>
    <row r="4" spans="1:16" x14ac:dyDescent="0.3">
      <c r="A4" s="14" t="s">
        <v>113</v>
      </c>
      <c r="B4" s="13">
        <f>Переменные!R9</f>
        <v>200</v>
      </c>
      <c r="C4" s="13">
        <f>Переменные!R10</f>
        <v>50</v>
      </c>
      <c r="D4" s="13" t="s">
        <v>121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</row>
    <row r="5" spans="1:16" x14ac:dyDescent="0.3">
      <c r="F5" s="13" t="s">
        <v>117</v>
      </c>
      <c r="G5" s="13">
        <f>Переменные!R27*Переменные!R29</f>
        <v>1</v>
      </c>
      <c r="H5" s="13">
        <f>Переменные!R28*Переменные!R29</f>
        <v>0.5</v>
      </c>
      <c r="I5" s="13" t="s">
        <v>121</v>
      </c>
      <c r="K5" s="13" t="s">
        <v>109</v>
      </c>
      <c r="L5" s="13"/>
      <c r="N5" s="13" t="s">
        <v>110</v>
      </c>
      <c r="O5" s="13"/>
    </row>
    <row r="6" spans="1:16" x14ac:dyDescent="0.3">
      <c r="A6" s="14" t="s">
        <v>136</v>
      </c>
      <c r="B6" s="22" t="s">
        <v>130</v>
      </c>
      <c r="C6" s="22"/>
      <c r="D6" s="13"/>
      <c r="F6" s="13" t="s">
        <v>122</v>
      </c>
      <c r="G6" s="13">
        <f>SUM(G3:G5)</f>
        <v>22</v>
      </c>
      <c r="H6" s="13">
        <f>SUM(H3:H5)</f>
        <v>14.5</v>
      </c>
      <c r="I6" s="13" t="s">
        <v>121</v>
      </c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</row>
    <row r="7" spans="1:16" x14ac:dyDescent="0.3">
      <c r="B7" s="13" t="s">
        <v>103</v>
      </c>
      <c r="C7" s="13" t="s">
        <v>104</v>
      </c>
      <c r="D7" s="13"/>
    </row>
    <row r="8" spans="1:16" x14ac:dyDescent="0.3">
      <c r="B8" s="13">
        <v>1</v>
      </c>
      <c r="C8" s="13">
        <v>1</v>
      </c>
      <c r="D8" s="13" t="s">
        <v>134</v>
      </c>
      <c r="F8" s="14" t="s">
        <v>108</v>
      </c>
      <c r="G8" s="13" t="s">
        <v>103</v>
      </c>
      <c r="H8" s="13" t="s">
        <v>104</v>
      </c>
      <c r="I8" s="13"/>
      <c r="K8" s="13" t="s">
        <v>127</v>
      </c>
      <c r="L8" s="13"/>
      <c r="N8" s="19" t="s">
        <v>125</v>
      </c>
      <c r="O8" s="20"/>
      <c r="P8" s="21"/>
    </row>
    <row r="9" spans="1:16" x14ac:dyDescent="0.3">
      <c r="F9" s="13" t="s">
        <v>118</v>
      </c>
      <c r="G9" s="13">
        <f>Переменные!R30*Переменные!R29/N9*Переменные!R23</f>
        <v>0.2</v>
      </c>
      <c r="H9" s="13">
        <f>Переменные!R30*Переменные!R29/Расчёты!N9*Переменные!R24</f>
        <v>0.1</v>
      </c>
      <c r="I9" s="13" t="s">
        <v>121</v>
      </c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15" t="s">
        <v>124</v>
      </c>
      <c r="P9" s="16"/>
    </row>
    <row r="10" spans="1:16" x14ac:dyDescent="0.3">
      <c r="B10" s="22" t="s">
        <v>135</v>
      </c>
      <c r="C10" s="22"/>
      <c r="D10" s="13"/>
      <c r="F10" s="13" t="s">
        <v>96</v>
      </c>
      <c r="G10" s="17">
        <f>Переменные!R31 / N9 * Переменные!R23</f>
        <v>1</v>
      </c>
      <c r="H10" s="13">
        <f>Переменные!R31 / Расчёты!N9 * Переменные!R24</f>
        <v>0.5</v>
      </c>
      <c r="I10" s="13" t="s">
        <v>121</v>
      </c>
    </row>
    <row r="11" spans="1:16" x14ac:dyDescent="0.3">
      <c r="B11" s="13" t="s">
        <v>103</v>
      </c>
      <c r="C11" s="13" t="s">
        <v>104</v>
      </c>
      <c r="D11" s="13"/>
      <c r="F11" s="13" t="s">
        <v>119</v>
      </c>
      <c r="G11" s="13">
        <f>Переменные!R32 / Расчёты!N9 * Переменные!R23</f>
        <v>0.3</v>
      </c>
      <c r="H11" s="13">
        <f>Переменные!R32 / Расчёты!N9 *Переменные!R24</f>
        <v>0.15</v>
      </c>
      <c r="I11" s="13" t="s">
        <v>121</v>
      </c>
    </row>
    <row r="12" spans="1:16" x14ac:dyDescent="0.3">
      <c r="B12" s="13">
        <v>32</v>
      </c>
      <c r="C12" s="13">
        <v>24.5</v>
      </c>
      <c r="D12" s="13" t="s">
        <v>121</v>
      </c>
      <c r="F12" s="13" t="s">
        <v>120</v>
      </c>
      <c r="G12" s="13">
        <f>Переменные!R33 / Расчёты!N9 * Переменные!R23</f>
        <v>0.1</v>
      </c>
      <c r="H12" s="13">
        <f>Переменные!R33 / Расчёты!N9 * Переменные!R24</f>
        <v>0.05</v>
      </c>
      <c r="I12" s="13" t="s">
        <v>121</v>
      </c>
    </row>
    <row r="13" spans="1:16" x14ac:dyDescent="0.3">
      <c r="F13" s="13" t="s">
        <v>123</v>
      </c>
      <c r="G13" s="13">
        <f>SUM(G9:G12)</f>
        <v>1.6</v>
      </c>
      <c r="H13" s="13">
        <f>SUM(H9:H12)</f>
        <v>0.8</v>
      </c>
      <c r="I13" s="13" t="s">
        <v>121</v>
      </c>
    </row>
    <row r="16" spans="1:16" x14ac:dyDescent="0.3">
      <c r="A16" s="23" t="s">
        <v>129</v>
      </c>
      <c r="B16" s="23"/>
      <c r="C16" s="23"/>
      <c r="D16" s="14"/>
      <c r="E16" s="14"/>
      <c r="G16" t="s">
        <v>103</v>
      </c>
      <c r="H16" t="s">
        <v>104</v>
      </c>
    </row>
    <row r="17" spans="1:9" x14ac:dyDescent="0.3">
      <c r="A17" s="13" t="s">
        <v>103</v>
      </c>
      <c r="B17" s="13">
        <f>B8</f>
        <v>1</v>
      </c>
      <c r="C17" s="13" t="s">
        <v>132</v>
      </c>
      <c r="D17" s="13">
        <v>0</v>
      </c>
      <c r="E17" s="13" t="s">
        <v>134</v>
      </c>
      <c r="G17">
        <v>12</v>
      </c>
      <c r="H17">
        <v>24</v>
      </c>
      <c r="I17" t="s">
        <v>139</v>
      </c>
    </row>
    <row r="18" spans="1:9" x14ac:dyDescent="0.3">
      <c r="A18" s="13" t="s">
        <v>104</v>
      </c>
      <c r="B18" s="13">
        <f>C8</f>
        <v>1</v>
      </c>
      <c r="C18" s="13" t="s">
        <v>133</v>
      </c>
      <c r="D18" s="13">
        <v>0</v>
      </c>
      <c r="E18" s="13" t="s">
        <v>134</v>
      </c>
      <c r="G18">
        <f>G17*N6</f>
        <v>240</v>
      </c>
      <c r="H18">
        <f>H17*N6</f>
        <v>480</v>
      </c>
    </row>
    <row r="19" spans="1:9" x14ac:dyDescent="0.3">
      <c r="A19" s="13" t="s">
        <v>61</v>
      </c>
      <c r="B19" s="13">
        <f>B8*L2+C8*M2</f>
        <v>3</v>
      </c>
      <c r="C19" s="13" t="s">
        <v>131</v>
      </c>
      <c r="D19" s="13">
        <f>N2</f>
        <v>120</v>
      </c>
      <c r="E19" s="13" t="s">
        <v>128</v>
      </c>
    </row>
    <row r="20" spans="1:9" x14ac:dyDescent="0.3">
      <c r="A20" s="13" t="s">
        <v>63</v>
      </c>
      <c r="B20" s="13">
        <f>B8*L3+C8*M3</f>
        <v>3</v>
      </c>
      <c r="C20" s="13" t="s">
        <v>131</v>
      </c>
      <c r="D20" s="13">
        <f>N3</f>
        <v>280</v>
      </c>
      <c r="E20" s="13" t="s">
        <v>128</v>
      </c>
    </row>
    <row r="21" spans="1:9" x14ac:dyDescent="0.3">
      <c r="A21" s="13" t="s">
        <v>106</v>
      </c>
      <c r="B21" s="13">
        <f>B8*(G6+G13) + C8*(H6+H13)</f>
        <v>38.900000000000006</v>
      </c>
      <c r="C21" s="13" t="s">
        <v>131</v>
      </c>
      <c r="D21" s="13">
        <f>K9</f>
        <v>2440</v>
      </c>
      <c r="E21" s="13" t="s">
        <v>74</v>
      </c>
    </row>
    <row r="22" spans="1:9" x14ac:dyDescent="0.3">
      <c r="A22" s="13" t="s">
        <v>105</v>
      </c>
      <c r="B22" s="13">
        <f>B8*B12 +C8*C12-B21</f>
        <v>17.599999999999994</v>
      </c>
      <c r="C22" s="13" t="s">
        <v>133</v>
      </c>
      <c r="D22" s="13">
        <f>K6</f>
        <v>90</v>
      </c>
      <c r="E22" s="13" t="s">
        <v>74</v>
      </c>
    </row>
    <row r="23" spans="1:9" x14ac:dyDescent="0.3">
      <c r="A23" s="13" t="s">
        <v>137</v>
      </c>
      <c r="B23" s="13">
        <f>B12</f>
        <v>32</v>
      </c>
      <c r="C23" s="13" t="s">
        <v>131</v>
      </c>
      <c r="D23" s="13">
        <f>B4</f>
        <v>200</v>
      </c>
      <c r="E23" s="13" t="s">
        <v>74</v>
      </c>
    </row>
    <row r="24" spans="1:9" x14ac:dyDescent="0.3">
      <c r="A24" s="13" t="s">
        <v>138</v>
      </c>
      <c r="B24" s="13">
        <f>C12</f>
        <v>24.5</v>
      </c>
      <c r="C24" s="13" t="s">
        <v>131</v>
      </c>
      <c r="D24" s="13">
        <f>C4</f>
        <v>50</v>
      </c>
      <c r="E24" s="13" t="s">
        <v>74</v>
      </c>
    </row>
  </sheetData>
  <mergeCells count="6">
    <mergeCell ref="N8:P8"/>
    <mergeCell ref="B6:C6"/>
    <mergeCell ref="A16:C16"/>
    <mergeCell ref="B10:C10"/>
    <mergeCell ref="B1:C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0BCF-D22A-4815-A489-63459313543D}">
  <dimension ref="A1:P24"/>
  <sheetViews>
    <sheetView tabSelected="1" workbookViewId="0">
      <selection activeCell="G23" sqref="G23"/>
    </sheetView>
  </sheetViews>
  <sheetFormatPr defaultRowHeight="14.4" x14ac:dyDescent="0.3"/>
  <cols>
    <col min="6" max="6" width="36.109375" bestFit="1" customWidth="1"/>
    <col min="11" max="11" width="10.88671875" bestFit="1" customWidth="1"/>
  </cols>
  <sheetData>
    <row r="1" spans="1:16" x14ac:dyDescent="0.3">
      <c r="A1" s="13"/>
      <c r="B1" s="22" t="s">
        <v>105</v>
      </c>
      <c r="C1" s="22"/>
      <c r="D1" s="13"/>
      <c r="F1" s="22" t="s">
        <v>106</v>
      </c>
      <c r="G1" s="22"/>
      <c r="H1" s="22"/>
      <c r="I1" s="13"/>
      <c r="K1" s="13" t="s">
        <v>126</v>
      </c>
      <c r="L1" s="13" t="s">
        <v>103</v>
      </c>
      <c r="M1" s="13" t="s">
        <v>104</v>
      </c>
      <c r="N1" s="13" t="s">
        <v>113</v>
      </c>
      <c r="O1" s="13"/>
    </row>
    <row r="2" spans="1:16" x14ac:dyDescent="0.3">
      <c r="A2" s="13"/>
      <c r="B2" s="13" t="s">
        <v>103</v>
      </c>
      <c r="C2" s="13" t="s">
        <v>104</v>
      </c>
      <c r="D2" s="13"/>
      <c r="F2" s="14" t="s">
        <v>107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128</v>
      </c>
    </row>
    <row r="3" spans="1:16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Переменные!R11*Переменные!R14</f>
        <v>9</v>
      </c>
      <c r="H3" s="13">
        <f>Переменные!R12*Переменные!R15 + Переменные!R12*Переменные!R16</f>
        <v>6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128</v>
      </c>
    </row>
    <row r="4" spans="1:16" x14ac:dyDescent="0.3">
      <c r="A4" s="14"/>
      <c r="B4" s="13">
        <f>Переменные!R9</f>
        <v>200</v>
      </c>
      <c r="C4" s="13">
        <f>Переменные!R10</f>
        <v>50</v>
      </c>
      <c r="D4" s="13" t="s">
        <v>121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</row>
    <row r="5" spans="1:16" x14ac:dyDescent="0.3">
      <c r="F5" s="13" t="s">
        <v>117</v>
      </c>
      <c r="G5" s="13">
        <f>Переменные!R27*Переменные!R29</f>
        <v>1</v>
      </c>
      <c r="H5" s="13">
        <f>Переменные!R28*Переменные!R29</f>
        <v>0.5</v>
      </c>
      <c r="I5" s="13" t="s">
        <v>121</v>
      </c>
      <c r="K5" s="13" t="s">
        <v>109</v>
      </c>
      <c r="L5" s="13"/>
      <c r="N5" s="13" t="s">
        <v>110</v>
      </c>
      <c r="O5" s="13"/>
    </row>
    <row r="6" spans="1:16" x14ac:dyDescent="0.3">
      <c r="F6" s="13" t="s">
        <v>122</v>
      </c>
      <c r="G6" s="13">
        <f>SUM(G3:G5)</f>
        <v>22</v>
      </c>
      <c r="H6" s="13">
        <f>SUM(H3:H5)</f>
        <v>14.5</v>
      </c>
      <c r="I6" s="13" t="s">
        <v>121</v>
      </c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</row>
    <row r="8" spans="1:16" x14ac:dyDescent="0.3">
      <c r="F8" s="14" t="s">
        <v>108</v>
      </c>
      <c r="G8" s="13" t="s">
        <v>103</v>
      </c>
      <c r="H8" s="13" t="s">
        <v>104</v>
      </c>
      <c r="I8" s="13"/>
      <c r="K8" s="13" t="s">
        <v>127</v>
      </c>
      <c r="L8" s="13"/>
      <c r="N8" s="19" t="s">
        <v>125</v>
      </c>
      <c r="O8" s="20"/>
      <c r="P8" s="21"/>
    </row>
    <row r="9" spans="1:16" x14ac:dyDescent="0.3">
      <c r="F9" s="13" t="s">
        <v>118</v>
      </c>
      <c r="G9" s="13">
        <f>Переменные!R30*Переменные!R29/N9*Переменные!R23</f>
        <v>0.2</v>
      </c>
      <c r="H9" s="13">
        <f>Переменные!R30*Переменные!R29/Расчёты!N9*Переменные!R24</f>
        <v>0.1</v>
      </c>
      <c r="I9" s="13" t="s">
        <v>121</v>
      </c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15" t="s">
        <v>124</v>
      </c>
      <c r="P9" s="16"/>
    </row>
    <row r="10" spans="1:16" x14ac:dyDescent="0.3">
      <c r="F10" s="13" t="s">
        <v>96</v>
      </c>
      <c r="G10" s="17">
        <f>Переменные!R31 / N9 * Переменные!R23</f>
        <v>1</v>
      </c>
      <c r="H10" s="13">
        <f>Переменные!R31 / Расчёты!N9 * Переменные!R24</f>
        <v>0.5</v>
      </c>
      <c r="I10" s="13" t="s">
        <v>121</v>
      </c>
    </row>
    <row r="11" spans="1:16" x14ac:dyDescent="0.3">
      <c r="F11" s="13" t="s">
        <v>119</v>
      </c>
      <c r="G11" s="13">
        <f>Переменные!R32 / Расчёты!N9 * Переменные!R23</f>
        <v>0.3</v>
      </c>
      <c r="H11" s="13">
        <f>Переменные!R32 / Расчёты!N9 *Переменные!R24</f>
        <v>0.15</v>
      </c>
      <c r="I11" s="13" t="s">
        <v>121</v>
      </c>
    </row>
    <row r="12" spans="1:16" x14ac:dyDescent="0.3">
      <c r="F12" s="13" t="s">
        <v>120</v>
      </c>
      <c r="G12" s="13">
        <f>Переменные!R33 / Расчёты!N9 * Переменные!R23</f>
        <v>0.1</v>
      </c>
      <c r="H12" s="13">
        <f>Переменные!R33 / Расчёты!N9 * Переменные!R24</f>
        <v>0.05</v>
      </c>
      <c r="I12" s="13" t="s">
        <v>121</v>
      </c>
    </row>
    <row r="13" spans="1:16" x14ac:dyDescent="0.3">
      <c r="F13" s="13" t="s">
        <v>123</v>
      </c>
      <c r="G13" s="13">
        <f>SUM(G9:G12)</f>
        <v>1.6</v>
      </c>
      <c r="H13" s="13">
        <f>SUM(H9:H12)</f>
        <v>0.8</v>
      </c>
      <c r="I13" s="13" t="s">
        <v>121</v>
      </c>
    </row>
    <row r="16" spans="1:16" x14ac:dyDescent="0.3">
      <c r="A16" s="23" t="s">
        <v>129</v>
      </c>
      <c r="B16" s="23"/>
      <c r="C16" s="23"/>
      <c r="D16" s="14"/>
      <c r="E16" s="18"/>
      <c r="F16" s="14" t="s">
        <v>136</v>
      </c>
      <c r="G16" s="22" t="s">
        <v>130</v>
      </c>
      <c r="H16" s="22"/>
      <c r="I16" s="13"/>
    </row>
    <row r="17" spans="1:11" x14ac:dyDescent="0.3">
      <c r="A17" s="13" t="s">
        <v>103</v>
      </c>
      <c r="B17" s="13">
        <f>G18</f>
        <v>120</v>
      </c>
      <c r="C17" s="13" t="s">
        <v>132</v>
      </c>
      <c r="D17" s="13">
        <v>0</v>
      </c>
      <c r="G17" s="13" t="s">
        <v>103</v>
      </c>
      <c r="H17" s="13" t="s">
        <v>104</v>
      </c>
      <c r="I17" s="13"/>
    </row>
    <row r="18" spans="1:11" x14ac:dyDescent="0.3">
      <c r="A18" s="13" t="s">
        <v>104</v>
      </c>
      <c r="B18" s="13">
        <f>H18</f>
        <v>0</v>
      </c>
      <c r="C18" s="13" t="s">
        <v>133</v>
      </c>
      <c r="D18" s="13">
        <v>0</v>
      </c>
      <c r="G18" s="13">
        <v>120</v>
      </c>
      <c r="H18" s="13">
        <v>0</v>
      </c>
      <c r="I18" s="13" t="s">
        <v>134</v>
      </c>
    </row>
    <row r="19" spans="1:11" x14ac:dyDescent="0.3">
      <c r="A19" s="13" t="s">
        <v>61</v>
      </c>
      <c r="B19" s="13">
        <f>G18*L2+H18*M2</f>
        <v>120</v>
      </c>
      <c r="C19" s="13" t="s">
        <v>131</v>
      </c>
      <c r="D19" s="13">
        <f>N2</f>
        <v>120</v>
      </c>
    </row>
    <row r="20" spans="1:11" x14ac:dyDescent="0.3">
      <c r="A20" s="13" t="s">
        <v>63</v>
      </c>
      <c r="B20" s="13">
        <f>G18*L3+H18*M3</f>
        <v>240</v>
      </c>
      <c r="C20" s="13" t="s">
        <v>131</v>
      </c>
      <c r="D20" s="13">
        <f>N3</f>
        <v>280</v>
      </c>
      <c r="G20" s="24"/>
      <c r="H20" s="24"/>
    </row>
    <row r="21" spans="1:11" x14ac:dyDescent="0.3">
      <c r="A21" s="13" t="s">
        <v>106</v>
      </c>
      <c r="B21" s="13">
        <f>G18*(G6+G13) + H18*(H6+H13)</f>
        <v>2832</v>
      </c>
      <c r="C21" s="13" t="s">
        <v>131</v>
      </c>
      <c r="D21" s="13">
        <f>K9</f>
        <v>2440</v>
      </c>
      <c r="F21" t="s">
        <v>141</v>
      </c>
      <c r="G21">
        <f>G18*(B3-(G6+G13)+H18*(C3-(H6+H13)))</f>
        <v>1007.9999999999998</v>
      </c>
    </row>
    <row r="22" spans="1:11" x14ac:dyDescent="0.3">
      <c r="A22" s="13" t="s">
        <v>105</v>
      </c>
      <c r="B22" s="13">
        <f>G18*B3+C3*H18</f>
        <v>3840</v>
      </c>
      <c r="C22" s="13" t="s">
        <v>133</v>
      </c>
      <c r="D22" s="13">
        <f>K6</f>
        <v>90</v>
      </c>
      <c r="F22" t="s">
        <v>140</v>
      </c>
      <c r="G22">
        <f>G18*(B3-G6)-G13 + H18*(C3-H6)-H13</f>
        <v>1197.6000000000001</v>
      </c>
    </row>
    <row r="23" spans="1:11" x14ac:dyDescent="0.3">
      <c r="A23" s="13" t="s">
        <v>103</v>
      </c>
      <c r="B23" s="13">
        <f>G18</f>
        <v>120</v>
      </c>
      <c r="C23" s="13" t="s">
        <v>131</v>
      </c>
      <c r="D23" s="13">
        <f>B4</f>
        <v>200</v>
      </c>
      <c r="F23" t="s">
        <v>142</v>
      </c>
    </row>
    <row r="24" spans="1:11" x14ac:dyDescent="0.3">
      <c r="A24" s="13" t="s">
        <v>104</v>
      </c>
      <c r="B24" s="13">
        <f>H18</f>
        <v>0</v>
      </c>
      <c r="C24" s="13" t="s">
        <v>131</v>
      </c>
      <c r="D24" s="13">
        <f>C4</f>
        <v>50</v>
      </c>
      <c r="K24" t="s">
        <v>143</v>
      </c>
    </row>
  </sheetData>
  <mergeCells count="6">
    <mergeCell ref="N8:P8"/>
    <mergeCell ref="G20:H20"/>
    <mergeCell ref="A16:C16"/>
    <mergeCell ref="B1:C1"/>
    <mergeCell ref="F1:H1"/>
    <mergeCell ref="G16:H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5B83-6808-4823-8483-CC874B6076B2}">
  <dimension ref="A1:Z33"/>
  <sheetViews>
    <sheetView topLeftCell="A9" workbookViewId="0">
      <selection activeCell="A28" sqref="A28"/>
    </sheetView>
  </sheetViews>
  <sheetFormatPr defaultRowHeight="14.4" x14ac:dyDescent="0.3"/>
  <cols>
    <col min="1" max="1" width="71.21875" bestFit="1" customWidth="1"/>
    <col min="2" max="2" width="7.44140625" bestFit="1" customWidth="1"/>
    <col min="3" max="3" width="18.77734375" bestFit="1" customWidth="1"/>
    <col min="4" max="17" width="0" hidden="1" customWidth="1"/>
    <col min="19" max="26" width="0" hidden="1" customWidth="1"/>
  </cols>
  <sheetData>
    <row r="1" spans="1:26" ht="15.6" x14ac:dyDescent="0.3">
      <c r="A1" s="11" t="s">
        <v>0</v>
      </c>
      <c r="B1" s="12" t="s">
        <v>1</v>
      </c>
      <c r="C1" s="1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5.6" x14ac:dyDescent="0.3">
      <c r="A2" s="7" t="s">
        <v>26</v>
      </c>
      <c r="B2" s="8" t="s">
        <v>27</v>
      </c>
      <c r="C2" s="8" t="s">
        <v>28</v>
      </c>
      <c r="D2" s="2">
        <v>40</v>
      </c>
      <c r="E2" s="2">
        <v>21</v>
      </c>
      <c r="F2" s="2">
        <v>30</v>
      </c>
      <c r="G2" s="2">
        <v>30</v>
      </c>
      <c r="H2" s="2">
        <v>30</v>
      </c>
      <c r="I2" s="2">
        <v>30</v>
      </c>
      <c r="J2" s="2">
        <v>12</v>
      </c>
      <c r="K2" s="2">
        <v>10</v>
      </c>
      <c r="L2" s="2">
        <v>30</v>
      </c>
      <c r="M2" s="2">
        <v>24</v>
      </c>
      <c r="N2" s="2">
        <v>30</v>
      </c>
      <c r="O2" s="2">
        <v>10</v>
      </c>
      <c r="P2" s="2">
        <v>30</v>
      </c>
      <c r="Q2" s="2">
        <v>30</v>
      </c>
      <c r="R2" s="2">
        <v>20</v>
      </c>
      <c r="S2" s="2">
        <v>30</v>
      </c>
      <c r="T2" s="2">
        <v>30</v>
      </c>
      <c r="U2" s="2">
        <v>30</v>
      </c>
      <c r="V2" s="2">
        <v>21</v>
      </c>
      <c r="W2" s="2">
        <v>30</v>
      </c>
      <c r="X2" s="2">
        <v>30</v>
      </c>
      <c r="Y2" s="2">
        <v>10</v>
      </c>
      <c r="Z2" s="3">
        <v>12</v>
      </c>
    </row>
    <row r="3" spans="1:26" ht="15.6" x14ac:dyDescent="0.3">
      <c r="A3" s="7" t="s">
        <v>29</v>
      </c>
      <c r="B3" s="9" t="s">
        <v>30</v>
      </c>
      <c r="C3" s="9" t="s">
        <v>31</v>
      </c>
      <c r="D3" s="4">
        <v>60</v>
      </c>
      <c r="E3" s="4">
        <v>80</v>
      </c>
      <c r="F3" s="4">
        <v>100</v>
      </c>
      <c r="G3" s="4">
        <v>90</v>
      </c>
      <c r="H3" s="4">
        <v>100</v>
      </c>
      <c r="I3" s="4">
        <v>100</v>
      </c>
      <c r="J3" s="4">
        <v>100</v>
      </c>
      <c r="K3" s="4">
        <v>90</v>
      </c>
      <c r="L3" s="4">
        <v>100</v>
      </c>
      <c r="M3" s="4">
        <v>70</v>
      </c>
      <c r="N3" s="4">
        <v>100</v>
      </c>
      <c r="O3" s="4">
        <v>45</v>
      </c>
      <c r="P3" s="4">
        <v>90</v>
      </c>
      <c r="Q3" s="4">
        <v>100</v>
      </c>
      <c r="R3" s="4">
        <v>90</v>
      </c>
      <c r="S3" s="4">
        <v>70</v>
      </c>
      <c r="T3" s="4">
        <v>100</v>
      </c>
      <c r="U3" s="4">
        <v>80</v>
      </c>
      <c r="V3" s="4">
        <v>60</v>
      </c>
      <c r="W3" s="4">
        <v>120</v>
      </c>
      <c r="X3" s="4">
        <v>100</v>
      </c>
      <c r="Y3" s="4">
        <v>70</v>
      </c>
      <c r="Z3" s="5">
        <v>35</v>
      </c>
    </row>
    <row r="4" spans="1:26" ht="15.6" x14ac:dyDescent="0.3">
      <c r="A4" s="7" t="s">
        <v>32</v>
      </c>
      <c r="B4" s="8"/>
      <c r="C4" s="8"/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  <c r="X4" s="3">
        <v>3</v>
      </c>
      <c r="Y4" s="3">
        <v>3</v>
      </c>
      <c r="Z4" s="6">
        <v>3</v>
      </c>
    </row>
    <row r="5" spans="1:26" ht="15.6" x14ac:dyDescent="0.3">
      <c r="A5" s="7" t="s">
        <v>33</v>
      </c>
      <c r="B5" s="8"/>
      <c r="C5" s="8"/>
      <c r="D5" s="3">
        <v>8</v>
      </c>
      <c r="E5" s="3">
        <v>8</v>
      </c>
      <c r="F5" s="3">
        <v>8</v>
      </c>
      <c r="G5" s="3">
        <v>8</v>
      </c>
      <c r="H5" s="3">
        <v>8</v>
      </c>
      <c r="I5" s="3">
        <v>8</v>
      </c>
      <c r="J5" s="3">
        <v>8</v>
      </c>
      <c r="K5" s="3">
        <v>8</v>
      </c>
      <c r="L5" s="3">
        <v>8</v>
      </c>
      <c r="M5" s="3">
        <v>8</v>
      </c>
      <c r="N5" s="3">
        <v>8</v>
      </c>
      <c r="O5" s="3">
        <v>8</v>
      </c>
      <c r="P5" s="3">
        <v>8</v>
      </c>
      <c r="Q5" s="3">
        <v>8</v>
      </c>
      <c r="R5" s="3">
        <v>8</v>
      </c>
      <c r="S5" s="3">
        <v>8</v>
      </c>
      <c r="T5" s="3">
        <v>8</v>
      </c>
      <c r="U5" s="3">
        <v>8</v>
      </c>
      <c r="V5" s="3">
        <v>8</v>
      </c>
      <c r="W5" s="3">
        <v>8</v>
      </c>
      <c r="X5" s="3">
        <v>8</v>
      </c>
      <c r="Y5" s="3">
        <v>8</v>
      </c>
      <c r="Z5" s="6">
        <v>8</v>
      </c>
    </row>
    <row r="6" spans="1:26" ht="15.6" x14ac:dyDescent="0.3">
      <c r="A6" s="10" t="s">
        <v>34</v>
      </c>
      <c r="B6" s="8" t="s">
        <v>35</v>
      </c>
      <c r="C6" s="8" t="s">
        <v>36</v>
      </c>
      <c r="D6" s="2">
        <v>2</v>
      </c>
      <c r="E6" s="2">
        <v>2</v>
      </c>
      <c r="F6" s="2">
        <v>3</v>
      </c>
      <c r="G6" s="2">
        <v>2</v>
      </c>
      <c r="H6" s="2">
        <v>1</v>
      </c>
      <c r="I6" s="2">
        <v>2</v>
      </c>
      <c r="J6" s="2">
        <v>1</v>
      </c>
      <c r="K6" s="2">
        <v>2</v>
      </c>
      <c r="L6" s="2">
        <v>2</v>
      </c>
      <c r="M6" s="2">
        <v>1</v>
      </c>
      <c r="N6" s="2">
        <v>1</v>
      </c>
      <c r="O6" s="2">
        <v>1</v>
      </c>
      <c r="P6" s="2">
        <v>1</v>
      </c>
      <c r="Q6" s="2">
        <v>2</v>
      </c>
      <c r="R6" s="2">
        <v>1</v>
      </c>
      <c r="S6" s="2">
        <v>2</v>
      </c>
      <c r="T6" s="2">
        <v>1</v>
      </c>
      <c r="U6" s="2">
        <v>1</v>
      </c>
      <c r="V6" s="2">
        <v>1</v>
      </c>
      <c r="W6" s="2">
        <v>2</v>
      </c>
      <c r="X6" s="2">
        <v>1</v>
      </c>
      <c r="Y6" s="2">
        <v>1</v>
      </c>
      <c r="Z6" s="3">
        <v>1</v>
      </c>
    </row>
    <row r="7" spans="1:26" ht="15.6" x14ac:dyDescent="0.3">
      <c r="A7" s="7" t="s">
        <v>37</v>
      </c>
      <c r="B7" s="8" t="s">
        <v>38</v>
      </c>
      <c r="C7" s="8" t="s">
        <v>39</v>
      </c>
      <c r="D7" s="3">
        <v>28</v>
      </c>
      <c r="E7" s="3">
        <v>29.5</v>
      </c>
      <c r="F7" s="3">
        <v>16.25</v>
      </c>
      <c r="G7" s="3">
        <v>28</v>
      </c>
      <c r="H7" s="3">
        <v>22</v>
      </c>
      <c r="I7" s="3">
        <v>27.5</v>
      </c>
      <c r="J7" s="3">
        <v>26</v>
      </c>
      <c r="K7" s="3">
        <v>21.5</v>
      </c>
      <c r="L7" s="3">
        <v>27</v>
      </c>
      <c r="M7" s="3">
        <v>18.5</v>
      </c>
      <c r="N7" s="3">
        <v>22.5</v>
      </c>
      <c r="O7" s="3">
        <v>21.5</v>
      </c>
      <c r="P7" s="3">
        <v>30.25</v>
      </c>
      <c r="Q7" s="3">
        <v>20.5</v>
      </c>
      <c r="R7" s="3">
        <v>32</v>
      </c>
      <c r="S7" s="3">
        <v>23</v>
      </c>
      <c r="T7" s="3">
        <v>12.5</v>
      </c>
      <c r="U7" s="3">
        <v>25.5</v>
      </c>
      <c r="V7" s="3">
        <v>28</v>
      </c>
      <c r="W7" s="3">
        <v>26</v>
      </c>
      <c r="X7" s="3">
        <v>28.5</v>
      </c>
      <c r="Y7" s="3">
        <v>19.5</v>
      </c>
      <c r="Z7" s="6">
        <v>21</v>
      </c>
    </row>
    <row r="8" spans="1:26" ht="15.6" x14ac:dyDescent="0.3">
      <c r="A8" s="7" t="s">
        <v>40</v>
      </c>
      <c r="B8" s="8" t="s">
        <v>41</v>
      </c>
      <c r="C8" s="8" t="s">
        <v>39</v>
      </c>
      <c r="D8" s="3">
        <v>26.2</v>
      </c>
      <c r="E8" s="3">
        <v>29.3</v>
      </c>
      <c r="F8" s="3">
        <v>24.6</v>
      </c>
      <c r="G8" s="3">
        <v>29.6</v>
      </c>
      <c r="H8" s="3">
        <v>23.6</v>
      </c>
      <c r="I8" s="3">
        <v>30.2</v>
      </c>
      <c r="J8" s="3">
        <v>22</v>
      </c>
      <c r="K8" s="3">
        <v>21.3</v>
      </c>
      <c r="L8" s="3">
        <v>42.8</v>
      </c>
      <c r="M8" s="3">
        <v>24</v>
      </c>
      <c r="N8" s="3">
        <v>20.25</v>
      </c>
      <c r="O8" s="3">
        <v>27.2</v>
      </c>
      <c r="P8" s="3">
        <v>44.7</v>
      </c>
      <c r="Q8" s="3">
        <v>31.1</v>
      </c>
      <c r="R8" s="3">
        <v>24.5</v>
      </c>
      <c r="S8" s="3">
        <v>29</v>
      </c>
      <c r="T8" s="3">
        <v>24.2</v>
      </c>
      <c r="U8" s="3">
        <v>18.3</v>
      </c>
      <c r="V8" s="3">
        <v>21</v>
      </c>
      <c r="W8" s="3">
        <v>43</v>
      </c>
      <c r="X8" s="3">
        <v>33</v>
      </c>
      <c r="Y8" s="3">
        <v>33.200000000000003</v>
      </c>
      <c r="Z8" s="6">
        <v>34</v>
      </c>
    </row>
    <row r="9" spans="1:26" ht="15.6" x14ac:dyDescent="0.3">
      <c r="A9" s="7" t="s">
        <v>42</v>
      </c>
      <c r="B9" s="8" t="s">
        <v>43</v>
      </c>
      <c r="C9" s="8" t="s">
        <v>44</v>
      </c>
      <c r="D9" s="2">
        <v>190</v>
      </c>
      <c r="E9" s="2">
        <v>120</v>
      </c>
      <c r="F9" s="2">
        <v>600</v>
      </c>
      <c r="G9" s="2">
        <v>200</v>
      </c>
      <c r="H9" s="2">
        <v>180</v>
      </c>
      <c r="I9" s="2">
        <v>80</v>
      </c>
      <c r="J9" s="2">
        <v>200</v>
      </c>
      <c r="K9" s="2">
        <v>200</v>
      </c>
      <c r="L9" s="2">
        <v>200</v>
      </c>
      <c r="M9" s="2">
        <v>130</v>
      </c>
      <c r="N9" s="2">
        <v>320</v>
      </c>
      <c r="O9" s="2">
        <v>200</v>
      </c>
      <c r="P9" s="2">
        <v>200</v>
      </c>
      <c r="Q9" s="2">
        <v>200</v>
      </c>
      <c r="R9" s="2">
        <v>200</v>
      </c>
      <c r="S9" s="2">
        <v>300</v>
      </c>
      <c r="T9" s="2">
        <v>320</v>
      </c>
      <c r="U9" s="2">
        <v>600</v>
      </c>
      <c r="V9" s="2">
        <v>200</v>
      </c>
      <c r="W9" s="2">
        <v>330</v>
      </c>
      <c r="X9" s="2">
        <v>200</v>
      </c>
      <c r="Y9" s="2">
        <v>200</v>
      </c>
      <c r="Z9" s="3">
        <v>52</v>
      </c>
    </row>
    <row r="10" spans="1:26" ht="15.6" x14ac:dyDescent="0.3">
      <c r="A10" s="7" t="s">
        <v>45</v>
      </c>
      <c r="B10" s="8" t="s">
        <v>46</v>
      </c>
      <c r="C10" s="8" t="s">
        <v>44</v>
      </c>
      <c r="D10" s="2">
        <v>200</v>
      </c>
      <c r="E10" s="2">
        <v>92</v>
      </c>
      <c r="F10" s="2">
        <v>300</v>
      </c>
      <c r="G10" s="2">
        <v>300</v>
      </c>
      <c r="H10" s="2">
        <v>300</v>
      </c>
      <c r="I10" s="2">
        <v>300</v>
      </c>
      <c r="J10" s="2">
        <v>120</v>
      </c>
      <c r="K10" s="2">
        <v>300</v>
      </c>
      <c r="L10" s="2">
        <v>300</v>
      </c>
      <c r="M10" s="2">
        <v>150</v>
      </c>
      <c r="N10" s="2">
        <v>200</v>
      </c>
      <c r="O10" s="2">
        <v>250</v>
      </c>
      <c r="P10" s="2">
        <v>300</v>
      </c>
      <c r="Q10" s="2">
        <v>300</v>
      </c>
      <c r="R10" s="2">
        <v>50</v>
      </c>
      <c r="S10" s="2">
        <v>100</v>
      </c>
      <c r="T10" s="2">
        <v>400</v>
      </c>
      <c r="U10" s="2">
        <v>393</v>
      </c>
      <c r="V10" s="2">
        <v>300</v>
      </c>
      <c r="W10" s="2">
        <v>280</v>
      </c>
      <c r="X10" s="2">
        <v>300</v>
      </c>
      <c r="Y10" s="2">
        <v>300</v>
      </c>
      <c r="Z10" s="3">
        <v>90</v>
      </c>
    </row>
    <row r="11" spans="1:26" ht="15.6" x14ac:dyDescent="0.3">
      <c r="A11" s="7" t="s">
        <v>47</v>
      </c>
      <c r="B11" s="8" t="s">
        <v>48</v>
      </c>
      <c r="C11" s="8" t="s">
        <v>31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3</v>
      </c>
      <c r="J11" s="2">
        <v>1</v>
      </c>
      <c r="K11" s="2">
        <v>2</v>
      </c>
      <c r="L11" s="2">
        <v>2</v>
      </c>
      <c r="M11" s="2">
        <v>2</v>
      </c>
      <c r="N11" s="2">
        <v>2</v>
      </c>
      <c r="O11" s="2">
        <v>1</v>
      </c>
      <c r="P11" s="2">
        <v>2</v>
      </c>
      <c r="Q11" s="2">
        <v>2</v>
      </c>
      <c r="R11" s="2">
        <v>3</v>
      </c>
      <c r="S11" s="2">
        <v>2</v>
      </c>
      <c r="T11" s="2">
        <v>2</v>
      </c>
      <c r="U11" s="2">
        <v>1</v>
      </c>
      <c r="V11" s="2">
        <v>2</v>
      </c>
      <c r="W11" s="2">
        <v>4</v>
      </c>
      <c r="X11" s="2">
        <v>2</v>
      </c>
      <c r="Y11" s="2">
        <v>2</v>
      </c>
      <c r="Z11" s="3">
        <v>2</v>
      </c>
    </row>
    <row r="12" spans="1:26" ht="15.6" x14ac:dyDescent="0.3">
      <c r="A12" s="7" t="s">
        <v>49</v>
      </c>
      <c r="B12" s="8" t="s">
        <v>50</v>
      </c>
      <c r="C12" s="8" t="s">
        <v>31</v>
      </c>
      <c r="D12" s="2">
        <v>3</v>
      </c>
      <c r="E12" s="2">
        <v>3</v>
      </c>
      <c r="F12" s="2">
        <v>3</v>
      </c>
      <c r="G12" s="2">
        <v>3</v>
      </c>
      <c r="H12" s="2">
        <v>3</v>
      </c>
      <c r="I12" s="2">
        <v>2</v>
      </c>
      <c r="J12" s="2">
        <v>2</v>
      </c>
      <c r="K12" s="2">
        <v>2</v>
      </c>
      <c r="L12" s="2">
        <v>3</v>
      </c>
      <c r="M12" s="2">
        <v>1</v>
      </c>
      <c r="N12" s="2">
        <v>3</v>
      </c>
      <c r="O12" s="2">
        <v>2</v>
      </c>
      <c r="P12" s="2">
        <v>3</v>
      </c>
      <c r="Q12" s="2">
        <v>2</v>
      </c>
      <c r="R12" s="2">
        <v>2</v>
      </c>
      <c r="S12" s="2">
        <v>1</v>
      </c>
      <c r="T12" s="2">
        <v>1</v>
      </c>
      <c r="U12" s="2">
        <v>2</v>
      </c>
      <c r="V12" s="2">
        <v>3</v>
      </c>
      <c r="W12" s="2">
        <v>3</v>
      </c>
      <c r="X12" s="2">
        <v>1</v>
      </c>
      <c r="Y12" s="2">
        <v>3</v>
      </c>
      <c r="Z12" s="3">
        <v>3</v>
      </c>
    </row>
    <row r="13" spans="1:26" ht="15.6" x14ac:dyDescent="0.3">
      <c r="A13" s="7" t="s">
        <v>51</v>
      </c>
      <c r="B13" s="8" t="s">
        <v>52</v>
      </c>
      <c r="C13" s="8" t="s">
        <v>53</v>
      </c>
      <c r="D13" s="2">
        <v>2</v>
      </c>
      <c r="E13" s="2">
        <v>2</v>
      </c>
      <c r="F13" s="2">
        <v>1</v>
      </c>
      <c r="G13" s="2">
        <v>1</v>
      </c>
      <c r="H13" s="2">
        <v>1</v>
      </c>
      <c r="I13" s="2">
        <v>1</v>
      </c>
      <c r="J13" s="2">
        <v>2</v>
      </c>
      <c r="K13" s="2">
        <v>2</v>
      </c>
      <c r="L13" s="2">
        <v>1</v>
      </c>
      <c r="M13" s="2">
        <v>3</v>
      </c>
      <c r="N13" s="2">
        <v>1</v>
      </c>
      <c r="O13" s="2">
        <v>2</v>
      </c>
      <c r="P13" s="2">
        <v>4</v>
      </c>
      <c r="Q13" s="2">
        <v>1</v>
      </c>
      <c r="R13" s="2">
        <v>1</v>
      </c>
      <c r="S13" s="2">
        <v>3</v>
      </c>
      <c r="T13" s="2">
        <v>1</v>
      </c>
      <c r="U13" s="2">
        <v>2</v>
      </c>
      <c r="V13" s="2">
        <v>2</v>
      </c>
      <c r="W13" s="2">
        <v>1</v>
      </c>
      <c r="X13" s="2">
        <v>4</v>
      </c>
      <c r="Y13" s="2">
        <v>1</v>
      </c>
      <c r="Z13" s="3">
        <v>2</v>
      </c>
    </row>
    <row r="14" spans="1:26" ht="15.6" x14ac:dyDescent="0.3">
      <c r="A14" s="7" t="s">
        <v>54</v>
      </c>
      <c r="B14" s="8" t="s">
        <v>55</v>
      </c>
      <c r="C14" s="8" t="s">
        <v>53</v>
      </c>
      <c r="D14" s="2">
        <v>1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1</v>
      </c>
      <c r="K14" s="2">
        <v>2</v>
      </c>
      <c r="L14" s="2">
        <v>2</v>
      </c>
      <c r="M14" s="2">
        <v>2</v>
      </c>
      <c r="N14" s="2">
        <v>2</v>
      </c>
      <c r="O14" s="2">
        <v>3</v>
      </c>
      <c r="P14" s="2">
        <v>2</v>
      </c>
      <c r="Q14" s="2">
        <v>2</v>
      </c>
      <c r="R14" s="2">
        <v>2</v>
      </c>
      <c r="S14" s="2">
        <v>2</v>
      </c>
      <c r="T14" s="2">
        <v>2</v>
      </c>
      <c r="U14" s="2">
        <v>4</v>
      </c>
      <c r="V14" s="2">
        <v>2</v>
      </c>
      <c r="W14" s="2">
        <v>2</v>
      </c>
      <c r="X14" s="2">
        <v>1</v>
      </c>
      <c r="Y14" s="2">
        <v>2</v>
      </c>
      <c r="Z14" s="3">
        <v>3</v>
      </c>
    </row>
    <row r="15" spans="1:26" ht="15.6" x14ac:dyDescent="0.3">
      <c r="A15" s="7" t="s">
        <v>56</v>
      </c>
      <c r="B15" s="8" t="s">
        <v>57</v>
      </c>
      <c r="C15" s="8" t="s">
        <v>53</v>
      </c>
      <c r="D15" s="2">
        <v>2</v>
      </c>
      <c r="E15" s="2">
        <v>3</v>
      </c>
      <c r="F15" s="2">
        <v>1</v>
      </c>
      <c r="G15" s="2">
        <v>1</v>
      </c>
      <c r="H15" s="2">
        <v>1</v>
      </c>
      <c r="I15" s="2">
        <v>2</v>
      </c>
      <c r="J15" s="2">
        <v>1</v>
      </c>
      <c r="K15" s="2">
        <v>2</v>
      </c>
      <c r="L15" s="2">
        <v>2</v>
      </c>
      <c r="M15" s="2">
        <v>2</v>
      </c>
      <c r="N15" s="2">
        <v>1</v>
      </c>
      <c r="O15" s="2">
        <v>3</v>
      </c>
      <c r="P15" s="2">
        <v>2</v>
      </c>
      <c r="Q15" s="2">
        <v>3</v>
      </c>
      <c r="R15" s="2">
        <v>2</v>
      </c>
      <c r="S15" s="2">
        <v>2</v>
      </c>
      <c r="T15" s="2">
        <v>2</v>
      </c>
      <c r="U15" s="2">
        <v>3</v>
      </c>
      <c r="V15" s="2">
        <v>2</v>
      </c>
      <c r="W15" s="2">
        <v>2</v>
      </c>
      <c r="X15" s="2">
        <v>2</v>
      </c>
      <c r="Y15" s="2">
        <v>1</v>
      </c>
      <c r="Z15" s="3">
        <v>1</v>
      </c>
    </row>
    <row r="16" spans="1:26" ht="15.6" x14ac:dyDescent="0.3">
      <c r="A16" s="7" t="s">
        <v>58</v>
      </c>
      <c r="B16" s="8" t="s">
        <v>59</v>
      </c>
      <c r="C16" s="8" t="s">
        <v>53</v>
      </c>
      <c r="D16" s="2">
        <v>4</v>
      </c>
      <c r="E16" s="2">
        <v>2</v>
      </c>
      <c r="F16" s="2">
        <v>2</v>
      </c>
      <c r="G16" s="2">
        <v>2</v>
      </c>
      <c r="H16" s="2">
        <v>2</v>
      </c>
      <c r="I16" s="2">
        <v>1</v>
      </c>
      <c r="J16" s="2">
        <v>2</v>
      </c>
      <c r="K16" s="2">
        <v>2</v>
      </c>
      <c r="L16" s="2">
        <v>2</v>
      </c>
      <c r="M16" s="2">
        <v>3</v>
      </c>
      <c r="N16" s="2">
        <v>2</v>
      </c>
      <c r="O16" s="2">
        <v>2</v>
      </c>
      <c r="P16" s="2">
        <v>4</v>
      </c>
      <c r="Q16" s="2">
        <v>2</v>
      </c>
      <c r="R16" s="2">
        <v>1</v>
      </c>
      <c r="S16" s="2">
        <v>3</v>
      </c>
      <c r="T16" s="2">
        <v>2</v>
      </c>
      <c r="U16" s="2">
        <v>2</v>
      </c>
      <c r="V16" s="2">
        <v>1</v>
      </c>
      <c r="W16" s="2">
        <v>1</v>
      </c>
      <c r="X16" s="2">
        <v>2</v>
      </c>
      <c r="Y16" s="2">
        <v>2</v>
      </c>
      <c r="Z16" s="3">
        <v>2</v>
      </c>
    </row>
    <row r="17" spans="1:26" ht="15.6" x14ac:dyDescent="0.3">
      <c r="A17" s="7" t="s">
        <v>60</v>
      </c>
      <c r="B17" s="8" t="s">
        <v>61</v>
      </c>
      <c r="C17" s="8" t="s">
        <v>44</v>
      </c>
      <c r="D17" s="2">
        <v>120</v>
      </c>
      <c r="E17" s="2">
        <v>170</v>
      </c>
      <c r="F17" s="2">
        <v>200</v>
      </c>
      <c r="G17" s="2">
        <v>200</v>
      </c>
      <c r="H17" s="2">
        <v>200</v>
      </c>
      <c r="I17" s="2">
        <v>120</v>
      </c>
      <c r="J17" s="2">
        <v>130</v>
      </c>
      <c r="K17" s="2">
        <v>200</v>
      </c>
      <c r="L17" s="2">
        <v>280</v>
      </c>
      <c r="M17" s="2">
        <v>150</v>
      </c>
      <c r="N17" s="2">
        <v>200</v>
      </c>
      <c r="O17" s="2">
        <v>120</v>
      </c>
      <c r="P17" s="2">
        <v>120</v>
      </c>
      <c r="Q17" s="2">
        <v>300</v>
      </c>
      <c r="R17" s="2">
        <v>120</v>
      </c>
      <c r="S17" s="2">
        <v>210</v>
      </c>
      <c r="T17" s="2">
        <v>220</v>
      </c>
      <c r="U17" s="2">
        <v>140</v>
      </c>
      <c r="V17" s="2">
        <v>220</v>
      </c>
      <c r="W17" s="2">
        <v>190</v>
      </c>
      <c r="X17" s="2">
        <v>200</v>
      </c>
      <c r="Y17" s="2">
        <v>200</v>
      </c>
      <c r="Z17" s="3">
        <v>35</v>
      </c>
    </row>
    <row r="18" spans="1:26" ht="15.6" x14ac:dyDescent="0.3">
      <c r="A18" s="7" t="s">
        <v>62</v>
      </c>
      <c r="B18" s="8" t="s">
        <v>63</v>
      </c>
      <c r="C18" s="8" t="s">
        <v>44</v>
      </c>
      <c r="D18" s="2">
        <v>250</v>
      </c>
      <c r="E18" s="2">
        <v>280</v>
      </c>
      <c r="F18" s="2">
        <v>300</v>
      </c>
      <c r="G18" s="2">
        <v>300</v>
      </c>
      <c r="H18" s="2">
        <v>300</v>
      </c>
      <c r="I18" s="2">
        <v>140</v>
      </c>
      <c r="J18" s="2">
        <v>180</v>
      </c>
      <c r="K18" s="2">
        <v>300</v>
      </c>
      <c r="L18" s="2">
        <v>220</v>
      </c>
      <c r="M18" s="2">
        <v>120</v>
      </c>
      <c r="N18" s="2">
        <v>300</v>
      </c>
      <c r="O18" s="2">
        <v>190</v>
      </c>
      <c r="P18" s="2">
        <v>280</v>
      </c>
      <c r="Q18" s="2">
        <v>220</v>
      </c>
      <c r="R18" s="2">
        <v>280</v>
      </c>
      <c r="S18" s="2">
        <v>330</v>
      </c>
      <c r="T18" s="2">
        <v>320</v>
      </c>
      <c r="U18" s="2">
        <v>160</v>
      </c>
      <c r="V18" s="2">
        <v>280</v>
      </c>
      <c r="W18" s="2">
        <v>240</v>
      </c>
      <c r="X18" s="2">
        <v>240</v>
      </c>
      <c r="Y18" s="2">
        <v>300</v>
      </c>
      <c r="Z18" s="3">
        <v>25</v>
      </c>
    </row>
    <row r="19" spans="1:26" ht="15.6" x14ac:dyDescent="0.3">
      <c r="A19" s="7" t="s">
        <v>64</v>
      </c>
      <c r="B19" s="8" t="s">
        <v>65</v>
      </c>
      <c r="C19" s="8" t="s">
        <v>66</v>
      </c>
      <c r="D19" s="2">
        <v>4</v>
      </c>
      <c r="E19" s="2">
        <v>2</v>
      </c>
      <c r="F19" s="2">
        <v>2</v>
      </c>
      <c r="G19" s="2">
        <v>3</v>
      </c>
      <c r="H19" s="2">
        <v>2</v>
      </c>
      <c r="I19" s="2">
        <v>2</v>
      </c>
      <c r="J19" s="2">
        <v>3</v>
      </c>
      <c r="K19" s="2">
        <v>2</v>
      </c>
      <c r="L19" s="2">
        <v>2</v>
      </c>
      <c r="M19" s="2">
        <v>2</v>
      </c>
      <c r="N19" s="2">
        <v>2</v>
      </c>
      <c r="O19" s="2">
        <v>2</v>
      </c>
      <c r="P19" s="2">
        <v>2</v>
      </c>
      <c r="Q19" s="2">
        <v>1</v>
      </c>
      <c r="R19" s="2">
        <v>3</v>
      </c>
      <c r="S19" s="2">
        <v>2</v>
      </c>
      <c r="T19" s="2">
        <v>1</v>
      </c>
      <c r="U19" s="2">
        <v>4</v>
      </c>
      <c r="V19" s="2">
        <v>3</v>
      </c>
      <c r="W19" s="2">
        <v>3</v>
      </c>
      <c r="X19" s="2">
        <v>2</v>
      </c>
      <c r="Y19" s="2">
        <v>2</v>
      </c>
      <c r="Z19" s="3">
        <v>2</v>
      </c>
    </row>
    <row r="20" spans="1:26" ht="15.6" x14ac:dyDescent="0.3">
      <c r="A20" s="7" t="s">
        <v>67</v>
      </c>
      <c r="B20" s="8" t="s">
        <v>68</v>
      </c>
      <c r="C20" s="8" t="s">
        <v>66</v>
      </c>
      <c r="D20" s="2">
        <v>2</v>
      </c>
      <c r="E20" s="2">
        <v>3</v>
      </c>
      <c r="F20" s="2">
        <v>3</v>
      </c>
      <c r="G20" s="2">
        <v>3</v>
      </c>
      <c r="H20" s="2">
        <v>3</v>
      </c>
      <c r="I20" s="2">
        <v>3</v>
      </c>
      <c r="J20" s="2">
        <v>2</v>
      </c>
      <c r="K20" s="2">
        <v>3</v>
      </c>
      <c r="L20" s="2">
        <v>4</v>
      </c>
      <c r="M20" s="2">
        <v>3</v>
      </c>
      <c r="N20" s="2">
        <v>1</v>
      </c>
      <c r="O20" s="2">
        <v>3</v>
      </c>
      <c r="P20" s="2">
        <v>4</v>
      </c>
      <c r="Q20" s="2">
        <v>3</v>
      </c>
      <c r="R20" s="2">
        <v>2</v>
      </c>
      <c r="S20" s="2">
        <v>3</v>
      </c>
      <c r="T20" s="2">
        <v>2</v>
      </c>
      <c r="U20" s="2">
        <v>2</v>
      </c>
      <c r="V20" s="2">
        <v>3</v>
      </c>
      <c r="W20" s="2">
        <v>6</v>
      </c>
      <c r="X20" s="2">
        <v>4</v>
      </c>
      <c r="Y20" s="2">
        <v>3</v>
      </c>
      <c r="Z20" s="3">
        <v>1</v>
      </c>
    </row>
    <row r="21" spans="1:26" ht="15.6" x14ac:dyDescent="0.3">
      <c r="A21" s="7" t="s">
        <v>69</v>
      </c>
      <c r="B21" s="8" t="s">
        <v>70</v>
      </c>
      <c r="C21" s="8" t="s">
        <v>71</v>
      </c>
      <c r="D21" s="2">
        <v>2</v>
      </c>
      <c r="E21" s="2">
        <v>4</v>
      </c>
      <c r="F21" s="2">
        <v>4</v>
      </c>
      <c r="G21" s="2">
        <v>4</v>
      </c>
      <c r="H21" s="2">
        <v>2</v>
      </c>
      <c r="I21" s="2">
        <v>3</v>
      </c>
      <c r="J21" s="2">
        <v>4</v>
      </c>
      <c r="K21" s="2">
        <v>2</v>
      </c>
      <c r="L21" s="2">
        <v>4</v>
      </c>
      <c r="M21" s="2">
        <v>2</v>
      </c>
      <c r="N21" s="2">
        <v>4</v>
      </c>
      <c r="O21" s="2">
        <v>4</v>
      </c>
      <c r="P21" s="2">
        <v>4</v>
      </c>
      <c r="Q21" s="2">
        <v>4</v>
      </c>
      <c r="R21" s="2">
        <v>4</v>
      </c>
      <c r="S21" s="2">
        <v>4</v>
      </c>
      <c r="T21" s="2">
        <v>3</v>
      </c>
      <c r="U21" s="2">
        <v>2</v>
      </c>
      <c r="V21" s="2">
        <v>2</v>
      </c>
      <c r="W21" s="2">
        <v>3</v>
      </c>
      <c r="X21" s="2">
        <v>4</v>
      </c>
      <c r="Y21" s="2">
        <v>4</v>
      </c>
      <c r="Z21" s="3">
        <v>2</v>
      </c>
    </row>
    <row r="22" spans="1:26" ht="15.6" x14ac:dyDescent="0.3">
      <c r="A22" s="7" t="s">
        <v>72</v>
      </c>
      <c r="B22" s="8" t="s">
        <v>73</v>
      </c>
      <c r="C22" s="8" t="s">
        <v>74</v>
      </c>
      <c r="D22" s="2">
        <v>3200</v>
      </c>
      <c r="E22" s="2">
        <v>1400</v>
      </c>
      <c r="F22" s="2">
        <v>1000</v>
      </c>
      <c r="G22" s="2">
        <v>1000</v>
      </c>
      <c r="H22" s="2">
        <v>1000</v>
      </c>
      <c r="I22" s="2">
        <v>2000</v>
      </c>
      <c r="J22" s="2">
        <v>1400</v>
      </c>
      <c r="K22" s="2">
        <v>4100</v>
      </c>
      <c r="L22" s="2">
        <v>5400</v>
      </c>
      <c r="M22" s="2">
        <v>2000</v>
      </c>
      <c r="N22" s="2">
        <v>3200</v>
      </c>
      <c r="O22" s="2">
        <v>2200</v>
      </c>
      <c r="P22" s="2">
        <v>3000</v>
      </c>
      <c r="Q22" s="2">
        <v>1000</v>
      </c>
      <c r="R22" s="2">
        <v>2440</v>
      </c>
      <c r="S22" s="2">
        <v>2600</v>
      </c>
      <c r="T22" s="2">
        <v>2800</v>
      </c>
      <c r="U22" s="2">
        <v>4000</v>
      </c>
      <c r="V22" s="2">
        <v>4000</v>
      </c>
      <c r="W22" s="2">
        <v>2800</v>
      </c>
      <c r="X22" s="2">
        <v>2600</v>
      </c>
      <c r="Y22" s="2">
        <v>1000</v>
      </c>
      <c r="Z22" s="3">
        <v>1500</v>
      </c>
    </row>
    <row r="23" spans="1:26" ht="15.6" x14ac:dyDescent="0.3">
      <c r="A23" s="7" t="s">
        <v>75</v>
      </c>
      <c r="B23" s="8" t="s">
        <v>76</v>
      </c>
      <c r="C23" s="8" t="s">
        <v>77</v>
      </c>
      <c r="D23" s="2">
        <v>1</v>
      </c>
      <c r="E23" s="2">
        <v>1</v>
      </c>
      <c r="F23" s="2">
        <v>0.5</v>
      </c>
      <c r="G23" s="2">
        <v>2</v>
      </c>
      <c r="H23" s="2">
        <v>2</v>
      </c>
      <c r="I23" s="2">
        <v>1</v>
      </c>
      <c r="J23" s="2">
        <v>2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0.5</v>
      </c>
      <c r="Q23" s="2">
        <v>1</v>
      </c>
      <c r="R23" s="2">
        <v>2</v>
      </c>
      <c r="S23" s="2">
        <v>1</v>
      </c>
      <c r="T23" s="2">
        <v>0.5</v>
      </c>
      <c r="U23" s="2">
        <v>1</v>
      </c>
      <c r="V23" s="2">
        <v>2</v>
      </c>
      <c r="W23" s="2">
        <v>2</v>
      </c>
      <c r="X23" s="2">
        <v>1</v>
      </c>
      <c r="Y23" s="2">
        <v>1</v>
      </c>
      <c r="Z23" s="3">
        <v>1</v>
      </c>
    </row>
    <row r="24" spans="1:26" ht="15.6" x14ac:dyDescent="0.3">
      <c r="A24" s="7" t="s">
        <v>78</v>
      </c>
      <c r="B24" s="8" t="s">
        <v>79</v>
      </c>
      <c r="C24" s="8" t="s">
        <v>77</v>
      </c>
      <c r="D24" s="2">
        <v>0.5</v>
      </c>
      <c r="E24" s="2">
        <v>0.5</v>
      </c>
      <c r="F24" s="2">
        <v>1</v>
      </c>
      <c r="G24" s="2">
        <v>1</v>
      </c>
      <c r="H24" s="2">
        <v>1</v>
      </c>
      <c r="I24" s="2">
        <v>2</v>
      </c>
      <c r="J24" s="2">
        <v>1</v>
      </c>
      <c r="K24" s="2">
        <v>0.5</v>
      </c>
      <c r="L24" s="2">
        <v>2</v>
      </c>
      <c r="M24" s="2">
        <v>2</v>
      </c>
      <c r="N24" s="2">
        <v>0.5</v>
      </c>
      <c r="O24" s="2">
        <v>2</v>
      </c>
      <c r="P24" s="2">
        <v>1</v>
      </c>
      <c r="Q24" s="2">
        <v>3</v>
      </c>
      <c r="R24" s="2">
        <v>1</v>
      </c>
      <c r="S24" s="2">
        <v>2</v>
      </c>
      <c r="T24" s="2">
        <v>1</v>
      </c>
      <c r="U24" s="2">
        <v>0.5</v>
      </c>
      <c r="V24" s="2">
        <v>1</v>
      </c>
      <c r="W24" s="2">
        <v>4</v>
      </c>
      <c r="X24" s="2">
        <v>2</v>
      </c>
      <c r="Y24" s="2">
        <v>2</v>
      </c>
      <c r="Z24" s="3">
        <v>2</v>
      </c>
    </row>
    <row r="25" spans="1:26" ht="15.6" x14ac:dyDescent="0.3">
      <c r="A25" s="7" t="s">
        <v>80</v>
      </c>
      <c r="B25" s="8" t="s">
        <v>81</v>
      </c>
      <c r="C25" s="8" t="s">
        <v>82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2</v>
      </c>
      <c r="T25" s="2">
        <v>1</v>
      </c>
      <c r="U25" s="2">
        <v>1</v>
      </c>
      <c r="V25" s="2">
        <v>2</v>
      </c>
      <c r="W25" s="2">
        <v>1</v>
      </c>
      <c r="X25" s="2">
        <v>1</v>
      </c>
      <c r="Y25" s="2">
        <v>1</v>
      </c>
      <c r="Z25" s="3">
        <v>1</v>
      </c>
    </row>
    <row r="26" spans="1:26" ht="15.6" x14ac:dyDescent="0.3">
      <c r="A26" s="7" t="s">
        <v>83</v>
      </c>
      <c r="B26" s="8" t="s">
        <v>84</v>
      </c>
      <c r="C26" s="8" t="s">
        <v>82</v>
      </c>
      <c r="D26" s="2">
        <v>1.2</v>
      </c>
      <c r="E26" s="2">
        <v>1.2</v>
      </c>
      <c r="F26" s="2">
        <v>1.2</v>
      </c>
      <c r="G26" s="2">
        <v>1.2</v>
      </c>
      <c r="H26" s="2">
        <v>1.2</v>
      </c>
      <c r="I26" s="2">
        <v>1.2</v>
      </c>
      <c r="J26" s="2">
        <v>2</v>
      </c>
      <c r="K26" s="2">
        <v>1.2</v>
      </c>
      <c r="L26" s="2">
        <v>1.2</v>
      </c>
      <c r="M26" s="2">
        <v>1</v>
      </c>
      <c r="N26" s="2">
        <v>1</v>
      </c>
      <c r="O26" s="2">
        <v>1.2</v>
      </c>
      <c r="P26" s="2">
        <v>1.4</v>
      </c>
      <c r="Q26" s="2">
        <v>1.4</v>
      </c>
      <c r="R26" s="2">
        <v>1</v>
      </c>
      <c r="S26" s="2">
        <v>1</v>
      </c>
      <c r="T26" s="2">
        <v>1.2</v>
      </c>
      <c r="U26" s="2">
        <v>1.2</v>
      </c>
      <c r="V26" s="2">
        <v>1</v>
      </c>
      <c r="W26" s="2">
        <v>1</v>
      </c>
      <c r="X26" s="2">
        <v>1</v>
      </c>
      <c r="Y26" s="2">
        <v>1.2</v>
      </c>
      <c r="Z26" s="3">
        <v>2</v>
      </c>
    </row>
    <row r="27" spans="1:26" ht="15.6" x14ac:dyDescent="0.3">
      <c r="A27" s="7" t="s">
        <v>85</v>
      </c>
      <c r="B27" s="8" t="s">
        <v>86</v>
      </c>
      <c r="C27" s="8" t="s">
        <v>87</v>
      </c>
      <c r="D27" s="3">
        <v>1</v>
      </c>
      <c r="E27" s="3">
        <v>1</v>
      </c>
      <c r="F27" s="3">
        <v>0.5</v>
      </c>
      <c r="G27" s="3">
        <v>2</v>
      </c>
      <c r="H27" s="3">
        <v>2</v>
      </c>
      <c r="I27" s="3">
        <v>1</v>
      </c>
      <c r="J27" s="3">
        <v>2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0.5</v>
      </c>
      <c r="Q27" s="3">
        <v>1</v>
      </c>
      <c r="R27" s="3">
        <v>2</v>
      </c>
      <c r="S27" s="3">
        <v>2</v>
      </c>
      <c r="T27" s="3">
        <v>0.5</v>
      </c>
      <c r="U27" s="3">
        <v>1</v>
      </c>
      <c r="V27" s="3">
        <v>4</v>
      </c>
      <c r="W27" s="3">
        <v>2</v>
      </c>
      <c r="X27" s="3">
        <v>1</v>
      </c>
      <c r="Y27" s="3">
        <v>1</v>
      </c>
      <c r="Z27" s="6">
        <v>1</v>
      </c>
    </row>
    <row r="28" spans="1:26" ht="15.6" x14ac:dyDescent="0.3">
      <c r="A28" s="7" t="s">
        <v>88</v>
      </c>
      <c r="B28" s="8" t="s">
        <v>89</v>
      </c>
      <c r="C28" s="8" t="s">
        <v>87</v>
      </c>
      <c r="D28" s="3">
        <v>0.6</v>
      </c>
      <c r="E28" s="3">
        <v>0.6</v>
      </c>
      <c r="F28" s="3">
        <v>1.2</v>
      </c>
      <c r="G28" s="3">
        <v>1.2</v>
      </c>
      <c r="H28" s="3">
        <v>1.2</v>
      </c>
      <c r="I28" s="3">
        <v>2.4</v>
      </c>
      <c r="J28" s="3">
        <v>2</v>
      </c>
      <c r="K28" s="3">
        <v>0.6</v>
      </c>
      <c r="L28" s="3">
        <v>2.4</v>
      </c>
      <c r="M28" s="3">
        <v>2</v>
      </c>
      <c r="N28" s="3">
        <v>0.5</v>
      </c>
      <c r="O28" s="3">
        <v>2.4</v>
      </c>
      <c r="P28" s="3">
        <v>1.4</v>
      </c>
      <c r="Q28" s="3">
        <v>4.1999999999999993</v>
      </c>
      <c r="R28" s="3">
        <v>1</v>
      </c>
      <c r="S28" s="3">
        <v>2</v>
      </c>
      <c r="T28" s="3">
        <v>1.2</v>
      </c>
      <c r="U28" s="3">
        <v>0.6</v>
      </c>
      <c r="V28" s="3">
        <v>1</v>
      </c>
      <c r="W28" s="3">
        <v>4</v>
      </c>
      <c r="X28" s="3">
        <v>2</v>
      </c>
      <c r="Y28" s="3">
        <v>2.4</v>
      </c>
      <c r="Z28" s="6">
        <v>4</v>
      </c>
    </row>
    <row r="29" spans="1:26" ht="15.6" x14ac:dyDescent="0.3">
      <c r="A29" s="7" t="s">
        <v>90</v>
      </c>
      <c r="B29" s="8" t="s">
        <v>91</v>
      </c>
      <c r="C29" s="8" t="s">
        <v>92</v>
      </c>
      <c r="D29" s="2">
        <v>2</v>
      </c>
      <c r="E29" s="2">
        <v>0.5</v>
      </c>
      <c r="F29" s="2">
        <v>0.5</v>
      </c>
      <c r="G29" s="2">
        <v>0.5</v>
      </c>
      <c r="H29" s="2">
        <v>0.5</v>
      </c>
      <c r="I29" s="2">
        <v>0.5</v>
      </c>
      <c r="J29" s="2">
        <v>1</v>
      </c>
      <c r="K29" s="2">
        <v>0.5</v>
      </c>
      <c r="L29" s="2">
        <v>2</v>
      </c>
      <c r="M29" s="2">
        <v>0.5</v>
      </c>
      <c r="N29" s="2">
        <v>0.5</v>
      </c>
      <c r="O29" s="2">
        <v>0.5</v>
      </c>
      <c r="P29" s="2">
        <v>0.5</v>
      </c>
      <c r="Q29" s="2">
        <v>0.5</v>
      </c>
      <c r="R29" s="2">
        <v>0.5</v>
      </c>
      <c r="S29" s="2">
        <v>1</v>
      </c>
      <c r="T29" s="2">
        <v>1</v>
      </c>
      <c r="U29" s="2">
        <v>0.5</v>
      </c>
      <c r="V29" s="2">
        <v>1</v>
      </c>
      <c r="W29" s="2">
        <v>1</v>
      </c>
      <c r="X29" s="2">
        <v>0.5</v>
      </c>
      <c r="Y29" s="2">
        <v>0.5</v>
      </c>
      <c r="Z29" s="3">
        <v>2</v>
      </c>
    </row>
    <row r="30" spans="1:26" ht="15.6" x14ac:dyDescent="0.3">
      <c r="A30" s="7" t="s">
        <v>93</v>
      </c>
      <c r="B30" s="8" t="s">
        <v>94</v>
      </c>
      <c r="C30" s="8" t="s">
        <v>95</v>
      </c>
      <c r="D30" s="3">
        <v>240</v>
      </c>
      <c r="E30" s="3">
        <v>201.60000000000002</v>
      </c>
      <c r="F30" s="3">
        <v>576</v>
      </c>
      <c r="G30" s="3">
        <v>144</v>
      </c>
      <c r="H30" s="3">
        <v>144</v>
      </c>
      <c r="I30" s="3">
        <v>288</v>
      </c>
      <c r="J30" s="3">
        <v>144</v>
      </c>
      <c r="K30" s="3">
        <v>480</v>
      </c>
      <c r="L30" s="3">
        <v>180</v>
      </c>
      <c r="M30" s="3">
        <v>460.8</v>
      </c>
      <c r="N30" s="3">
        <v>288</v>
      </c>
      <c r="O30" s="3">
        <v>96</v>
      </c>
      <c r="P30" s="3">
        <v>576</v>
      </c>
      <c r="Q30" s="3">
        <v>288</v>
      </c>
      <c r="R30" s="3">
        <v>96</v>
      </c>
      <c r="S30" s="3">
        <v>216</v>
      </c>
      <c r="T30" s="3">
        <v>576</v>
      </c>
      <c r="U30" s="3">
        <v>288</v>
      </c>
      <c r="V30" s="3">
        <v>50.400000000000006</v>
      </c>
      <c r="W30" s="3">
        <v>72</v>
      </c>
      <c r="X30" s="3">
        <v>288</v>
      </c>
      <c r="Y30" s="3">
        <v>96</v>
      </c>
      <c r="Z30" s="6">
        <v>432</v>
      </c>
    </row>
    <row r="31" spans="1:26" ht="15.6" x14ac:dyDescent="0.3">
      <c r="A31" s="10" t="s">
        <v>96</v>
      </c>
      <c r="B31" s="8" t="s">
        <v>97</v>
      </c>
      <c r="C31" s="8" t="s">
        <v>98</v>
      </c>
      <c r="D31" s="3">
        <v>960</v>
      </c>
      <c r="E31" s="3">
        <v>100.80000000000001</v>
      </c>
      <c r="F31" s="3">
        <v>288</v>
      </c>
      <c r="G31" s="3">
        <v>72</v>
      </c>
      <c r="H31" s="3">
        <v>72</v>
      </c>
      <c r="I31" s="3">
        <v>144</v>
      </c>
      <c r="J31" s="3">
        <v>576</v>
      </c>
      <c r="K31" s="3">
        <v>960</v>
      </c>
      <c r="L31" s="3">
        <v>2160</v>
      </c>
      <c r="M31" s="3">
        <v>1152</v>
      </c>
      <c r="N31" s="3">
        <v>144</v>
      </c>
      <c r="O31" s="3">
        <v>480</v>
      </c>
      <c r="P31" s="3">
        <v>1440</v>
      </c>
      <c r="Q31" s="3">
        <v>720</v>
      </c>
      <c r="R31" s="3">
        <v>240</v>
      </c>
      <c r="S31" s="3">
        <v>720</v>
      </c>
      <c r="T31" s="3">
        <v>2880</v>
      </c>
      <c r="U31" s="3">
        <v>720</v>
      </c>
      <c r="V31" s="3">
        <v>504</v>
      </c>
      <c r="W31" s="3">
        <v>720</v>
      </c>
      <c r="X31" s="3">
        <v>144</v>
      </c>
      <c r="Y31" s="3">
        <v>48</v>
      </c>
      <c r="Z31" s="6">
        <v>288</v>
      </c>
    </row>
    <row r="32" spans="1:26" ht="15.6" x14ac:dyDescent="0.3">
      <c r="A32" s="10" t="s">
        <v>99</v>
      </c>
      <c r="B32" s="8" t="s">
        <v>100</v>
      </c>
      <c r="C32" s="8" t="s">
        <v>98</v>
      </c>
      <c r="D32" s="3">
        <v>288</v>
      </c>
      <c r="E32" s="3">
        <v>151.19999999999999</v>
      </c>
      <c r="F32" s="3">
        <v>432</v>
      </c>
      <c r="G32" s="3">
        <v>108</v>
      </c>
      <c r="H32" s="3">
        <v>108</v>
      </c>
      <c r="I32" s="3">
        <v>216</v>
      </c>
      <c r="J32" s="3">
        <v>43.199999999999996</v>
      </c>
      <c r="K32" s="3">
        <v>288</v>
      </c>
      <c r="L32" s="3">
        <v>216</v>
      </c>
      <c r="M32" s="3">
        <v>230.4</v>
      </c>
      <c r="N32" s="3">
        <v>216</v>
      </c>
      <c r="O32" s="3">
        <v>72</v>
      </c>
      <c r="P32" s="3">
        <v>432</v>
      </c>
      <c r="Q32" s="3">
        <v>216</v>
      </c>
      <c r="R32" s="3">
        <v>72</v>
      </c>
      <c r="S32" s="3">
        <v>288</v>
      </c>
      <c r="T32" s="3">
        <v>432</v>
      </c>
      <c r="U32" s="3">
        <v>432</v>
      </c>
      <c r="V32" s="3">
        <v>252</v>
      </c>
      <c r="W32" s="3">
        <v>108</v>
      </c>
      <c r="X32" s="3">
        <v>216</v>
      </c>
      <c r="Y32" s="3">
        <v>72</v>
      </c>
      <c r="Z32" s="6">
        <v>144</v>
      </c>
    </row>
    <row r="33" spans="1:26" ht="15.6" x14ac:dyDescent="0.3">
      <c r="A33" s="7" t="s">
        <v>101</v>
      </c>
      <c r="B33" s="8" t="s">
        <v>102</v>
      </c>
      <c r="C33" s="8" t="s">
        <v>98</v>
      </c>
      <c r="D33" s="3">
        <v>96</v>
      </c>
      <c r="E33" s="3">
        <v>50.400000000000006</v>
      </c>
      <c r="F33" s="3">
        <v>144</v>
      </c>
      <c r="G33" s="3">
        <v>36</v>
      </c>
      <c r="H33" s="3">
        <v>36</v>
      </c>
      <c r="I33" s="3">
        <v>72</v>
      </c>
      <c r="J33" s="3">
        <v>72</v>
      </c>
      <c r="K33" s="3">
        <v>240</v>
      </c>
      <c r="L33" s="3">
        <v>144</v>
      </c>
      <c r="M33" s="3">
        <v>115.2</v>
      </c>
      <c r="N33" s="3">
        <v>72</v>
      </c>
      <c r="O33" s="3">
        <v>24</v>
      </c>
      <c r="P33" s="3">
        <v>144</v>
      </c>
      <c r="Q33" s="3">
        <v>72</v>
      </c>
      <c r="R33" s="3">
        <v>24</v>
      </c>
      <c r="S33" s="3">
        <v>72</v>
      </c>
      <c r="T33" s="3">
        <v>144</v>
      </c>
      <c r="U33" s="3">
        <v>216</v>
      </c>
      <c r="V33" s="3">
        <v>126</v>
      </c>
      <c r="W33" s="3">
        <v>36</v>
      </c>
      <c r="X33" s="3">
        <v>72</v>
      </c>
      <c r="Y33" s="3">
        <v>24</v>
      </c>
      <c r="Z33" s="6">
        <v>115.2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Расчёты</vt:lpstr>
      <vt:lpstr>Ситуация 1. Бухгалтерская</vt:lpstr>
      <vt:lpstr>Переменные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2015-06-05T18:17:20Z</dcterms:created>
  <dcterms:modified xsi:type="dcterms:W3CDTF">2025-10-23T15:52:48Z</dcterms:modified>
</cp:coreProperties>
</file>