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ОДиМТР\"/>
    </mc:Choice>
  </mc:AlternateContent>
  <xr:revisionPtr revIDLastSave="0" documentId="13_ncr:1_{C3C9217A-1C32-41DA-919E-774950E16ABD}" xr6:coauthVersionLast="47" xr6:coauthVersionMax="47" xr10:uidLastSave="{00000000-0000-0000-0000-000000000000}"/>
  <bookViews>
    <workbookView xWindow="-108" yWindow="-108" windowWidth="23256" windowHeight="13896" xr2:uid="{F0C6D9E7-221D-4BAB-B75A-B06AC0443E35}"/>
  </bookViews>
  <sheets>
    <sheet name="Задача 1" sheetId="2" r:id="rId1"/>
    <sheet name="Задача 2" sheetId="1" r:id="rId2"/>
    <sheet name="Задача 3" sheetId="3" r:id="rId3"/>
    <sheet name="Задача 4" sheetId="4" r:id="rId4"/>
    <sheet name="Задача 5" sheetId="5" r:id="rId5"/>
  </sheets>
  <definedNames>
    <definedName name="ExternalData_1" localSheetId="0" hidden="1">'Задача 1'!$B$1:$C$62</definedName>
    <definedName name="ExternalData_1" localSheetId="1" hidden="1">'Задача 2'!$P$1:$Q$62</definedName>
    <definedName name="ExternalData_1" localSheetId="4" hidden="1">'Задача 5'!$B$1:$C$207</definedName>
    <definedName name="ExternalData_2" localSheetId="2" hidden="1">'Задача 3'!$G$1:$H$62</definedName>
    <definedName name="ExternalData_2" localSheetId="3" hidden="1">'Задача 4'!$G$1:$H$62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'Задача 5'!$D$2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0" i="3" l="1"/>
  <c r="L71" i="3"/>
  <c r="L72" i="3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O64" i="4" l="1" a="1"/>
  <c r="O64" i="4" s="1"/>
  <c r="O65" i="4" a="1"/>
  <c r="O65" i="4" s="1"/>
  <c r="O66" i="4" a="1"/>
  <c r="O66" i="4" s="1"/>
  <c r="O67" i="4" a="1"/>
  <c r="O67" i="4"/>
  <c r="O68" i="4" a="1"/>
  <c r="O68" i="4"/>
  <c r="O69" i="4" a="1"/>
  <c r="O69" i="4"/>
  <c r="O70" i="4" a="1"/>
  <c r="O70" i="4" s="1"/>
  <c r="O71" i="4" a="1"/>
  <c r="O71" i="4" s="1"/>
  <c r="O72" i="4" a="1"/>
  <c r="O72" i="4"/>
  <c r="O73" i="4" a="1"/>
  <c r="O73" i="4"/>
  <c r="O74" i="4" a="1"/>
  <c r="O74" i="4"/>
  <c r="O75" i="4" a="1"/>
  <c r="O75" i="4"/>
  <c r="O76" i="4" a="1"/>
  <c r="O76" i="4" s="1"/>
  <c r="O77" i="4" a="1"/>
  <c r="O77" i="4" s="1"/>
  <c r="O78" i="4" a="1"/>
  <c r="O78" i="4"/>
  <c r="O79" i="4" a="1"/>
  <c r="O79" i="4"/>
  <c r="O80" i="4" a="1"/>
  <c r="O80" i="4"/>
  <c r="O81" i="4" a="1"/>
  <c r="O81" i="4"/>
  <c r="O82" i="4" a="1"/>
  <c r="O82" i="4" s="1"/>
  <c r="O83" i="4" a="1"/>
  <c r="O83" i="4" s="1"/>
  <c r="O84" i="4" a="1"/>
  <c r="O84" i="4"/>
  <c r="O85" i="4" a="1"/>
  <c r="O85" i="4"/>
  <c r="O86" i="4" a="1"/>
  <c r="O86" i="4" s="1"/>
  <c r="O87" i="4" a="1"/>
  <c r="O87" i="4"/>
  <c r="O88" i="4" a="1"/>
  <c r="O88" i="4" s="1"/>
  <c r="O89" i="4" a="1"/>
  <c r="O89" i="4" s="1"/>
  <c r="O90" i="4" a="1"/>
  <c r="O90" i="4"/>
  <c r="O91" i="4" a="1"/>
  <c r="O91" i="4"/>
  <c r="O92" i="4" a="1"/>
  <c r="O92" i="4"/>
  <c r="O93" i="4" a="1"/>
  <c r="O93" i="4"/>
  <c r="O94" i="4" a="1"/>
  <c r="O94" i="4" s="1"/>
  <c r="O95" i="4" a="1"/>
  <c r="O95" i="4" s="1"/>
  <c r="O96" i="4" a="1"/>
  <c r="O96" i="4"/>
  <c r="O97" i="4" a="1"/>
  <c r="O97" i="4"/>
  <c r="O98" i="4" a="1"/>
  <c r="O98" i="4"/>
  <c r="O63" i="4" a="1"/>
  <c r="O63" i="4" s="1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63" i="4"/>
  <c r="J98" i="4"/>
  <c r="J97" i="4"/>
  <c r="J96" i="4"/>
  <c r="J95" i="4"/>
  <c r="J94" i="4"/>
  <c r="J93" i="4"/>
  <c r="J92" i="4"/>
  <c r="J91" i="4"/>
  <c r="J90" i="4"/>
  <c r="J89" i="4"/>
  <c r="J88" i="4"/>
  <c r="K88" i="4" s="1"/>
  <c r="L88" i="4" s="1"/>
  <c r="J87" i="4"/>
  <c r="J86" i="4"/>
  <c r="J85" i="4"/>
  <c r="J84" i="4"/>
  <c r="J83" i="4"/>
  <c r="J82" i="4"/>
  <c r="J81" i="4"/>
  <c r="J80" i="4"/>
  <c r="J79" i="4"/>
  <c r="J78" i="4"/>
  <c r="J77" i="4"/>
  <c r="J76" i="4"/>
  <c r="K76" i="4" s="1"/>
  <c r="L76" i="4" s="1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K35" i="4" s="1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E13" i="4"/>
  <c r="K71" i="4" s="1"/>
  <c r="L71" i="4" s="1"/>
  <c r="I12" i="4"/>
  <c r="E12" i="4"/>
  <c r="K94" i="4" s="1"/>
  <c r="L94" i="4" s="1"/>
  <c r="I11" i="4"/>
  <c r="K11" i="4" s="1"/>
  <c r="E11" i="4"/>
  <c r="I10" i="4"/>
  <c r="K10" i="4" s="1"/>
  <c r="E10" i="4"/>
  <c r="K32" i="4" s="1"/>
  <c r="I9" i="4"/>
  <c r="E9" i="4"/>
  <c r="I8" i="4"/>
  <c r="E8" i="4"/>
  <c r="K90" i="4" s="1"/>
  <c r="L90" i="4" s="1"/>
  <c r="I7" i="4"/>
  <c r="E7" i="4"/>
  <c r="I6" i="4"/>
  <c r="E6" i="4"/>
  <c r="I5" i="4"/>
  <c r="E5" i="4"/>
  <c r="I4" i="4"/>
  <c r="K4" i="4" s="1"/>
  <c r="E4" i="4"/>
  <c r="K98" i="4" s="1"/>
  <c r="L98" i="4" s="1"/>
  <c r="I3" i="4"/>
  <c r="K3" i="4" s="1"/>
  <c r="E3" i="4"/>
  <c r="I2" i="4"/>
  <c r="E2" i="4"/>
  <c r="T8" i="1"/>
  <c r="E6" i="1"/>
  <c r="T4" i="1" s="1"/>
  <c r="K56" i="4" l="1"/>
  <c r="K57" i="4"/>
  <c r="K95" i="4"/>
  <c r="L95" i="4" s="1"/>
  <c r="K46" i="4"/>
  <c r="K59" i="4"/>
  <c r="K83" i="4"/>
  <c r="L83" i="4" s="1"/>
  <c r="K14" i="4"/>
  <c r="K26" i="4"/>
  <c r="K44" i="4"/>
  <c r="K68" i="4"/>
  <c r="L68" i="4" s="1"/>
  <c r="K34" i="4"/>
  <c r="K58" i="4"/>
  <c r="K47" i="4"/>
  <c r="K2" i="4"/>
  <c r="K8" i="4"/>
  <c r="K15" i="4"/>
  <c r="K27" i="4"/>
  <c r="K16" i="4"/>
  <c r="K28" i="4"/>
  <c r="K40" i="4"/>
  <c r="K24" i="4"/>
  <c r="K36" i="4"/>
  <c r="K67" i="4"/>
  <c r="L67" i="4" s="1"/>
  <c r="K79" i="4"/>
  <c r="L79" i="4" s="1"/>
  <c r="K48" i="4"/>
  <c r="K80" i="4"/>
  <c r="L80" i="4" s="1"/>
  <c r="K50" i="4"/>
  <c r="K84" i="4"/>
  <c r="L84" i="4" s="1"/>
  <c r="K6" i="4"/>
  <c r="K12" i="4"/>
  <c r="K21" i="4"/>
  <c r="K52" i="4"/>
  <c r="K62" i="4"/>
  <c r="K96" i="4"/>
  <c r="L96" i="4" s="1"/>
  <c r="K91" i="4"/>
  <c r="L91" i="4" s="1"/>
  <c r="K39" i="4"/>
  <c r="K60" i="4"/>
  <c r="K20" i="4"/>
  <c r="K72" i="4"/>
  <c r="L72" i="4" s="1"/>
  <c r="K22" i="4"/>
  <c r="K63" i="4"/>
  <c r="L63" i="4" s="1"/>
  <c r="K55" i="4"/>
  <c r="K92" i="4"/>
  <c r="L92" i="4" s="1"/>
  <c r="K38" i="4"/>
  <c r="K51" i="4"/>
  <c r="K7" i="4"/>
  <c r="K23" i="4"/>
  <c r="K33" i="4"/>
  <c r="K64" i="4"/>
  <c r="L64" i="4" s="1"/>
  <c r="K75" i="4"/>
  <c r="L75" i="4" s="1"/>
  <c r="K87" i="4"/>
  <c r="L87" i="4" s="1"/>
  <c r="K5" i="4"/>
  <c r="K89" i="4"/>
  <c r="L89" i="4" s="1"/>
  <c r="K77" i="4"/>
  <c r="L77" i="4" s="1"/>
  <c r="K65" i="4"/>
  <c r="L65" i="4" s="1"/>
  <c r="K53" i="4"/>
  <c r="K41" i="4"/>
  <c r="K29" i="4"/>
  <c r="K17" i="4"/>
  <c r="K61" i="4"/>
  <c r="K49" i="4"/>
  <c r="K37" i="4"/>
  <c r="K25" i="4"/>
  <c r="K13" i="4"/>
  <c r="K97" i="4"/>
  <c r="L97" i="4" s="1"/>
  <c r="K85" i="4"/>
  <c r="L85" i="4" s="1"/>
  <c r="K73" i="4"/>
  <c r="L73" i="4" s="1"/>
  <c r="K9" i="4"/>
  <c r="K93" i="4"/>
  <c r="L93" i="4" s="1"/>
  <c r="K81" i="4"/>
  <c r="L81" i="4" s="1"/>
  <c r="K69" i="4"/>
  <c r="L69" i="4" s="1"/>
  <c r="K45" i="4"/>
  <c r="K18" i="4"/>
  <c r="K30" i="4"/>
  <c r="K42" i="4"/>
  <c r="K54" i="4"/>
  <c r="K19" i="4"/>
  <c r="K31" i="4"/>
  <c r="K43" i="4"/>
  <c r="K66" i="4"/>
  <c r="L66" i="4" s="1"/>
  <c r="K70" i="4"/>
  <c r="L70" i="4" s="1"/>
  <c r="K74" i="4"/>
  <c r="L74" i="4" s="1"/>
  <c r="K78" i="4"/>
  <c r="L78" i="4" s="1"/>
  <c r="K82" i="4"/>
  <c r="L82" i="4" s="1"/>
  <c r="K86" i="4"/>
  <c r="L86" i="4" s="1"/>
  <c r="J98" i="3" l="1"/>
  <c r="J97" i="3"/>
  <c r="J96" i="3"/>
  <c r="J95" i="3"/>
  <c r="J94" i="3"/>
  <c r="J93" i="3"/>
  <c r="J92" i="3"/>
  <c r="K92" i="3" s="1"/>
  <c r="L92" i="3" s="1"/>
  <c r="J91" i="3"/>
  <c r="K91" i="3" s="1"/>
  <c r="L91" i="3" s="1"/>
  <c r="J90" i="3"/>
  <c r="K90" i="3" s="1"/>
  <c r="L90" i="3" s="1"/>
  <c r="J89" i="3"/>
  <c r="K89" i="3" s="1"/>
  <c r="L89" i="3" s="1"/>
  <c r="J88" i="3"/>
  <c r="K88" i="3" s="1"/>
  <c r="L88" i="3" s="1"/>
  <c r="J87" i="3"/>
  <c r="K87" i="3" s="1"/>
  <c r="L87" i="3" s="1"/>
  <c r="J86" i="3"/>
  <c r="J85" i="3"/>
  <c r="J84" i="3"/>
  <c r="J83" i="3"/>
  <c r="J82" i="3"/>
  <c r="J81" i="3"/>
  <c r="J80" i="3"/>
  <c r="K80" i="3" s="1"/>
  <c r="L80" i="3" s="1"/>
  <c r="J79" i="3"/>
  <c r="K79" i="3" s="1"/>
  <c r="L79" i="3" s="1"/>
  <c r="J78" i="3"/>
  <c r="K78" i="3" s="1"/>
  <c r="L78" i="3" s="1"/>
  <c r="J77" i="3"/>
  <c r="K77" i="3" s="1"/>
  <c r="L77" i="3" s="1"/>
  <c r="J76" i="3"/>
  <c r="K76" i="3" s="1"/>
  <c r="L76" i="3" s="1"/>
  <c r="J75" i="3"/>
  <c r="K75" i="3" s="1"/>
  <c r="L75" i="3" s="1"/>
  <c r="J74" i="3"/>
  <c r="J73" i="3"/>
  <c r="J72" i="3"/>
  <c r="J71" i="3"/>
  <c r="J70" i="3"/>
  <c r="J69" i="3"/>
  <c r="J68" i="3"/>
  <c r="K68" i="3" s="1"/>
  <c r="L68" i="3" s="1"/>
  <c r="J67" i="3"/>
  <c r="K67" i="3" s="1"/>
  <c r="L67" i="3" s="1"/>
  <c r="J66" i="3"/>
  <c r="K66" i="3" s="1"/>
  <c r="L66" i="3" s="1"/>
  <c r="J65" i="3"/>
  <c r="J64" i="3"/>
  <c r="K64" i="3" s="1"/>
  <c r="L64" i="3" s="1"/>
  <c r="J63" i="3"/>
  <c r="K63" i="3" s="1"/>
  <c r="L63" i="3" s="1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K32" i="3" s="1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K19" i="3" s="1"/>
  <c r="I18" i="3"/>
  <c r="K18" i="3" s="1"/>
  <c r="I17" i="3"/>
  <c r="I16" i="3"/>
  <c r="K16" i="3" s="1"/>
  <c r="I15" i="3"/>
  <c r="I14" i="3"/>
  <c r="I13" i="3"/>
  <c r="I12" i="3"/>
  <c r="I11" i="3"/>
  <c r="I10" i="3"/>
  <c r="I9" i="3"/>
  <c r="I8" i="3"/>
  <c r="K8" i="3" s="1"/>
  <c r="I7" i="3"/>
  <c r="K7" i="3" s="1"/>
  <c r="I6" i="3"/>
  <c r="I5" i="3"/>
  <c r="I4" i="3"/>
  <c r="K4" i="3" s="1"/>
  <c r="I3" i="3"/>
  <c r="I2" i="3"/>
  <c r="E13" i="3"/>
  <c r="E12" i="3"/>
  <c r="E11" i="3"/>
  <c r="E10" i="3"/>
  <c r="E9" i="3"/>
  <c r="E8" i="3"/>
  <c r="E7" i="3"/>
  <c r="E6" i="3"/>
  <c r="E5" i="3"/>
  <c r="E4" i="3"/>
  <c r="K62" i="3" s="1"/>
  <c r="E3" i="3"/>
  <c r="E2" i="3"/>
  <c r="T95" i="1"/>
  <c r="T96" i="1"/>
  <c r="T97" i="1"/>
  <c r="T98" i="1"/>
  <c r="S98" i="1"/>
  <c r="S97" i="1"/>
  <c r="S96" i="1"/>
  <c r="S95" i="1"/>
  <c r="S94" i="1"/>
  <c r="T94" i="1" s="1"/>
  <c r="S93" i="1"/>
  <c r="T93" i="1" s="1"/>
  <c r="S92" i="1"/>
  <c r="S91" i="1"/>
  <c r="S90" i="1"/>
  <c r="S89" i="1"/>
  <c r="S88" i="1"/>
  <c r="S87" i="1"/>
  <c r="S86" i="1"/>
  <c r="S85" i="1"/>
  <c r="S84" i="1"/>
  <c r="S83" i="1"/>
  <c r="S82" i="1"/>
  <c r="S81" i="1"/>
  <c r="T81" i="1" s="1"/>
  <c r="S80" i="1"/>
  <c r="S79" i="1"/>
  <c r="S78" i="1"/>
  <c r="S77" i="1"/>
  <c r="S76" i="1"/>
  <c r="S75" i="1"/>
  <c r="S74" i="1"/>
  <c r="S73" i="1"/>
  <c r="S72" i="1"/>
  <c r="S71" i="1"/>
  <c r="S70" i="1"/>
  <c r="S69" i="1"/>
  <c r="T69" i="1" s="1"/>
  <c r="S68" i="1"/>
  <c r="S67" i="1"/>
  <c r="S66" i="1"/>
  <c r="S65" i="1"/>
  <c r="S64" i="1"/>
  <c r="S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T47" i="1" s="1"/>
  <c r="R46" i="1"/>
  <c r="R45" i="1"/>
  <c r="R44" i="1"/>
  <c r="R43" i="1"/>
  <c r="R42" i="1"/>
  <c r="R41" i="1"/>
  <c r="R40" i="1"/>
  <c r="R39" i="1"/>
  <c r="R38" i="1"/>
  <c r="R37" i="1"/>
  <c r="R36" i="1"/>
  <c r="R35" i="1"/>
  <c r="T35" i="1" s="1"/>
  <c r="R34" i="1"/>
  <c r="R33" i="1"/>
  <c r="R32" i="1"/>
  <c r="R31" i="1"/>
  <c r="R30" i="1"/>
  <c r="R29" i="1"/>
  <c r="R28" i="1"/>
  <c r="R27" i="1"/>
  <c r="R26" i="1"/>
  <c r="R25" i="1"/>
  <c r="R24" i="1"/>
  <c r="T24" i="1" s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T11" i="1" s="1"/>
  <c r="R10" i="1"/>
  <c r="R9" i="1"/>
  <c r="R8" i="1"/>
  <c r="R7" i="1"/>
  <c r="R6" i="1"/>
  <c r="R5" i="1"/>
  <c r="R4" i="1"/>
  <c r="R3" i="1"/>
  <c r="R2" i="1"/>
  <c r="E3" i="1"/>
  <c r="T25" i="1" s="1"/>
  <c r="E4" i="1"/>
  <c r="T74" i="1" s="1"/>
  <c r="E5" i="1"/>
  <c r="T3" i="1" s="1"/>
  <c r="T76" i="1"/>
  <c r="E7" i="1"/>
  <c r="T77" i="1" s="1"/>
  <c r="E8" i="1"/>
  <c r="T66" i="1" s="1"/>
  <c r="E9" i="1"/>
  <c r="T19" i="1" s="1"/>
  <c r="E10" i="1"/>
  <c r="E11" i="1"/>
  <c r="E12" i="1"/>
  <c r="T82" i="1" s="1"/>
  <c r="E13" i="1"/>
  <c r="T83" i="1" s="1"/>
  <c r="E2" i="1"/>
  <c r="K43" i="3" l="1"/>
  <c r="K11" i="3"/>
  <c r="K40" i="3"/>
  <c r="K56" i="3"/>
  <c r="K12" i="3"/>
  <c r="K53" i="3"/>
  <c r="K65" i="3"/>
  <c r="L65" i="3" s="1"/>
  <c r="K39" i="3"/>
  <c r="K54" i="3"/>
  <c r="K55" i="3"/>
  <c r="K44" i="3"/>
  <c r="K13" i="3"/>
  <c r="K20" i="3"/>
  <c r="K2" i="3"/>
  <c r="K14" i="3"/>
  <c r="K3" i="3"/>
  <c r="K15" i="3"/>
  <c r="K21" i="3"/>
  <c r="K22" i="3"/>
  <c r="K34" i="3"/>
  <c r="K35" i="3"/>
  <c r="K25" i="3"/>
  <c r="K36" i="3"/>
  <c r="K26" i="3"/>
  <c r="K37" i="3"/>
  <c r="K47" i="3"/>
  <c r="K57" i="3"/>
  <c r="K5" i="3"/>
  <c r="K27" i="3"/>
  <c r="K48" i="3"/>
  <c r="K58" i="3"/>
  <c r="K69" i="3"/>
  <c r="L69" i="3" s="1"/>
  <c r="K81" i="3"/>
  <c r="L81" i="3" s="1"/>
  <c r="K93" i="3"/>
  <c r="L93" i="3" s="1"/>
  <c r="K6" i="3"/>
  <c r="K17" i="3"/>
  <c r="K28" i="3"/>
  <c r="K38" i="3"/>
  <c r="K49" i="3"/>
  <c r="K59" i="3"/>
  <c r="K70" i="3"/>
  <c r="K82" i="3"/>
  <c r="L82" i="3" s="1"/>
  <c r="K94" i="3"/>
  <c r="L94" i="3" s="1"/>
  <c r="K45" i="3"/>
  <c r="K46" i="3"/>
  <c r="K29" i="3"/>
  <c r="K71" i="3"/>
  <c r="K72" i="3"/>
  <c r="K30" i="3"/>
  <c r="K61" i="3"/>
  <c r="K96" i="3"/>
  <c r="L96" i="3" s="1"/>
  <c r="K9" i="3"/>
  <c r="K31" i="3"/>
  <c r="K41" i="3"/>
  <c r="K51" i="3"/>
  <c r="K73" i="3"/>
  <c r="L73" i="3" s="1"/>
  <c r="K85" i="3"/>
  <c r="L85" i="3" s="1"/>
  <c r="K97" i="3"/>
  <c r="L97" i="3" s="1"/>
  <c r="K33" i="3"/>
  <c r="K23" i="3"/>
  <c r="K24" i="3"/>
  <c r="K60" i="3"/>
  <c r="K83" i="3"/>
  <c r="L83" i="3" s="1"/>
  <c r="K95" i="3"/>
  <c r="L95" i="3" s="1"/>
  <c r="K50" i="3"/>
  <c r="K84" i="3"/>
  <c r="L84" i="3" s="1"/>
  <c r="K10" i="3"/>
  <c r="K42" i="3"/>
  <c r="K52" i="3"/>
  <c r="K74" i="3"/>
  <c r="L74" i="3" s="1"/>
  <c r="K86" i="3"/>
  <c r="L86" i="3" s="1"/>
  <c r="K98" i="3"/>
  <c r="L98" i="3" s="1"/>
  <c r="T36" i="1"/>
  <c r="T63" i="1"/>
  <c r="T84" i="1"/>
  <c r="T64" i="1"/>
  <c r="T67" i="1"/>
  <c r="T86" i="1"/>
  <c r="T85" i="1"/>
  <c r="T70" i="1"/>
  <c r="T68" i="1"/>
  <c r="T80" i="1"/>
  <c r="T23" i="1"/>
  <c r="T60" i="1"/>
  <c r="T91" i="1"/>
  <c r="T79" i="1"/>
  <c r="T65" i="1"/>
  <c r="T92" i="1"/>
  <c r="T22" i="1"/>
  <c r="T59" i="1"/>
  <c r="T71" i="1"/>
  <c r="T90" i="1"/>
  <c r="T78" i="1"/>
  <c r="T9" i="1"/>
  <c r="T5" i="1"/>
  <c r="T48" i="1"/>
  <c r="T72" i="1"/>
  <c r="T89" i="1"/>
  <c r="T32" i="1"/>
  <c r="T6" i="1"/>
  <c r="T73" i="1"/>
  <c r="T88" i="1"/>
  <c r="T87" i="1"/>
  <c r="T75" i="1"/>
  <c r="T53" i="1"/>
  <c r="T10" i="1"/>
  <c r="T30" i="1"/>
  <c r="T16" i="1"/>
  <c r="T34" i="1"/>
  <c r="T12" i="1"/>
  <c r="T58" i="1"/>
  <c r="T46" i="1"/>
  <c r="T33" i="1"/>
  <c r="T56" i="1"/>
  <c r="T55" i="1"/>
  <c r="T54" i="1"/>
  <c r="T42" i="1"/>
  <c r="T18" i="1"/>
  <c r="T17" i="1"/>
  <c r="T52" i="1"/>
  <c r="T40" i="1"/>
  <c r="T28" i="1"/>
  <c r="T57" i="1"/>
  <c r="T21" i="1"/>
  <c r="T20" i="1"/>
  <c r="T31" i="1"/>
  <c r="T29" i="1"/>
  <c r="T13" i="1"/>
  <c r="T51" i="1"/>
  <c r="T39" i="1"/>
  <c r="T27" i="1"/>
  <c r="T15" i="1"/>
  <c r="T45" i="1"/>
  <c r="T44" i="1"/>
  <c r="T43" i="1"/>
  <c r="T41" i="1"/>
  <c r="T2" i="1"/>
  <c r="T62" i="1"/>
  <c r="T50" i="1"/>
  <c r="T38" i="1"/>
  <c r="T26" i="1"/>
  <c r="T14" i="1"/>
  <c r="T7" i="1"/>
  <c r="T61" i="1"/>
  <c r="T49" i="1"/>
  <c r="T37" i="1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63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162CB-5238-4040-812D-10F4CE61CA4A}" keepAlive="1" name="Запрос — Gold_1month_27032020_27032025" description="Соединение с запросом &quot;Gold_1month_27032020_27032025&quot; в книге." type="5" refreshedVersion="8" background="1" saveData="1">
    <dbPr connection="Provider=Microsoft.Mashup.OleDb.1;Data Source=$Workbook$;Location=Gold_1month_27032020_27032025;Extended Properties=&quot;&quot;" command="SELECT * FROM [Gold_1month_27032020_27032025]"/>
  </connection>
  <connection id="2" xr16:uid="{6A2D2BA4-2DAA-4745-8A73-43116B1DCD80}" keepAlive="1" name="Запрос — Gold_1month_27032020_27032025 (2)" description="Соединение с запросом &quot;Gold_1month_27032020_27032025 (2)&quot; в книге." type="5" refreshedVersion="8" background="1" saveData="1">
    <dbPr connection="Provider=Microsoft.Mashup.OleDb.1;Data Source=$Workbook$;Location=&quot;Gold_1month_27032020_27032025 (2)&quot;;Extended Properties=&quot;&quot;" command="SELECT * FROM [Gold_1month_27032020_27032025 (2)]"/>
  </connection>
  <connection id="3" xr16:uid="{BA6D01C4-8C44-446C-9BCB-CB03EFC7D876}" keepAlive="1" name="Запрос — Gold_1month_27032020_27032025 (3)" description="Соединение с запросом &quot;Gold_1month_27032020_27032025 (3)&quot; в книге." type="5" refreshedVersion="8" background="1" saveData="1">
    <dbPr connection="Provider=Microsoft.Mashup.OleDb.1;Data Source=$Workbook$;Location=&quot;Gold_1month_27032020_27032025 (3)&quot;;Extended Properties=&quot;&quot;" command="SELECT * FROM [Gold_1month_27032020_27032025 (3)]"/>
  </connection>
  <connection id="4" xr16:uid="{A49423B5-D48F-4194-A8C6-2F2E8DE7A83C}" keepAlive="1" name="Запрос — Gold_1month_27032020_27032025 (4)" description="Соединение с запросом &quot;Gold_1month_27032020_27032025 (4)&quot; в книге." type="5" refreshedVersion="8" background="1" saveData="1">
    <dbPr connection="Provider=Microsoft.Mashup.OleDb.1;Data Source=$Workbook$;Location=&quot;Gold_1month_27032020_27032025 (4)&quot;;Extended Properties=&quot;&quot;" command="SELECT * FROM [Gold_1month_27032020_27032025 (4)]"/>
  </connection>
  <connection id="5" xr16:uid="{CDC69ACC-9797-4435-88AB-AEF1EB782409}" keepAlive="1" name="Запрос — ГАЗПРОМ_ао_1week_27032021_27032025" description="Соединение с запросом &quot;ГАЗПРОМ_ао_1week_27032021_27032025&quot; в книге." type="5" refreshedVersion="8" background="1" saveData="1">
    <dbPr connection="Provider=Microsoft.Mashup.OleDb.1;Data Source=$Workbook$;Location=ГАЗПРОМ_ао_1week_27032021_27032025;Extended Properties=&quot;&quot;" command="SELECT * FROM [ГАЗПРОМ_ао_1week_27032021_2703202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<sst xmlns="http://schemas.openxmlformats.org/spreadsheetml/2006/main" count="47" uniqueCount="17">
  <si>
    <t>Цена</t>
  </si>
  <si>
    <t>Дата</t>
  </si>
  <si>
    <t>Номер месяца</t>
  </si>
  <si>
    <t>Тренд</t>
  </si>
  <si>
    <t>Прогноз</t>
  </si>
  <si>
    <t>Месяц</t>
  </si>
  <si>
    <t>Цены за 2021</t>
  </si>
  <si>
    <t>Цены за 2022</t>
  </si>
  <si>
    <t>Цены за 2023</t>
  </si>
  <si>
    <t>Сезонность</t>
  </si>
  <si>
    <t>Апроксимация</t>
  </si>
  <si>
    <t>Факторы для прогноза</t>
  </si>
  <si>
    <t>Граница нижняя</t>
  </si>
  <si>
    <t>Граница верхняя</t>
  </si>
  <si>
    <t>Исправленный прогноз</t>
  </si>
  <si>
    <t>Номер недели</t>
  </si>
  <si>
    <t>Экспоненциальное сглажевание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</si>
</sst>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12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 золота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1'!$C$1</c:f>
              <c:strCache>
                <c:ptCount val="1"/>
                <c:pt idx="0">
                  <c:v>Цена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101924759405081E-2"/>
                  <c:y val="0.264491834354039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'Задача 1'!$A$2:$A$62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'Задача 1'!$C$2:$C$62</c:f>
              <c:numCache>
                <c:formatCode>General</c:formatCode>
                <c:ptCount val="61"/>
                <c:pt idx="0">
                  <c:v>1576.7</c:v>
                </c:pt>
                <c:pt idx="1">
                  <c:v>1685.7059999999999</c:v>
                </c:pt>
                <c:pt idx="2">
                  <c:v>1729.326</c:v>
                </c:pt>
                <c:pt idx="3">
                  <c:v>1780.7</c:v>
                </c:pt>
                <c:pt idx="4">
                  <c:v>1975.2840000000001</c:v>
                </c:pt>
                <c:pt idx="5">
                  <c:v>1966.83</c:v>
                </c:pt>
                <c:pt idx="6">
                  <c:v>1885.81</c:v>
                </c:pt>
                <c:pt idx="7">
                  <c:v>1877.9</c:v>
                </c:pt>
                <c:pt idx="8">
                  <c:v>1776.11</c:v>
                </c:pt>
                <c:pt idx="9">
                  <c:v>1900.84</c:v>
                </c:pt>
                <c:pt idx="10">
                  <c:v>1847.56</c:v>
                </c:pt>
                <c:pt idx="11">
                  <c:v>1734.29</c:v>
                </c:pt>
                <c:pt idx="12">
                  <c:v>1706.8</c:v>
                </c:pt>
                <c:pt idx="13">
                  <c:v>1768.76</c:v>
                </c:pt>
                <c:pt idx="14">
                  <c:v>1904.84</c:v>
                </c:pt>
                <c:pt idx="15">
                  <c:v>1769.7</c:v>
                </c:pt>
                <c:pt idx="16">
                  <c:v>1814.15</c:v>
                </c:pt>
                <c:pt idx="17">
                  <c:v>1812.7</c:v>
                </c:pt>
                <c:pt idx="18">
                  <c:v>1756.348</c:v>
                </c:pt>
                <c:pt idx="19">
                  <c:v>1782.7629999999999</c:v>
                </c:pt>
                <c:pt idx="20">
                  <c:v>1770.94</c:v>
                </c:pt>
                <c:pt idx="21">
                  <c:v>1829.365</c:v>
                </c:pt>
                <c:pt idx="22">
                  <c:v>1799.7</c:v>
                </c:pt>
                <c:pt idx="23">
                  <c:v>1909.77</c:v>
                </c:pt>
                <c:pt idx="24">
                  <c:v>1936.788</c:v>
                </c:pt>
                <c:pt idx="25">
                  <c:v>1895.6379999999999</c:v>
                </c:pt>
                <c:pt idx="26">
                  <c:v>1837.048</c:v>
                </c:pt>
                <c:pt idx="27">
                  <c:v>1807.1379999999999</c:v>
                </c:pt>
                <c:pt idx="28">
                  <c:v>1765.337</c:v>
                </c:pt>
                <c:pt idx="29">
                  <c:v>1710.8</c:v>
                </c:pt>
                <c:pt idx="30">
                  <c:v>1660</c:v>
                </c:pt>
                <c:pt idx="31">
                  <c:v>1633.2</c:v>
                </c:pt>
                <c:pt idx="32">
                  <c:v>1769.702</c:v>
                </c:pt>
                <c:pt idx="33">
                  <c:v>1823.58</c:v>
                </c:pt>
                <c:pt idx="34">
                  <c:v>1928.44</c:v>
                </c:pt>
                <c:pt idx="35">
                  <c:v>1826.5</c:v>
                </c:pt>
                <c:pt idx="36">
                  <c:v>1968.53</c:v>
                </c:pt>
                <c:pt idx="37">
                  <c:v>1989.62</c:v>
                </c:pt>
                <c:pt idx="38">
                  <c:v>1962.52</c:v>
                </c:pt>
                <c:pt idx="39">
                  <c:v>1919.56</c:v>
                </c:pt>
                <c:pt idx="40">
                  <c:v>1964.72</c:v>
                </c:pt>
                <c:pt idx="41">
                  <c:v>1939.73</c:v>
                </c:pt>
                <c:pt idx="42">
                  <c:v>1848.1</c:v>
                </c:pt>
                <c:pt idx="43">
                  <c:v>1983.59</c:v>
                </c:pt>
                <c:pt idx="44">
                  <c:v>2036.075</c:v>
                </c:pt>
                <c:pt idx="45">
                  <c:v>2062.66</c:v>
                </c:pt>
                <c:pt idx="46">
                  <c:v>2034.3440000000001</c:v>
                </c:pt>
                <c:pt idx="47">
                  <c:v>2043.97</c:v>
                </c:pt>
                <c:pt idx="48">
                  <c:v>2232.54</c:v>
                </c:pt>
                <c:pt idx="49">
                  <c:v>2284.9749999999999</c:v>
                </c:pt>
                <c:pt idx="50">
                  <c:v>2326.886</c:v>
                </c:pt>
                <c:pt idx="51">
                  <c:v>2326.41</c:v>
                </c:pt>
                <c:pt idx="52">
                  <c:v>2447.36</c:v>
                </c:pt>
                <c:pt idx="53">
                  <c:v>2502.98</c:v>
                </c:pt>
                <c:pt idx="54">
                  <c:v>2634.1640000000002</c:v>
                </c:pt>
                <c:pt idx="55">
                  <c:v>2743.6750000000002</c:v>
                </c:pt>
                <c:pt idx="56">
                  <c:v>2650.33</c:v>
                </c:pt>
                <c:pt idx="57">
                  <c:v>2623.1390000000001</c:v>
                </c:pt>
                <c:pt idx="58">
                  <c:v>2800.875</c:v>
                </c:pt>
                <c:pt idx="59">
                  <c:v>2854.69</c:v>
                </c:pt>
                <c:pt idx="60">
                  <c:v>3019.08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D-4D23-9168-83617C20E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84111"/>
        <c:axId val="123681231"/>
      </c:lineChart>
      <c:catAx>
        <c:axId val="12368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месяца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81231"/>
        <c:crosses val="autoZero"/>
        <c:auto val="1"/>
        <c:lblAlgn val="ctr"/>
        <c:lblOffset val="100"/>
        <c:noMultiLvlLbl val="0"/>
      </c:catAx>
      <c:valAx>
        <c:axId val="12368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8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 ряд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1'!$C$1</c:f>
              <c:strCache>
                <c:ptCount val="1"/>
                <c:pt idx="0">
                  <c:v>Цена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1'!$A$2:$A$98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1'!$C$2:$C$98</c:f>
              <c:numCache>
                <c:formatCode>General</c:formatCode>
                <c:ptCount val="97"/>
                <c:pt idx="0">
                  <c:v>1576.7</c:v>
                </c:pt>
                <c:pt idx="1">
                  <c:v>1685.7059999999999</c:v>
                </c:pt>
                <c:pt idx="2">
                  <c:v>1729.326</c:v>
                </c:pt>
                <c:pt idx="3">
                  <c:v>1780.7</c:v>
                </c:pt>
                <c:pt idx="4">
                  <c:v>1975.2840000000001</c:v>
                </c:pt>
                <c:pt idx="5">
                  <c:v>1966.83</c:v>
                </c:pt>
                <c:pt idx="6">
                  <c:v>1885.81</c:v>
                </c:pt>
                <c:pt idx="7">
                  <c:v>1877.9</c:v>
                </c:pt>
                <c:pt idx="8">
                  <c:v>1776.11</c:v>
                </c:pt>
                <c:pt idx="9">
                  <c:v>1900.84</c:v>
                </c:pt>
                <c:pt idx="10">
                  <c:v>1847.56</c:v>
                </c:pt>
                <c:pt idx="11">
                  <c:v>1734.29</c:v>
                </c:pt>
                <c:pt idx="12">
                  <c:v>1706.8</c:v>
                </c:pt>
                <c:pt idx="13">
                  <c:v>1768.76</c:v>
                </c:pt>
                <c:pt idx="14">
                  <c:v>1904.84</c:v>
                </c:pt>
                <c:pt idx="15">
                  <c:v>1769.7</c:v>
                </c:pt>
                <c:pt idx="16">
                  <c:v>1814.15</c:v>
                </c:pt>
                <c:pt idx="17">
                  <c:v>1812.7</c:v>
                </c:pt>
                <c:pt idx="18">
                  <c:v>1756.348</c:v>
                </c:pt>
                <c:pt idx="19">
                  <c:v>1782.7629999999999</c:v>
                </c:pt>
                <c:pt idx="20">
                  <c:v>1770.94</c:v>
                </c:pt>
                <c:pt idx="21">
                  <c:v>1829.365</c:v>
                </c:pt>
                <c:pt idx="22">
                  <c:v>1799.7</c:v>
                </c:pt>
                <c:pt idx="23">
                  <c:v>1909.77</c:v>
                </c:pt>
                <c:pt idx="24">
                  <c:v>1936.788</c:v>
                </c:pt>
                <c:pt idx="25">
                  <c:v>1895.6379999999999</c:v>
                </c:pt>
                <c:pt idx="26">
                  <c:v>1837.048</c:v>
                </c:pt>
                <c:pt idx="27">
                  <c:v>1807.1379999999999</c:v>
                </c:pt>
                <c:pt idx="28">
                  <c:v>1765.337</c:v>
                </c:pt>
                <c:pt idx="29">
                  <c:v>1710.8</c:v>
                </c:pt>
                <c:pt idx="30">
                  <c:v>1660</c:v>
                </c:pt>
                <c:pt idx="31">
                  <c:v>1633.2</c:v>
                </c:pt>
                <c:pt idx="32">
                  <c:v>1769.702</c:v>
                </c:pt>
                <c:pt idx="33">
                  <c:v>1823.58</c:v>
                </c:pt>
                <c:pt idx="34">
                  <c:v>1928.44</c:v>
                </c:pt>
                <c:pt idx="35">
                  <c:v>1826.5</c:v>
                </c:pt>
                <c:pt idx="36">
                  <c:v>1968.53</c:v>
                </c:pt>
                <c:pt idx="37">
                  <c:v>1989.62</c:v>
                </c:pt>
                <c:pt idx="38">
                  <c:v>1962.52</c:v>
                </c:pt>
                <c:pt idx="39">
                  <c:v>1919.56</c:v>
                </c:pt>
                <c:pt idx="40">
                  <c:v>1964.72</c:v>
                </c:pt>
                <c:pt idx="41">
                  <c:v>1939.73</c:v>
                </c:pt>
                <c:pt idx="42">
                  <c:v>1848.1</c:v>
                </c:pt>
                <c:pt idx="43">
                  <c:v>1983.59</c:v>
                </c:pt>
                <c:pt idx="44">
                  <c:v>2036.075</c:v>
                </c:pt>
                <c:pt idx="45">
                  <c:v>2062.66</c:v>
                </c:pt>
                <c:pt idx="46">
                  <c:v>2034.3440000000001</c:v>
                </c:pt>
                <c:pt idx="47">
                  <c:v>2043.97</c:v>
                </c:pt>
                <c:pt idx="48">
                  <c:v>2232.54</c:v>
                </c:pt>
                <c:pt idx="49">
                  <c:v>2284.9749999999999</c:v>
                </c:pt>
                <c:pt idx="50">
                  <c:v>2326.886</c:v>
                </c:pt>
                <c:pt idx="51">
                  <c:v>2326.41</c:v>
                </c:pt>
                <c:pt idx="52">
                  <c:v>2447.36</c:v>
                </c:pt>
                <c:pt idx="53">
                  <c:v>2502.98</c:v>
                </c:pt>
                <c:pt idx="54">
                  <c:v>2634.1640000000002</c:v>
                </c:pt>
                <c:pt idx="55">
                  <c:v>2743.6750000000002</c:v>
                </c:pt>
                <c:pt idx="56">
                  <c:v>2650.33</c:v>
                </c:pt>
                <c:pt idx="57">
                  <c:v>2623.1390000000001</c:v>
                </c:pt>
                <c:pt idx="58">
                  <c:v>2800.875</c:v>
                </c:pt>
                <c:pt idx="59">
                  <c:v>2854.69</c:v>
                </c:pt>
                <c:pt idx="60">
                  <c:v>3019.08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4-4FAA-88E2-13D31A9DBE68}"/>
            </c:ext>
          </c:extLst>
        </c:ser>
        <c:ser>
          <c:idx val="1"/>
          <c:order val="1"/>
          <c:tx>
            <c:strRef>
              <c:f>'Задача 1'!$D$1</c:f>
              <c:strCache>
                <c:ptCount val="1"/>
                <c:pt idx="0">
                  <c:v>Тренд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1'!$A$2:$A$98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1'!$D$2:$D$98</c:f>
              <c:numCache>
                <c:formatCode>General</c:formatCode>
                <c:ptCount val="97"/>
                <c:pt idx="0">
                  <c:v>1549.2</c:v>
                </c:pt>
                <c:pt idx="1">
                  <c:v>1563.825</c:v>
                </c:pt>
                <c:pt idx="2">
                  <c:v>1578.45</c:v>
                </c:pt>
                <c:pt idx="3">
                  <c:v>1593.075</c:v>
                </c:pt>
                <c:pt idx="4">
                  <c:v>1607.7</c:v>
                </c:pt>
                <c:pt idx="5">
                  <c:v>1622.325</c:v>
                </c:pt>
                <c:pt idx="6">
                  <c:v>1636.95</c:v>
                </c:pt>
                <c:pt idx="7">
                  <c:v>1651.575</c:v>
                </c:pt>
                <c:pt idx="8">
                  <c:v>1666.2</c:v>
                </c:pt>
                <c:pt idx="9">
                  <c:v>1680.825</c:v>
                </c:pt>
                <c:pt idx="10">
                  <c:v>1695.45</c:v>
                </c:pt>
                <c:pt idx="11">
                  <c:v>1710.075</c:v>
                </c:pt>
                <c:pt idx="12">
                  <c:v>1724.7</c:v>
                </c:pt>
                <c:pt idx="13">
                  <c:v>1739.325</c:v>
                </c:pt>
                <c:pt idx="14">
                  <c:v>1753.95</c:v>
                </c:pt>
                <c:pt idx="15">
                  <c:v>1768.575</c:v>
                </c:pt>
                <c:pt idx="16">
                  <c:v>1783.2</c:v>
                </c:pt>
                <c:pt idx="17">
                  <c:v>1797.825</c:v>
                </c:pt>
                <c:pt idx="18">
                  <c:v>1812.45</c:v>
                </c:pt>
                <c:pt idx="19">
                  <c:v>1827.075</c:v>
                </c:pt>
                <c:pt idx="20">
                  <c:v>1841.7</c:v>
                </c:pt>
                <c:pt idx="21">
                  <c:v>1856.325</c:v>
                </c:pt>
                <c:pt idx="22">
                  <c:v>1870.95</c:v>
                </c:pt>
                <c:pt idx="23">
                  <c:v>1885.575</c:v>
                </c:pt>
                <c:pt idx="24">
                  <c:v>1900.2</c:v>
                </c:pt>
                <c:pt idx="25">
                  <c:v>1914.825</c:v>
                </c:pt>
                <c:pt idx="26">
                  <c:v>1929.45</c:v>
                </c:pt>
                <c:pt idx="27">
                  <c:v>1944.075</c:v>
                </c:pt>
                <c:pt idx="28">
                  <c:v>1958.7</c:v>
                </c:pt>
                <c:pt idx="29">
                  <c:v>1973.325</c:v>
                </c:pt>
                <c:pt idx="30">
                  <c:v>1987.95</c:v>
                </c:pt>
                <c:pt idx="31">
                  <c:v>2002.575</c:v>
                </c:pt>
                <c:pt idx="32">
                  <c:v>2017.2</c:v>
                </c:pt>
                <c:pt idx="33">
                  <c:v>2031.825</c:v>
                </c:pt>
                <c:pt idx="34">
                  <c:v>2046.45</c:v>
                </c:pt>
                <c:pt idx="35">
                  <c:v>2061.0749999999998</c:v>
                </c:pt>
                <c:pt idx="36">
                  <c:v>2075.6999999999998</c:v>
                </c:pt>
                <c:pt idx="37">
                  <c:v>2090.3249999999998</c:v>
                </c:pt>
                <c:pt idx="38">
                  <c:v>2104.9499999999998</c:v>
                </c:pt>
                <c:pt idx="39">
                  <c:v>2119.5749999999998</c:v>
                </c:pt>
                <c:pt idx="40">
                  <c:v>2134.1999999999998</c:v>
                </c:pt>
                <c:pt idx="41">
                  <c:v>2148.8249999999998</c:v>
                </c:pt>
                <c:pt idx="42">
                  <c:v>2163.4499999999998</c:v>
                </c:pt>
                <c:pt idx="43">
                  <c:v>2178.0749999999998</c:v>
                </c:pt>
                <c:pt idx="44">
                  <c:v>2192.6999999999998</c:v>
                </c:pt>
                <c:pt idx="45">
                  <c:v>2207.3249999999998</c:v>
                </c:pt>
                <c:pt idx="46">
                  <c:v>2221.9499999999998</c:v>
                </c:pt>
                <c:pt idx="47">
                  <c:v>2236.5749999999998</c:v>
                </c:pt>
                <c:pt idx="48">
                  <c:v>2251.1999999999998</c:v>
                </c:pt>
                <c:pt idx="49">
                  <c:v>2265.8249999999998</c:v>
                </c:pt>
                <c:pt idx="50">
                  <c:v>2280.4499999999998</c:v>
                </c:pt>
                <c:pt idx="51">
                  <c:v>2295.0749999999998</c:v>
                </c:pt>
                <c:pt idx="52">
                  <c:v>2309.6999999999998</c:v>
                </c:pt>
                <c:pt idx="53">
                  <c:v>2324.3249999999998</c:v>
                </c:pt>
                <c:pt idx="54">
                  <c:v>2338.9499999999998</c:v>
                </c:pt>
                <c:pt idx="55">
                  <c:v>2353.5749999999998</c:v>
                </c:pt>
                <c:pt idx="56">
                  <c:v>2368.1999999999998</c:v>
                </c:pt>
                <c:pt idx="57">
                  <c:v>2382.8249999999998</c:v>
                </c:pt>
                <c:pt idx="58">
                  <c:v>2397.4499999999998</c:v>
                </c:pt>
                <c:pt idx="59">
                  <c:v>2412.0749999999998</c:v>
                </c:pt>
                <c:pt idx="60">
                  <c:v>2426.6999999999998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4-4FAA-88E2-13D31A9DBE68}"/>
            </c:ext>
          </c:extLst>
        </c:ser>
        <c:ser>
          <c:idx val="2"/>
          <c:order val="2"/>
          <c:tx>
            <c:strRef>
              <c:f>'Задача 1'!$E$1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'Задача 1'!$A$2:$A$98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1'!$E$2:$E$98</c:f>
              <c:numCache>
                <c:formatCode>General</c:formatCode>
                <c:ptCount val="97"/>
                <c:pt idx="61">
                  <c:v>2441.3249999999998</c:v>
                </c:pt>
                <c:pt idx="62">
                  <c:v>2455.9499999999998</c:v>
                </c:pt>
                <c:pt idx="63">
                  <c:v>2470.5749999999998</c:v>
                </c:pt>
                <c:pt idx="64">
                  <c:v>2485.1999999999998</c:v>
                </c:pt>
                <c:pt idx="65">
                  <c:v>2499.8249999999998</c:v>
                </c:pt>
                <c:pt idx="66">
                  <c:v>2514.4499999999998</c:v>
                </c:pt>
                <c:pt idx="67">
                  <c:v>2529.0749999999998</c:v>
                </c:pt>
                <c:pt idx="68">
                  <c:v>2543.6999999999998</c:v>
                </c:pt>
                <c:pt idx="69">
                  <c:v>2558.3249999999998</c:v>
                </c:pt>
                <c:pt idx="70">
                  <c:v>2572.9499999999998</c:v>
                </c:pt>
                <c:pt idx="71">
                  <c:v>2587.5749999999998</c:v>
                </c:pt>
                <c:pt idx="72">
                  <c:v>2602.1999999999998</c:v>
                </c:pt>
                <c:pt idx="73">
                  <c:v>2616.8249999999998</c:v>
                </c:pt>
                <c:pt idx="74">
                  <c:v>2631.45</c:v>
                </c:pt>
                <c:pt idx="75">
                  <c:v>2646.0749999999998</c:v>
                </c:pt>
                <c:pt idx="76">
                  <c:v>2660.7</c:v>
                </c:pt>
                <c:pt idx="77">
                  <c:v>2675.3249999999998</c:v>
                </c:pt>
                <c:pt idx="78">
                  <c:v>2689.95</c:v>
                </c:pt>
                <c:pt idx="79">
                  <c:v>2704.5749999999998</c:v>
                </c:pt>
                <c:pt idx="80">
                  <c:v>2719.2</c:v>
                </c:pt>
                <c:pt idx="81">
                  <c:v>2733.8249999999998</c:v>
                </c:pt>
                <c:pt idx="82">
                  <c:v>2748.45</c:v>
                </c:pt>
                <c:pt idx="83">
                  <c:v>2763.0749999999998</c:v>
                </c:pt>
                <c:pt idx="84">
                  <c:v>2777.7</c:v>
                </c:pt>
                <c:pt idx="85">
                  <c:v>2792.3249999999998</c:v>
                </c:pt>
                <c:pt idx="86">
                  <c:v>2806.95</c:v>
                </c:pt>
                <c:pt idx="87">
                  <c:v>2821.5749999999998</c:v>
                </c:pt>
                <c:pt idx="88">
                  <c:v>2836.2</c:v>
                </c:pt>
                <c:pt idx="89">
                  <c:v>2850.8249999999998</c:v>
                </c:pt>
                <c:pt idx="90">
                  <c:v>2865.45</c:v>
                </c:pt>
                <c:pt idx="91">
                  <c:v>2880.0749999999998</c:v>
                </c:pt>
                <c:pt idx="92">
                  <c:v>2894.7</c:v>
                </c:pt>
                <c:pt idx="93">
                  <c:v>2909.3249999999998</c:v>
                </c:pt>
                <c:pt idx="94">
                  <c:v>2923.95</c:v>
                </c:pt>
                <c:pt idx="95">
                  <c:v>2938.5749999999998</c:v>
                </c:pt>
                <c:pt idx="96">
                  <c:v>2953.2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34-4FAA-88E2-13D31A9D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6287"/>
        <c:axId val="131447247"/>
      </c:lineChart>
      <c:catAx>
        <c:axId val="13144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месяца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447247"/>
        <c:crosses val="autoZero"/>
        <c:auto val="1"/>
        <c:lblAlgn val="ctr"/>
        <c:lblOffset val="100"/>
        <c:noMultiLvlLbl val="0"/>
      </c:catAx>
      <c:valAx>
        <c:axId val="13144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44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2'!$E$1</c:f>
              <c:strCache>
                <c:ptCount val="1"/>
                <c:pt idx="0">
                  <c:v>Сезонность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'Задача 2'!$E$2:$E$13</c:f>
              <c:numCache>
                <c:formatCode>General</c:formatCode>
                <c:ptCount val="12"/>
                <c:pt idx="0">
                  <c:v>1.0064900378570252</c:v>
                </c:pt>
                <c:pt idx="1">
                  <c:v>0.98751083119592631</c:v>
                </c:pt>
                <c:pt idx="2">
                  <c:v>1.0130639844823235</c:v>
                </c:pt>
                <c:pt idx="3">
                  <c:v>1.0206275070151374</c:v>
                </c:pt>
                <c:pt idx="4">
                  <c:v>1.029723590557583</c:v>
                </c:pt>
                <c:pt idx="5">
                  <c:v>0.99217494325327338</c:v>
                </c:pt>
                <c:pt idx="6">
                  <c:v>1.0008051210282447</c:v>
                </c:pt>
                <c:pt idx="7">
                  <c:v>0.98618766603684471</c:v>
                </c:pt>
                <c:pt idx="8">
                  <c:v>0.95030479882639662</c:v>
                </c:pt>
                <c:pt idx="9">
                  <c:v>0.97469309743727484</c:v>
                </c:pt>
                <c:pt idx="10">
                  <c:v>1.0066736202535851</c:v>
                </c:pt>
                <c:pt idx="11">
                  <c:v>1.0317448020563877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5-4D3E-8F43-EB3CBB781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731999"/>
        <c:axId val="235732959"/>
      </c:lineChart>
      <c:catAx>
        <c:axId val="23573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732959"/>
        <c:crosses val="autoZero"/>
        <c:auto val="1"/>
        <c:lblAlgn val="ctr"/>
        <c:lblOffset val="100"/>
        <c:noMultiLvlLbl val="0"/>
      </c:catAx>
      <c:valAx>
        <c:axId val="23573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73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Приближение</a:t>
            </a:r>
            <a:r>
              <a:rPr lang="ru-RU" baseline="0"/>
              <a:t> данных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Фактические данные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2'!$O$2:$O$98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2'!$Q$2:$Q$98</c:f>
              <c:numCache>
                <c:formatCode>General</c:formatCode>
                <c:ptCount val="97"/>
                <c:pt idx="0">
                  <c:v>1576.7</c:v>
                </c:pt>
                <c:pt idx="1">
                  <c:v>1685.7059999999999</c:v>
                </c:pt>
                <c:pt idx="2">
                  <c:v>1729.326</c:v>
                </c:pt>
                <c:pt idx="3">
                  <c:v>1780.7</c:v>
                </c:pt>
                <c:pt idx="4">
                  <c:v>1975.2840000000001</c:v>
                </c:pt>
                <c:pt idx="5">
                  <c:v>1966.83</c:v>
                </c:pt>
                <c:pt idx="6">
                  <c:v>1885.81</c:v>
                </c:pt>
                <c:pt idx="7">
                  <c:v>1877.9</c:v>
                </c:pt>
                <c:pt idx="8">
                  <c:v>1776.11</c:v>
                </c:pt>
                <c:pt idx="9">
                  <c:v>1900.84</c:v>
                </c:pt>
                <c:pt idx="10">
                  <c:v>1847.56</c:v>
                </c:pt>
                <c:pt idx="11">
                  <c:v>1734.29</c:v>
                </c:pt>
                <c:pt idx="12">
                  <c:v>1706.8</c:v>
                </c:pt>
                <c:pt idx="13">
                  <c:v>1768.76</c:v>
                </c:pt>
                <c:pt idx="14">
                  <c:v>1904.84</c:v>
                </c:pt>
                <c:pt idx="15">
                  <c:v>1769.7</c:v>
                </c:pt>
                <c:pt idx="16">
                  <c:v>1814.15</c:v>
                </c:pt>
                <c:pt idx="17">
                  <c:v>1812.7</c:v>
                </c:pt>
                <c:pt idx="18">
                  <c:v>1756.348</c:v>
                </c:pt>
                <c:pt idx="19">
                  <c:v>1782.7629999999999</c:v>
                </c:pt>
                <c:pt idx="20">
                  <c:v>1770.94</c:v>
                </c:pt>
                <c:pt idx="21">
                  <c:v>1829.365</c:v>
                </c:pt>
                <c:pt idx="22">
                  <c:v>1799.7</c:v>
                </c:pt>
                <c:pt idx="23">
                  <c:v>1909.77</c:v>
                </c:pt>
                <c:pt idx="24">
                  <c:v>1936.788</c:v>
                </c:pt>
                <c:pt idx="25">
                  <c:v>1895.6379999999999</c:v>
                </c:pt>
                <c:pt idx="26">
                  <c:v>1837.048</c:v>
                </c:pt>
                <c:pt idx="27">
                  <c:v>1807.1379999999999</c:v>
                </c:pt>
                <c:pt idx="28">
                  <c:v>1765.337</c:v>
                </c:pt>
                <c:pt idx="29">
                  <c:v>1710.8</c:v>
                </c:pt>
                <c:pt idx="30">
                  <c:v>1660</c:v>
                </c:pt>
                <c:pt idx="31">
                  <c:v>1633.2</c:v>
                </c:pt>
                <c:pt idx="32">
                  <c:v>1769.702</c:v>
                </c:pt>
                <c:pt idx="33">
                  <c:v>1823.58</c:v>
                </c:pt>
                <c:pt idx="34">
                  <c:v>1928.44</c:v>
                </c:pt>
                <c:pt idx="35">
                  <c:v>1826.5</c:v>
                </c:pt>
                <c:pt idx="36">
                  <c:v>1968.53</c:v>
                </c:pt>
                <c:pt idx="37">
                  <c:v>1989.62</c:v>
                </c:pt>
                <c:pt idx="38">
                  <c:v>1962.52</c:v>
                </c:pt>
                <c:pt idx="39">
                  <c:v>1919.56</c:v>
                </c:pt>
                <c:pt idx="40">
                  <c:v>1964.72</c:v>
                </c:pt>
                <c:pt idx="41">
                  <c:v>1939.73</c:v>
                </c:pt>
                <c:pt idx="42">
                  <c:v>1848.1</c:v>
                </c:pt>
                <c:pt idx="43">
                  <c:v>1983.59</c:v>
                </c:pt>
                <c:pt idx="44">
                  <c:v>2036.075</c:v>
                </c:pt>
                <c:pt idx="45">
                  <c:v>2062.66</c:v>
                </c:pt>
                <c:pt idx="46">
                  <c:v>2034.3440000000001</c:v>
                </c:pt>
                <c:pt idx="47">
                  <c:v>2043.97</c:v>
                </c:pt>
                <c:pt idx="48">
                  <c:v>2232.54</c:v>
                </c:pt>
                <c:pt idx="49">
                  <c:v>2284.9749999999999</c:v>
                </c:pt>
                <c:pt idx="50">
                  <c:v>2326.886</c:v>
                </c:pt>
                <c:pt idx="51">
                  <c:v>2326.41</c:v>
                </c:pt>
                <c:pt idx="52">
                  <c:v>2447.36</c:v>
                </c:pt>
                <c:pt idx="53">
                  <c:v>2502.98</c:v>
                </c:pt>
                <c:pt idx="54">
                  <c:v>2634.1640000000002</c:v>
                </c:pt>
                <c:pt idx="55">
                  <c:v>2743.6750000000002</c:v>
                </c:pt>
                <c:pt idx="56">
                  <c:v>2650.33</c:v>
                </c:pt>
                <c:pt idx="57">
                  <c:v>2623.1390000000001</c:v>
                </c:pt>
                <c:pt idx="58">
                  <c:v>2800.875</c:v>
                </c:pt>
                <c:pt idx="59">
                  <c:v>2854.69</c:v>
                </c:pt>
                <c:pt idx="60">
                  <c:v>3019.08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C8-495F-83D1-5972A86A850A}"/>
            </c:ext>
          </c:extLst>
        </c:ser>
        <c:ser>
          <c:idx val="1"/>
          <c:order val="1"/>
          <c:tx>
            <c:strRef>
              <c:f>'Задача 2'!$T$1</c:f>
              <c:strCache>
                <c:ptCount val="1"/>
                <c:pt idx="0">
                  <c:v>Апроксимация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2'!$O$2:$O$98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2'!$T$2:$T$98</c:f>
              <c:numCache>
                <c:formatCode>General</c:formatCode>
                <c:ptCount val="97"/>
                <c:pt idx="0">
                  <c:v>1569.4387247600157</c:v>
                </c:pt>
                <c:pt idx="1">
                  <c:v>1596.0828111579472</c:v>
                </c:pt>
                <c:pt idx="2">
                  <c:v>1625.3672015156169</c:v>
                </c:pt>
                <c:pt idx="3">
                  <c:v>1580.6090977232086</c:v>
                </c:pt>
                <c:pt idx="4">
                  <c:v>1608.994393077109</c:v>
                </c:pt>
                <c:pt idx="5">
                  <c:v>1599.9169053032242</c:v>
                </c:pt>
                <c:pt idx="6">
                  <c:v>1555.60144043887</c:v>
                </c:pt>
                <c:pt idx="7">
                  <c:v>1609.7787523999673</c:v>
                </c:pt>
                <c:pt idx="8">
                  <c:v>1677.3195860665235</c:v>
                </c:pt>
                <c:pt idx="9">
                  <c:v>1734.182456916428</c:v>
                </c:pt>
                <c:pt idx="10">
                  <c:v>1706.4535346846933</c:v>
                </c:pt>
                <c:pt idx="11">
                  <c:v>1688.7175846573737</c:v>
                </c:pt>
                <c:pt idx="12">
                  <c:v>1747.2314540366633</c:v>
                </c:pt>
                <c:pt idx="13">
                  <c:v>1775.2029386391039</c:v>
                </c:pt>
                <c:pt idx="14">
                  <c:v>1806.0836916584728</c:v>
                </c:pt>
                <c:pt idx="15">
                  <c:v>1754.7358002641581</c:v>
                </c:pt>
                <c:pt idx="16">
                  <c:v>1784.6356918175661</c:v>
                </c:pt>
                <c:pt idx="17">
                  <c:v>1772.9928406926904</c:v>
                </c:pt>
                <c:pt idx="18">
                  <c:v>1722.3799326329026</c:v>
                </c:pt>
                <c:pt idx="19">
                  <c:v>1780.837391000209</c:v>
                </c:pt>
                <c:pt idx="20">
                  <c:v>1853.9908064210276</c:v>
                </c:pt>
                <c:pt idx="21">
                  <c:v>1915.2536696773241</c:v>
                </c:pt>
                <c:pt idx="22">
                  <c:v>1883.0925363286012</c:v>
                </c:pt>
                <c:pt idx="23">
                  <c:v>1862.0257355322588</c:v>
                </c:pt>
                <c:pt idx="24">
                  <c:v>1925.0241833133111</c:v>
                </c:pt>
                <c:pt idx="25">
                  <c:v>1954.3230661202606</c:v>
                </c:pt>
                <c:pt idx="26">
                  <c:v>1986.8001818013286</c:v>
                </c:pt>
                <c:pt idx="27">
                  <c:v>1928.8625028051074</c:v>
                </c:pt>
                <c:pt idx="28">
                  <c:v>1960.276990558023</c:v>
                </c:pt>
                <c:pt idx="29">
                  <c:v>1946.0687760821565</c:v>
                </c:pt>
                <c:pt idx="30">
                  <c:v>1889.1584248269353</c:v>
                </c:pt>
                <c:pt idx="31">
                  <c:v>1951.8960296004507</c:v>
                </c:pt>
                <c:pt idx="32">
                  <c:v>2030.6620267755318</c:v>
                </c:pt>
                <c:pt idx="33">
                  <c:v>2096.3248824382199</c:v>
                </c:pt>
                <c:pt idx="34">
                  <c:v>2059.7315379725092</c:v>
                </c:pt>
                <c:pt idx="35">
                  <c:v>2035.3338864071436</c:v>
                </c:pt>
                <c:pt idx="36">
                  <c:v>2102.8169125899585</c:v>
                </c:pt>
                <c:pt idx="37">
                  <c:v>2133.4431936014171</c:v>
                </c:pt>
                <c:pt idx="38">
                  <c:v>2167.5166719441841</c:v>
                </c:pt>
                <c:pt idx="39">
                  <c:v>2102.9892053460567</c:v>
                </c:pt>
                <c:pt idx="40">
                  <c:v>2135.9182892984795</c:v>
                </c:pt>
                <c:pt idx="41">
                  <c:v>2119.1447114716225</c:v>
                </c:pt>
                <c:pt idx="42">
                  <c:v>2055.9369170209675</c:v>
                </c:pt>
                <c:pt idx="43">
                  <c:v>2122.9546682006921</c:v>
                </c:pt>
                <c:pt idx="44">
                  <c:v>2207.3332471300359</c:v>
                </c:pt>
                <c:pt idx="45">
                  <c:v>2277.3960951991157</c:v>
                </c:pt>
                <c:pt idx="46">
                  <c:v>2236.3705396164169</c:v>
                </c:pt>
                <c:pt idx="47">
                  <c:v>2208.6420372820289</c:v>
                </c:pt>
                <c:pt idx="48">
                  <c:v>2280.6096418666066</c:v>
                </c:pt>
                <c:pt idx="49">
                  <c:v>2312.5633210825736</c:v>
                </c:pt>
                <c:pt idx="50">
                  <c:v>2348.23316208704</c:v>
                </c:pt>
                <c:pt idx="51">
                  <c:v>2277.1159078870064</c:v>
                </c:pt>
                <c:pt idx="52">
                  <c:v>2311.5595880389365</c:v>
                </c:pt>
                <c:pt idx="53">
                  <c:v>2292.2206468610889</c:v>
                </c:pt>
                <c:pt idx="54">
                  <c:v>2222.7154092150004</c:v>
                </c:pt>
                <c:pt idx="55">
                  <c:v>2294.0133068009341</c:v>
                </c:pt>
                <c:pt idx="56">
                  <c:v>2384.0044674845399</c:v>
                </c:pt>
                <c:pt idx="57">
                  <c:v>2458.467307960012</c:v>
                </c:pt>
                <c:pt idx="58">
                  <c:v>2413.009541260325</c:v>
                </c:pt>
                <c:pt idx="59">
                  <c:v>2381.9501881569136</c:v>
                </c:pt>
                <c:pt idx="60">
                  <c:v>2458.4023711432542</c:v>
                </c:pt>
                <c:pt idx="61">
                  <c:v>2491.6834485637301</c:v>
                </c:pt>
                <c:pt idx="62">
                  <c:v>2528.9496522298959</c:v>
                </c:pt>
                <c:pt idx="63">
                  <c:v>2451.2426104279557</c:v>
                </c:pt>
                <c:pt idx="64">
                  <c:v>2487.2008867793934</c:v>
                </c:pt>
                <c:pt idx="65">
                  <c:v>2465.2965822505553</c:v>
                </c:pt>
                <c:pt idx="66">
                  <c:v>2389.4939014090328</c:v>
                </c:pt>
                <c:pt idx="67">
                  <c:v>2465.0719454011755</c:v>
                </c:pt>
                <c:pt idx="68">
                  <c:v>2560.6756878390443</c:v>
                </c:pt>
                <c:pt idx="69">
                  <c:v>2639.5385207209079</c:v>
                </c:pt>
                <c:pt idx="70">
                  <c:v>2589.6485429042327</c:v>
                </c:pt>
                <c:pt idx="71">
                  <c:v>2555.2583390317986</c:v>
                </c:pt>
                <c:pt idx="72">
                  <c:v>2636.1951004199018</c:v>
                </c:pt>
                <c:pt idx="73">
                  <c:v>2670.8035760448865</c:v>
                </c:pt>
                <c:pt idx="74">
                  <c:v>2709.6661423727514</c:v>
                </c:pt>
                <c:pt idx="75">
                  <c:v>2625.369312968905</c:v>
                </c:pt>
                <c:pt idx="76">
                  <c:v>2662.8421855198503</c:v>
                </c:pt>
                <c:pt idx="77">
                  <c:v>2638.3725176400212</c:v>
                </c:pt>
                <c:pt idx="78">
                  <c:v>2556.2723936030652</c:v>
                </c:pt>
                <c:pt idx="79">
                  <c:v>2636.1305840014174</c:v>
                </c:pt>
                <c:pt idx="80">
                  <c:v>2737.3469081935482</c:v>
                </c:pt>
                <c:pt idx="81">
                  <c:v>2820.6097334818041</c:v>
                </c:pt>
                <c:pt idx="82">
                  <c:v>2766.2875445481409</c:v>
                </c:pt>
                <c:pt idx="83">
                  <c:v>2728.5664899066837</c:v>
                </c:pt>
                <c:pt idx="84">
                  <c:v>2813.9878296965499</c:v>
                </c:pt>
                <c:pt idx="85">
                  <c:v>2849.9237035260435</c:v>
                </c:pt>
                <c:pt idx="86">
                  <c:v>2890.3826325156074</c:v>
                </c:pt>
                <c:pt idx="87">
                  <c:v>2799.4960155098547</c:v>
                </c:pt>
                <c:pt idx="88">
                  <c:v>2838.4834842603073</c:v>
                </c:pt>
                <c:pt idx="89">
                  <c:v>2811.4484530294876</c:v>
                </c:pt>
                <c:pt idx="90">
                  <c:v>2723.0508857970981</c:v>
                </c:pt>
                <c:pt idx="91">
                  <c:v>2807.1892226016594</c:v>
                </c:pt>
                <c:pt idx="92">
                  <c:v>2914.0181285480526</c:v>
                </c:pt>
                <c:pt idx="93">
                  <c:v>3001.6809462427</c:v>
                </c:pt>
                <c:pt idx="94">
                  <c:v>2942.9265461920486</c:v>
                </c:pt>
                <c:pt idx="95">
                  <c:v>2901.8746407815688</c:v>
                </c:pt>
                <c:pt idx="96">
                  <c:v>2991.7805589731975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C8-495F-83D1-5972A86A850A}"/>
            </c:ext>
          </c:extLst>
        </c:ser>
        <c:ser>
          <c:idx val="2"/>
          <c:order val="2"/>
          <c:tx>
            <c:v>Прогноз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'Задача 2'!$O$2:$O$98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2'!$S$2:$S$98</c:f>
              <c:numCache>
                <c:formatCode>General</c:formatCode>
                <c:ptCount val="97"/>
                <c:pt idx="61">
                  <c:v>2441.3249999999998</c:v>
                </c:pt>
                <c:pt idx="62">
                  <c:v>2455.9499999999998</c:v>
                </c:pt>
                <c:pt idx="63">
                  <c:v>2470.5749999999998</c:v>
                </c:pt>
                <c:pt idx="64">
                  <c:v>2485.1999999999998</c:v>
                </c:pt>
                <c:pt idx="65">
                  <c:v>2499.8249999999998</c:v>
                </c:pt>
                <c:pt idx="66">
                  <c:v>2514.4499999999998</c:v>
                </c:pt>
                <c:pt idx="67">
                  <c:v>2529.0749999999998</c:v>
                </c:pt>
                <c:pt idx="68">
                  <c:v>2543.6999999999998</c:v>
                </c:pt>
                <c:pt idx="69">
                  <c:v>2558.3249999999998</c:v>
                </c:pt>
                <c:pt idx="70">
                  <c:v>2572.9499999999998</c:v>
                </c:pt>
                <c:pt idx="71">
                  <c:v>2587.5749999999998</c:v>
                </c:pt>
                <c:pt idx="72">
                  <c:v>2602.1999999999998</c:v>
                </c:pt>
                <c:pt idx="73">
                  <c:v>2616.8249999999998</c:v>
                </c:pt>
                <c:pt idx="74">
                  <c:v>2631.45</c:v>
                </c:pt>
                <c:pt idx="75">
                  <c:v>2646.0749999999998</c:v>
                </c:pt>
                <c:pt idx="76">
                  <c:v>2660.7</c:v>
                </c:pt>
                <c:pt idx="77">
                  <c:v>2675.3249999999998</c:v>
                </c:pt>
                <c:pt idx="78">
                  <c:v>2689.95</c:v>
                </c:pt>
                <c:pt idx="79">
                  <c:v>2704.5749999999998</c:v>
                </c:pt>
                <c:pt idx="80">
                  <c:v>2719.2</c:v>
                </c:pt>
                <c:pt idx="81">
                  <c:v>2733.8249999999998</c:v>
                </c:pt>
                <c:pt idx="82">
                  <c:v>2748.45</c:v>
                </c:pt>
                <c:pt idx="83">
                  <c:v>2763.0749999999998</c:v>
                </c:pt>
                <c:pt idx="84">
                  <c:v>2777.7</c:v>
                </c:pt>
                <c:pt idx="85">
                  <c:v>2792.3249999999998</c:v>
                </c:pt>
                <c:pt idx="86">
                  <c:v>2806.95</c:v>
                </c:pt>
                <c:pt idx="87">
                  <c:v>2821.5749999999998</c:v>
                </c:pt>
                <c:pt idx="88">
                  <c:v>2836.2</c:v>
                </c:pt>
                <c:pt idx="89">
                  <c:v>2850.8249999999998</c:v>
                </c:pt>
                <c:pt idx="90">
                  <c:v>2865.45</c:v>
                </c:pt>
                <c:pt idx="91">
                  <c:v>2880.0749999999998</c:v>
                </c:pt>
                <c:pt idx="92">
                  <c:v>2894.7</c:v>
                </c:pt>
                <c:pt idx="93">
                  <c:v>2909.3249999999998</c:v>
                </c:pt>
                <c:pt idx="94">
                  <c:v>2923.95</c:v>
                </c:pt>
                <c:pt idx="95">
                  <c:v>2938.5749999999998</c:v>
                </c:pt>
                <c:pt idx="96">
                  <c:v>2953.2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C8-495F-83D1-5972A86A8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048719"/>
        <c:axId val="272047279"/>
      </c:lineChart>
      <c:catAx>
        <c:axId val="272048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месяца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2047279"/>
        <c:crosses val="autoZero"/>
        <c:auto val="1"/>
        <c:lblAlgn val="ctr"/>
        <c:lblOffset val="100"/>
        <c:noMultiLvlLbl val="0"/>
      </c:catAx>
      <c:valAx>
        <c:axId val="27204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20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66611623878144"/>
          <c:y val="0.47196810130277334"/>
          <c:w val="0.20064385577630611"/>
          <c:h val="0.161794037490280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Приближение данных "тренд-сезонность</a:t>
            </a:r>
            <a:r>
              <a:rPr lang="en-US"/>
              <a:t>-</a:t>
            </a:r>
            <a:r>
              <a:rPr lang="ru-RU"/>
              <a:t>факторы"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3'!$H$1</c:f>
              <c:strCache>
                <c:ptCount val="1"/>
                <c:pt idx="0">
                  <c:v>Цена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3'!$F$2:$F$98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3'!$H$2:$H$98</c:f>
              <c:numCache>
                <c:formatCode>General</c:formatCode>
                <c:ptCount val="97"/>
                <c:pt idx="0">
                  <c:v>1576.7</c:v>
                </c:pt>
                <c:pt idx="1">
                  <c:v>1685.7059999999999</c:v>
                </c:pt>
                <c:pt idx="2">
                  <c:v>1729.326</c:v>
                </c:pt>
                <c:pt idx="3">
                  <c:v>1780.7</c:v>
                </c:pt>
                <c:pt idx="4">
                  <c:v>1975.2840000000001</c:v>
                </c:pt>
                <c:pt idx="5">
                  <c:v>1966.83</c:v>
                </c:pt>
                <c:pt idx="6">
                  <c:v>1885.81</c:v>
                </c:pt>
                <c:pt idx="7">
                  <c:v>1877.9</c:v>
                </c:pt>
                <c:pt idx="8">
                  <c:v>1776.11</c:v>
                </c:pt>
                <c:pt idx="9">
                  <c:v>1900.84</c:v>
                </c:pt>
                <c:pt idx="10">
                  <c:v>1847.56</c:v>
                </c:pt>
                <c:pt idx="11">
                  <c:v>1734.29</c:v>
                </c:pt>
                <c:pt idx="12">
                  <c:v>1706.8</c:v>
                </c:pt>
                <c:pt idx="13">
                  <c:v>1768.76</c:v>
                </c:pt>
                <c:pt idx="14">
                  <c:v>1904.84</c:v>
                </c:pt>
                <c:pt idx="15">
                  <c:v>1769.7</c:v>
                </c:pt>
                <c:pt idx="16">
                  <c:v>1814.15</c:v>
                </c:pt>
                <c:pt idx="17">
                  <c:v>1812.7</c:v>
                </c:pt>
                <c:pt idx="18">
                  <c:v>1756.348</c:v>
                </c:pt>
                <c:pt idx="19">
                  <c:v>1782.7629999999999</c:v>
                </c:pt>
                <c:pt idx="20">
                  <c:v>1770.94</c:v>
                </c:pt>
                <c:pt idx="21">
                  <c:v>1829.365</c:v>
                </c:pt>
                <c:pt idx="22">
                  <c:v>1799.7</c:v>
                </c:pt>
                <c:pt idx="23">
                  <c:v>1909.77</c:v>
                </c:pt>
                <c:pt idx="24">
                  <c:v>1936.788</c:v>
                </c:pt>
                <c:pt idx="25">
                  <c:v>1895.6379999999999</c:v>
                </c:pt>
                <c:pt idx="26">
                  <c:v>1837.048</c:v>
                </c:pt>
                <c:pt idx="27">
                  <c:v>1807.1379999999999</c:v>
                </c:pt>
                <c:pt idx="28">
                  <c:v>1765.337</c:v>
                </c:pt>
                <c:pt idx="29">
                  <c:v>1710.8</c:v>
                </c:pt>
                <c:pt idx="30">
                  <c:v>1660</c:v>
                </c:pt>
                <c:pt idx="31">
                  <c:v>1633.2</c:v>
                </c:pt>
                <c:pt idx="32">
                  <c:v>1769.702</c:v>
                </c:pt>
                <c:pt idx="33">
                  <c:v>1823.58</c:v>
                </c:pt>
                <c:pt idx="34">
                  <c:v>1928.44</c:v>
                </c:pt>
                <c:pt idx="35">
                  <c:v>1826.5</c:v>
                </c:pt>
                <c:pt idx="36">
                  <c:v>1968.53</c:v>
                </c:pt>
                <c:pt idx="37">
                  <c:v>1989.62</c:v>
                </c:pt>
                <c:pt idx="38">
                  <c:v>1962.52</c:v>
                </c:pt>
                <c:pt idx="39">
                  <c:v>1919.56</c:v>
                </c:pt>
                <c:pt idx="40">
                  <c:v>1964.72</c:v>
                </c:pt>
                <c:pt idx="41">
                  <c:v>1939.73</c:v>
                </c:pt>
                <c:pt idx="42">
                  <c:v>1848.1</c:v>
                </c:pt>
                <c:pt idx="43">
                  <c:v>1983.59</c:v>
                </c:pt>
                <c:pt idx="44">
                  <c:v>2036.075</c:v>
                </c:pt>
                <c:pt idx="45">
                  <c:v>2062.66</c:v>
                </c:pt>
                <c:pt idx="46">
                  <c:v>2034.3440000000001</c:v>
                </c:pt>
                <c:pt idx="47">
                  <c:v>2043.97</c:v>
                </c:pt>
                <c:pt idx="48">
                  <c:v>2232.54</c:v>
                </c:pt>
                <c:pt idx="49">
                  <c:v>2284.9749999999999</c:v>
                </c:pt>
                <c:pt idx="50">
                  <c:v>2326.886</c:v>
                </c:pt>
                <c:pt idx="51">
                  <c:v>2326.41</c:v>
                </c:pt>
                <c:pt idx="52">
                  <c:v>2447.36</c:v>
                </c:pt>
                <c:pt idx="53">
                  <c:v>2502.98</c:v>
                </c:pt>
                <c:pt idx="54">
                  <c:v>2634.1640000000002</c:v>
                </c:pt>
                <c:pt idx="55">
                  <c:v>2743.6750000000002</c:v>
                </c:pt>
                <c:pt idx="56">
                  <c:v>2650.33</c:v>
                </c:pt>
                <c:pt idx="57">
                  <c:v>2623.1390000000001</c:v>
                </c:pt>
                <c:pt idx="58">
                  <c:v>2800.875</c:v>
                </c:pt>
                <c:pt idx="59">
                  <c:v>2854.69</c:v>
                </c:pt>
                <c:pt idx="60">
                  <c:v>3019.08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D-4A41-83B5-F9A572B380B1}"/>
            </c:ext>
          </c:extLst>
        </c:ser>
        <c:ser>
          <c:idx val="1"/>
          <c:order val="1"/>
          <c:tx>
            <c:v>Тренд-сезонность-факторы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3'!$F$2:$F$98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3'!$L$2:$L$98</c:f>
              <c:numCache>
                <c:formatCode>General</c:formatCode>
                <c:ptCount val="97"/>
                <c:pt idx="61">
                  <c:v>2491.6834485637301</c:v>
                </c:pt>
                <c:pt idx="62">
                  <c:v>2528.9496522298959</c:v>
                </c:pt>
                <c:pt idx="63">
                  <c:v>2941.4911325135467</c:v>
                </c:pt>
                <c:pt idx="64">
                  <c:v>2487.2008867793934</c:v>
                </c:pt>
                <c:pt idx="65">
                  <c:v>2465.2965822505553</c:v>
                </c:pt>
                <c:pt idx="66">
                  <c:v>2389.4939014090328</c:v>
                </c:pt>
                <c:pt idx="67">
                  <c:v>2218.5647508610582</c:v>
                </c:pt>
                <c:pt idx="68">
                  <c:v>2560.6756878390443</c:v>
                </c:pt>
                <c:pt idx="69">
                  <c:v>2639.5385207209079</c:v>
                </c:pt>
                <c:pt idx="70">
                  <c:v>2978.0958243398672</c:v>
                </c:pt>
                <c:pt idx="71">
                  <c:v>2938.5470898865683</c:v>
                </c:pt>
                <c:pt idx="72">
                  <c:v>3031.6243654828868</c:v>
                </c:pt>
                <c:pt idx="73">
                  <c:v>3071.4241124516193</c:v>
                </c:pt>
                <c:pt idx="74">
                  <c:v>3116.1160637286639</c:v>
                </c:pt>
                <c:pt idx="75">
                  <c:v>2625.369312968905</c:v>
                </c:pt>
                <c:pt idx="76">
                  <c:v>2662.8421855198503</c:v>
                </c:pt>
                <c:pt idx="77">
                  <c:v>2638.3725176400212</c:v>
                </c:pt>
                <c:pt idx="78">
                  <c:v>2556.2723936030652</c:v>
                </c:pt>
                <c:pt idx="79">
                  <c:v>2636.1305840014174</c:v>
                </c:pt>
                <c:pt idx="80">
                  <c:v>2737.3469081935482</c:v>
                </c:pt>
                <c:pt idx="81">
                  <c:v>2820.6097334818041</c:v>
                </c:pt>
                <c:pt idx="82">
                  <c:v>2766.2875445481409</c:v>
                </c:pt>
                <c:pt idx="83">
                  <c:v>2728.5664899066837</c:v>
                </c:pt>
                <c:pt idx="84">
                  <c:v>2813.9878296965499</c:v>
                </c:pt>
                <c:pt idx="85">
                  <c:v>2849.9237035260435</c:v>
                </c:pt>
                <c:pt idx="86">
                  <c:v>2890.3826325156074</c:v>
                </c:pt>
                <c:pt idx="87">
                  <c:v>2799.4960155098547</c:v>
                </c:pt>
                <c:pt idx="88">
                  <c:v>2838.4834842603073</c:v>
                </c:pt>
                <c:pt idx="89">
                  <c:v>2811.4484530294876</c:v>
                </c:pt>
                <c:pt idx="90">
                  <c:v>2723.0508857970981</c:v>
                </c:pt>
                <c:pt idx="91">
                  <c:v>2807.1892226016594</c:v>
                </c:pt>
                <c:pt idx="92">
                  <c:v>2914.0181285480526</c:v>
                </c:pt>
                <c:pt idx="93">
                  <c:v>3001.6809462427</c:v>
                </c:pt>
                <c:pt idx="94">
                  <c:v>2942.9265461920486</c:v>
                </c:pt>
                <c:pt idx="95">
                  <c:v>2901.8746407815688</c:v>
                </c:pt>
                <c:pt idx="96">
                  <c:v>2991.7805589731975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DD-4A41-83B5-F9A572B380B1}"/>
            </c:ext>
          </c:extLst>
        </c:ser>
        <c:ser>
          <c:idx val="2"/>
          <c:order val="2"/>
          <c:tx>
            <c:v>Тренд-сезонность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3'!$F$2:$F$98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3'!$K$2:$K$62</c:f>
              <c:numCache>
                <c:formatCode>General</c:formatCode>
                <c:ptCount val="61"/>
                <c:pt idx="0">
                  <c:v>1569.4387247600157</c:v>
                </c:pt>
                <c:pt idx="1">
                  <c:v>1596.0828111579472</c:v>
                </c:pt>
                <c:pt idx="2">
                  <c:v>1625.3672015156169</c:v>
                </c:pt>
                <c:pt idx="3">
                  <c:v>1580.6090977232086</c:v>
                </c:pt>
                <c:pt idx="4">
                  <c:v>1608.994393077109</c:v>
                </c:pt>
                <c:pt idx="5">
                  <c:v>1599.9169053032242</c:v>
                </c:pt>
                <c:pt idx="6">
                  <c:v>1555.60144043887</c:v>
                </c:pt>
                <c:pt idx="7">
                  <c:v>1609.7787523999673</c:v>
                </c:pt>
                <c:pt idx="8">
                  <c:v>1677.3195860665235</c:v>
                </c:pt>
                <c:pt idx="9">
                  <c:v>1734.182456916428</c:v>
                </c:pt>
                <c:pt idx="10">
                  <c:v>1706.4535346846933</c:v>
                </c:pt>
                <c:pt idx="11">
                  <c:v>1688.7175846573737</c:v>
                </c:pt>
                <c:pt idx="12">
                  <c:v>1747.2314540366633</c:v>
                </c:pt>
                <c:pt idx="13">
                  <c:v>1775.2029386391039</c:v>
                </c:pt>
                <c:pt idx="14">
                  <c:v>1806.0836916584728</c:v>
                </c:pt>
                <c:pt idx="15">
                  <c:v>1754.7358002641581</c:v>
                </c:pt>
                <c:pt idx="16">
                  <c:v>1784.6356918175661</c:v>
                </c:pt>
                <c:pt idx="17">
                  <c:v>1772.9928406926904</c:v>
                </c:pt>
                <c:pt idx="18">
                  <c:v>1722.3799326329026</c:v>
                </c:pt>
                <c:pt idx="19">
                  <c:v>1780.837391000209</c:v>
                </c:pt>
                <c:pt idx="20">
                  <c:v>1853.9908064210276</c:v>
                </c:pt>
                <c:pt idx="21">
                  <c:v>1915.2536696773241</c:v>
                </c:pt>
                <c:pt idx="22">
                  <c:v>1883.0925363286012</c:v>
                </c:pt>
                <c:pt idx="23">
                  <c:v>1862.0257355322588</c:v>
                </c:pt>
                <c:pt idx="24">
                  <c:v>1925.0241833133111</c:v>
                </c:pt>
                <c:pt idx="25">
                  <c:v>1954.3230661202606</c:v>
                </c:pt>
                <c:pt idx="26">
                  <c:v>1986.8001818013286</c:v>
                </c:pt>
                <c:pt idx="27">
                  <c:v>1928.8625028051074</c:v>
                </c:pt>
                <c:pt idx="28">
                  <c:v>1960.276990558023</c:v>
                </c:pt>
                <c:pt idx="29">
                  <c:v>1946.0687760821565</c:v>
                </c:pt>
                <c:pt idx="30">
                  <c:v>1889.1584248269353</c:v>
                </c:pt>
                <c:pt idx="31">
                  <c:v>1951.8960296004507</c:v>
                </c:pt>
                <c:pt idx="32">
                  <c:v>2030.6620267755318</c:v>
                </c:pt>
                <c:pt idx="33">
                  <c:v>2096.3248824382199</c:v>
                </c:pt>
                <c:pt idx="34">
                  <c:v>2059.7315379725092</c:v>
                </c:pt>
                <c:pt idx="35">
                  <c:v>2035.3338864071436</c:v>
                </c:pt>
                <c:pt idx="36">
                  <c:v>2102.8169125899585</c:v>
                </c:pt>
                <c:pt idx="37">
                  <c:v>2133.4431936014171</c:v>
                </c:pt>
                <c:pt idx="38">
                  <c:v>2167.5166719441841</c:v>
                </c:pt>
                <c:pt idx="39">
                  <c:v>2102.9892053460567</c:v>
                </c:pt>
                <c:pt idx="40">
                  <c:v>2135.9182892984795</c:v>
                </c:pt>
                <c:pt idx="41">
                  <c:v>2119.1447114716225</c:v>
                </c:pt>
                <c:pt idx="42">
                  <c:v>2055.9369170209675</c:v>
                </c:pt>
                <c:pt idx="43">
                  <c:v>2122.9546682006921</c:v>
                </c:pt>
                <c:pt idx="44">
                  <c:v>2207.3332471300359</c:v>
                </c:pt>
                <c:pt idx="45">
                  <c:v>2277.3960951991157</c:v>
                </c:pt>
                <c:pt idx="46">
                  <c:v>2236.3705396164169</c:v>
                </c:pt>
                <c:pt idx="47">
                  <c:v>2208.6420372820289</c:v>
                </c:pt>
                <c:pt idx="48">
                  <c:v>2280.6096418666066</c:v>
                </c:pt>
                <c:pt idx="49">
                  <c:v>2312.5633210825736</c:v>
                </c:pt>
                <c:pt idx="50">
                  <c:v>2348.23316208704</c:v>
                </c:pt>
                <c:pt idx="51">
                  <c:v>2277.1159078870064</c:v>
                </c:pt>
                <c:pt idx="52">
                  <c:v>2311.5595880389365</c:v>
                </c:pt>
                <c:pt idx="53">
                  <c:v>2292.2206468610889</c:v>
                </c:pt>
                <c:pt idx="54">
                  <c:v>2222.7154092150004</c:v>
                </c:pt>
                <c:pt idx="55">
                  <c:v>2294.0133068009341</c:v>
                </c:pt>
                <c:pt idx="56">
                  <c:v>2384.0044674845399</c:v>
                </c:pt>
                <c:pt idx="57">
                  <c:v>2458.467307960012</c:v>
                </c:pt>
                <c:pt idx="58">
                  <c:v>2413.009541260325</c:v>
                </c:pt>
                <c:pt idx="59">
                  <c:v>2381.9501881569136</c:v>
                </c:pt>
                <c:pt idx="60">
                  <c:v>2458.4023711432542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DD-4A41-83B5-F9A572B38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17311"/>
        <c:axId val="118615391"/>
      </c:lineChart>
      <c:catAx>
        <c:axId val="11861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месяца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15391"/>
        <c:crosses val="autoZero"/>
        <c:auto val="1"/>
        <c:lblAlgn val="ctr"/>
        <c:lblOffset val="100"/>
        <c:noMultiLvlLbl val="0"/>
      </c:catAx>
      <c:valAx>
        <c:axId val="11861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1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Приближение данных </a:t>
            </a:r>
            <a:r>
              <a:rPr lang="en-US"/>
              <a:t>c </a:t>
            </a:r>
            <a:r>
              <a:rPr lang="ru-RU"/>
              <a:t>границами</a:t>
            </a:r>
            <a:r>
              <a:rPr lang="ru-RU" baseline="0"/>
              <a:t> прогноза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4'!$H$1</c:f>
              <c:strCache>
                <c:ptCount val="1"/>
                <c:pt idx="0">
                  <c:v>Цена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3'!$F$2:$F$98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4'!$H$2:$H$98</c:f>
              <c:numCache>
                <c:formatCode>General</c:formatCode>
                <c:ptCount val="97"/>
                <c:pt idx="0">
                  <c:v>1576.7</c:v>
                </c:pt>
                <c:pt idx="1">
                  <c:v>1685.7059999999999</c:v>
                </c:pt>
                <c:pt idx="2">
                  <c:v>1729.326</c:v>
                </c:pt>
                <c:pt idx="3">
                  <c:v>1780.7</c:v>
                </c:pt>
                <c:pt idx="4">
                  <c:v>1975.2840000000001</c:v>
                </c:pt>
                <c:pt idx="5">
                  <c:v>1966.83</c:v>
                </c:pt>
                <c:pt idx="6">
                  <c:v>1885.81</c:v>
                </c:pt>
                <c:pt idx="7">
                  <c:v>1877.9</c:v>
                </c:pt>
                <c:pt idx="8">
                  <c:v>1776.11</c:v>
                </c:pt>
                <c:pt idx="9">
                  <c:v>1900.84</c:v>
                </c:pt>
                <c:pt idx="10">
                  <c:v>1847.56</c:v>
                </c:pt>
                <c:pt idx="11">
                  <c:v>1734.29</c:v>
                </c:pt>
                <c:pt idx="12">
                  <c:v>1706.8</c:v>
                </c:pt>
                <c:pt idx="13">
                  <c:v>1768.76</c:v>
                </c:pt>
                <c:pt idx="14">
                  <c:v>1904.84</c:v>
                </c:pt>
                <c:pt idx="15">
                  <c:v>1769.7</c:v>
                </c:pt>
                <c:pt idx="16">
                  <c:v>1814.15</c:v>
                </c:pt>
                <c:pt idx="17">
                  <c:v>1812.7</c:v>
                </c:pt>
                <c:pt idx="18">
                  <c:v>1756.348</c:v>
                </c:pt>
                <c:pt idx="19">
                  <c:v>1782.7629999999999</c:v>
                </c:pt>
                <c:pt idx="20">
                  <c:v>1770.94</c:v>
                </c:pt>
                <c:pt idx="21">
                  <c:v>1829.365</c:v>
                </c:pt>
                <c:pt idx="22">
                  <c:v>1799.7</c:v>
                </c:pt>
                <c:pt idx="23">
                  <c:v>1909.77</c:v>
                </c:pt>
                <c:pt idx="24">
                  <c:v>1936.788</c:v>
                </c:pt>
                <c:pt idx="25">
                  <c:v>1895.6379999999999</c:v>
                </c:pt>
                <c:pt idx="26">
                  <c:v>1837.048</c:v>
                </c:pt>
                <c:pt idx="27">
                  <c:v>1807.1379999999999</c:v>
                </c:pt>
                <c:pt idx="28">
                  <c:v>1765.337</c:v>
                </c:pt>
                <c:pt idx="29">
                  <c:v>1710.8</c:v>
                </c:pt>
                <c:pt idx="30">
                  <c:v>1660</c:v>
                </c:pt>
                <c:pt idx="31">
                  <c:v>1633.2</c:v>
                </c:pt>
                <c:pt idx="32">
                  <c:v>1769.702</c:v>
                </c:pt>
                <c:pt idx="33">
                  <c:v>1823.58</c:v>
                </c:pt>
                <c:pt idx="34">
                  <c:v>1928.44</c:v>
                </c:pt>
                <c:pt idx="35">
                  <c:v>1826.5</c:v>
                </c:pt>
                <c:pt idx="36">
                  <c:v>1968.53</c:v>
                </c:pt>
                <c:pt idx="37">
                  <c:v>1989.62</c:v>
                </c:pt>
                <c:pt idx="38">
                  <c:v>1962.52</c:v>
                </c:pt>
                <c:pt idx="39">
                  <c:v>1919.56</c:v>
                </c:pt>
                <c:pt idx="40">
                  <c:v>1964.72</c:v>
                </c:pt>
                <c:pt idx="41">
                  <c:v>1939.73</c:v>
                </c:pt>
                <c:pt idx="42">
                  <c:v>1848.1</c:v>
                </c:pt>
                <c:pt idx="43">
                  <c:v>1983.59</c:v>
                </c:pt>
                <c:pt idx="44">
                  <c:v>2036.075</c:v>
                </c:pt>
                <c:pt idx="45">
                  <c:v>2062.66</c:v>
                </c:pt>
                <c:pt idx="46">
                  <c:v>2034.3440000000001</c:v>
                </c:pt>
                <c:pt idx="47">
                  <c:v>2043.97</c:v>
                </c:pt>
                <c:pt idx="48">
                  <c:v>2232.54</c:v>
                </c:pt>
                <c:pt idx="49">
                  <c:v>2284.9749999999999</c:v>
                </c:pt>
                <c:pt idx="50">
                  <c:v>2326.886</c:v>
                </c:pt>
                <c:pt idx="51">
                  <c:v>2326.41</c:v>
                </c:pt>
                <c:pt idx="52">
                  <c:v>2447.36</c:v>
                </c:pt>
                <c:pt idx="53">
                  <c:v>2502.98</c:v>
                </c:pt>
                <c:pt idx="54">
                  <c:v>2634.1640000000002</c:v>
                </c:pt>
                <c:pt idx="55">
                  <c:v>2743.6750000000002</c:v>
                </c:pt>
                <c:pt idx="56">
                  <c:v>2650.33</c:v>
                </c:pt>
                <c:pt idx="57">
                  <c:v>2623.1390000000001</c:v>
                </c:pt>
                <c:pt idx="58">
                  <c:v>2800.875</c:v>
                </c:pt>
                <c:pt idx="59">
                  <c:v>2854.69</c:v>
                </c:pt>
                <c:pt idx="60">
                  <c:v>3019.08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2-4852-B32D-1A29337B6633}"/>
            </c:ext>
          </c:extLst>
        </c:ser>
        <c:ser>
          <c:idx val="1"/>
          <c:order val="1"/>
          <c:tx>
            <c:v>Тренд-сезонность-факторы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3'!$F$2:$F$98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4'!$L$2:$L$98</c:f>
              <c:numCache>
                <c:formatCode>General</c:formatCode>
                <c:ptCount val="97"/>
                <c:pt idx="61">
                  <c:v>2491.6834485637301</c:v>
                </c:pt>
                <c:pt idx="62">
                  <c:v>2528.9496522298959</c:v>
                </c:pt>
                <c:pt idx="63">
                  <c:v>2941.4911325135467</c:v>
                </c:pt>
                <c:pt idx="64">
                  <c:v>2487.2008867793934</c:v>
                </c:pt>
                <c:pt idx="65">
                  <c:v>2465.2965822505553</c:v>
                </c:pt>
                <c:pt idx="66">
                  <c:v>2389.4939014090328</c:v>
                </c:pt>
                <c:pt idx="67">
                  <c:v>2218.5647508610582</c:v>
                </c:pt>
                <c:pt idx="68">
                  <c:v>2560.6756878390443</c:v>
                </c:pt>
                <c:pt idx="69">
                  <c:v>2639.5385207209079</c:v>
                </c:pt>
                <c:pt idx="70">
                  <c:v>2978.0958243398672</c:v>
                </c:pt>
                <c:pt idx="71">
                  <c:v>2938.5470898865683</c:v>
                </c:pt>
                <c:pt idx="72">
                  <c:v>3031.6243654828868</c:v>
                </c:pt>
                <c:pt idx="73">
                  <c:v>3071.4241124516193</c:v>
                </c:pt>
                <c:pt idx="74">
                  <c:v>3116.1160637286639</c:v>
                </c:pt>
                <c:pt idx="75">
                  <c:v>2625.369312968905</c:v>
                </c:pt>
                <c:pt idx="76">
                  <c:v>2662.8421855198503</c:v>
                </c:pt>
                <c:pt idx="77">
                  <c:v>2638.3725176400212</c:v>
                </c:pt>
                <c:pt idx="78">
                  <c:v>2556.2723936030652</c:v>
                </c:pt>
                <c:pt idx="79">
                  <c:v>2636.1305840014174</c:v>
                </c:pt>
                <c:pt idx="80">
                  <c:v>2737.3469081935482</c:v>
                </c:pt>
                <c:pt idx="81">
                  <c:v>2820.6097334818041</c:v>
                </c:pt>
                <c:pt idx="82">
                  <c:v>2766.2875445481409</c:v>
                </c:pt>
                <c:pt idx="83">
                  <c:v>2728.5664899066837</c:v>
                </c:pt>
                <c:pt idx="84">
                  <c:v>2813.9878296965499</c:v>
                </c:pt>
                <c:pt idx="85">
                  <c:v>2849.9237035260435</c:v>
                </c:pt>
                <c:pt idx="86">
                  <c:v>2890.3826325156074</c:v>
                </c:pt>
                <c:pt idx="87">
                  <c:v>2799.4960155098547</c:v>
                </c:pt>
                <c:pt idx="88">
                  <c:v>2838.4834842603073</c:v>
                </c:pt>
                <c:pt idx="89">
                  <c:v>2811.4484530294876</c:v>
                </c:pt>
                <c:pt idx="90">
                  <c:v>2723.0508857970981</c:v>
                </c:pt>
                <c:pt idx="91">
                  <c:v>2807.1892226016594</c:v>
                </c:pt>
                <c:pt idx="92">
                  <c:v>2914.0181285480526</c:v>
                </c:pt>
                <c:pt idx="93">
                  <c:v>3001.6809462427</c:v>
                </c:pt>
                <c:pt idx="94">
                  <c:v>2942.9265461920486</c:v>
                </c:pt>
                <c:pt idx="95">
                  <c:v>2901.8746407815688</c:v>
                </c:pt>
                <c:pt idx="96">
                  <c:v>2991.7805589731975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32-4852-B32D-1A29337B6633}"/>
            </c:ext>
          </c:extLst>
        </c:ser>
        <c:ser>
          <c:idx val="2"/>
          <c:order val="2"/>
          <c:tx>
            <c:v>Тренд-сезонность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3'!$F$2:$F$98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4'!$K$2:$K$62</c:f>
              <c:numCache>
                <c:formatCode>General</c:formatCode>
                <c:ptCount val="61"/>
                <c:pt idx="0">
                  <c:v>1569.4387247600157</c:v>
                </c:pt>
                <c:pt idx="1">
                  <c:v>1596.0828111579472</c:v>
                </c:pt>
                <c:pt idx="2">
                  <c:v>1625.3672015156169</c:v>
                </c:pt>
                <c:pt idx="3">
                  <c:v>1580.6090977232086</c:v>
                </c:pt>
                <c:pt idx="4">
                  <c:v>1608.994393077109</c:v>
                </c:pt>
                <c:pt idx="5">
                  <c:v>1599.9169053032242</c:v>
                </c:pt>
                <c:pt idx="6">
                  <c:v>1555.60144043887</c:v>
                </c:pt>
                <c:pt idx="7">
                  <c:v>1609.7787523999673</c:v>
                </c:pt>
                <c:pt idx="8">
                  <c:v>1677.3195860665235</c:v>
                </c:pt>
                <c:pt idx="9">
                  <c:v>1734.182456916428</c:v>
                </c:pt>
                <c:pt idx="10">
                  <c:v>1706.4535346846933</c:v>
                </c:pt>
                <c:pt idx="11">
                  <c:v>1688.7175846573737</c:v>
                </c:pt>
                <c:pt idx="12">
                  <c:v>1747.2314540366633</c:v>
                </c:pt>
                <c:pt idx="13">
                  <c:v>1775.2029386391039</c:v>
                </c:pt>
                <c:pt idx="14">
                  <c:v>1806.0836916584728</c:v>
                </c:pt>
                <c:pt idx="15">
                  <c:v>1754.7358002641581</c:v>
                </c:pt>
                <c:pt idx="16">
                  <c:v>1784.6356918175661</c:v>
                </c:pt>
                <c:pt idx="17">
                  <c:v>1772.9928406926904</c:v>
                </c:pt>
                <c:pt idx="18">
                  <c:v>1722.3799326329026</c:v>
                </c:pt>
                <c:pt idx="19">
                  <c:v>1780.837391000209</c:v>
                </c:pt>
                <c:pt idx="20">
                  <c:v>1853.9908064210276</c:v>
                </c:pt>
                <c:pt idx="21">
                  <c:v>1915.2536696773241</c:v>
                </c:pt>
                <c:pt idx="22">
                  <c:v>1883.0925363286012</c:v>
                </c:pt>
                <c:pt idx="23">
                  <c:v>1862.0257355322588</c:v>
                </c:pt>
                <c:pt idx="24">
                  <c:v>1925.0241833133111</c:v>
                </c:pt>
                <c:pt idx="25">
                  <c:v>1954.3230661202606</c:v>
                </c:pt>
                <c:pt idx="26">
                  <c:v>1986.8001818013286</c:v>
                </c:pt>
                <c:pt idx="27">
                  <c:v>1928.8625028051074</c:v>
                </c:pt>
                <c:pt idx="28">
                  <c:v>1960.276990558023</c:v>
                </c:pt>
                <c:pt idx="29">
                  <c:v>1946.0687760821565</c:v>
                </c:pt>
                <c:pt idx="30">
                  <c:v>1889.1584248269353</c:v>
                </c:pt>
                <c:pt idx="31">
                  <c:v>1951.8960296004507</c:v>
                </c:pt>
                <c:pt idx="32">
                  <c:v>2030.6620267755318</c:v>
                </c:pt>
                <c:pt idx="33">
                  <c:v>2096.3248824382199</c:v>
                </c:pt>
                <c:pt idx="34">
                  <c:v>2059.7315379725092</c:v>
                </c:pt>
                <c:pt idx="35">
                  <c:v>2035.3338864071436</c:v>
                </c:pt>
                <c:pt idx="36">
                  <c:v>2102.8169125899585</c:v>
                </c:pt>
                <c:pt idx="37">
                  <c:v>2133.4431936014171</c:v>
                </c:pt>
                <c:pt idx="38">
                  <c:v>2167.5166719441841</c:v>
                </c:pt>
                <c:pt idx="39">
                  <c:v>2102.9892053460567</c:v>
                </c:pt>
                <c:pt idx="40">
                  <c:v>2135.9182892984795</c:v>
                </c:pt>
                <c:pt idx="41">
                  <c:v>2119.1447114716225</c:v>
                </c:pt>
                <c:pt idx="42">
                  <c:v>2055.9369170209675</c:v>
                </c:pt>
                <c:pt idx="43">
                  <c:v>2122.9546682006921</c:v>
                </c:pt>
                <c:pt idx="44">
                  <c:v>2207.3332471300359</c:v>
                </c:pt>
                <c:pt idx="45">
                  <c:v>2277.3960951991157</c:v>
                </c:pt>
                <c:pt idx="46">
                  <c:v>2236.3705396164169</c:v>
                </c:pt>
                <c:pt idx="47">
                  <c:v>2208.6420372820289</c:v>
                </c:pt>
                <c:pt idx="48">
                  <c:v>2280.6096418666066</c:v>
                </c:pt>
                <c:pt idx="49">
                  <c:v>2312.5633210825736</c:v>
                </c:pt>
                <c:pt idx="50">
                  <c:v>2348.23316208704</c:v>
                </c:pt>
                <c:pt idx="51">
                  <c:v>2277.1159078870064</c:v>
                </c:pt>
                <c:pt idx="52">
                  <c:v>2311.5595880389365</c:v>
                </c:pt>
                <c:pt idx="53">
                  <c:v>2292.2206468610889</c:v>
                </c:pt>
                <c:pt idx="54">
                  <c:v>2222.7154092150004</c:v>
                </c:pt>
                <c:pt idx="55">
                  <c:v>2294.0133068009341</c:v>
                </c:pt>
                <c:pt idx="56">
                  <c:v>2384.0044674845399</c:v>
                </c:pt>
                <c:pt idx="57">
                  <c:v>2458.467307960012</c:v>
                </c:pt>
                <c:pt idx="58">
                  <c:v>2413.009541260325</c:v>
                </c:pt>
                <c:pt idx="59">
                  <c:v>2381.9501881569136</c:v>
                </c:pt>
                <c:pt idx="60">
                  <c:v>2458.4023711432542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32-4852-B32D-1A29337B6633}"/>
            </c:ext>
          </c:extLst>
        </c:ser>
        <c:ser>
          <c:idx val="3"/>
          <c:order val="3"/>
          <c:tx>
            <c:strRef>
              <c:f>'Задача 4'!$M$1</c:f>
              <c:strCache>
                <c:ptCount val="1"/>
                <c:pt idx="0">
                  <c:v>Граница нижняя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'Задача 4'!$M$2:$M$98</c:f>
              <c:numCache>
                <c:formatCode>General</c:formatCode>
                <c:ptCount val="97"/>
                <c:pt idx="61">
                  <c:v>2270.4322499999998</c:v>
                </c:pt>
                <c:pt idx="62">
                  <c:v>2284.0335</c:v>
                </c:pt>
                <c:pt idx="63">
                  <c:v>2297.6347500000002</c:v>
                </c:pt>
                <c:pt idx="64">
                  <c:v>2311.2359999999999</c:v>
                </c:pt>
                <c:pt idx="65">
                  <c:v>2324.83725</c:v>
                </c:pt>
                <c:pt idx="66">
                  <c:v>2338.4384999999997</c:v>
                </c:pt>
                <c:pt idx="67">
                  <c:v>2352.0397499999999</c:v>
                </c:pt>
                <c:pt idx="68">
                  <c:v>2365.6410000000001</c:v>
                </c:pt>
                <c:pt idx="69">
                  <c:v>2379.2422499999998</c:v>
                </c:pt>
                <c:pt idx="70">
                  <c:v>2392.8434999999999</c:v>
                </c:pt>
                <c:pt idx="71">
                  <c:v>2406.4447500000001</c:v>
                </c:pt>
                <c:pt idx="72">
                  <c:v>2420.0459999999998</c:v>
                </c:pt>
                <c:pt idx="73">
                  <c:v>2433.64725</c:v>
                </c:pt>
                <c:pt idx="74">
                  <c:v>2447.2485000000001</c:v>
                </c:pt>
                <c:pt idx="75">
                  <c:v>2460.8497499999999</c:v>
                </c:pt>
                <c:pt idx="76">
                  <c:v>2474.451</c:v>
                </c:pt>
                <c:pt idx="77">
                  <c:v>2488.0522500000002</c:v>
                </c:pt>
                <c:pt idx="78">
                  <c:v>2501.6534999999999</c:v>
                </c:pt>
                <c:pt idx="79">
                  <c:v>2515.2547500000001</c:v>
                </c:pt>
                <c:pt idx="80">
                  <c:v>2528.8559999999998</c:v>
                </c:pt>
                <c:pt idx="81">
                  <c:v>2542.4572499999999</c:v>
                </c:pt>
                <c:pt idx="82">
                  <c:v>2556.0585000000001</c:v>
                </c:pt>
                <c:pt idx="83">
                  <c:v>2569.6597499999998</c:v>
                </c:pt>
                <c:pt idx="84">
                  <c:v>2583.261</c:v>
                </c:pt>
                <c:pt idx="85">
                  <c:v>2596.8622500000001</c:v>
                </c:pt>
                <c:pt idx="86">
                  <c:v>2610.4634999999998</c:v>
                </c:pt>
                <c:pt idx="87">
                  <c:v>2624.06475</c:v>
                </c:pt>
                <c:pt idx="88">
                  <c:v>2637.6660000000002</c:v>
                </c:pt>
                <c:pt idx="89">
                  <c:v>2651.2672499999999</c:v>
                </c:pt>
                <c:pt idx="90">
                  <c:v>2664.8685</c:v>
                </c:pt>
                <c:pt idx="91">
                  <c:v>2678.4697499999997</c:v>
                </c:pt>
                <c:pt idx="92">
                  <c:v>2692.0709999999999</c:v>
                </c:pt>
                <c:pt idx="93">
                  <c:v>2705.6722500000001</c:v>
                </c:pt>
                <c:pt idx="94">
                  <c:v>2719.2734999999998</c:v>
                </c:pt>
                <c:pt idx="95">
                  <c:v>2732.8747499999999</c:v>
                </c:pt>
                <c:pt idx="96">
                  <c:v>2746.4760000000001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32-4852-B32D-1A29337B6633}"/>
            </c:ext>
          </c:extLst>
        </c:ser>
        <c:ser>
          <c:idx val="4"/>
          <c:order val="4"/>
          <c:tx>
            <c:strRef>
              <c:f>'Задача 4'!$N$1</c:f>
              <c:strCache>
                <c:ptCount val="1"/>
                <c:pt idx="0">
                  <c:v>Граница верхняя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'Задача 4'!$N$2:$N$98</c:f>
              <c:numCache>
                <c:formatCode>General</c:formatCode>
                <c:ptCount val="97"/>
                <c:pt idx="61">
                  <c:v>2807.5237499999994</c:v>
                </c:pt>
                <c:pt idx="62">
                  <c:v>2824.3424999999997</c:v>
                </c:pt>
                <c:pt idx="63">
                  <c:v>2841.1612499999997</c:v>
                </c:pt>
                <c:pt idx="64">
                  <c:v>2857.9799999999996</c:v>
                </c:pt>
                <c:pt idx="65">
                  <c:v>2874.7987499999995</c:v>
                </c:pt>
                <c:pt idx="66">
                  <c:v>2891.6174999999994</c:v>
                </c:pt>
                <c:pt idx="67">
                  <c:v>2908.4362499999997</c:v>
                </c:pt>
                <c:pt idx="68">
                  <c:v>2925.2549999999997</c:v>
                </c:pt>
                <c:pt idx="69">
                  <c:v>2942.0737499999996</c:v>
                </c:pt>
                <c:pt idx="70">
                  <c:v>2958.8924999999995</c:v>
                </c:pt>
                <c:pt idx="71">
                  <c:v>2975.7112499999994</c:v>
                </c:pt>
                <c:pt idx="72">
                  <c:v>2992.5299999999997</c:v>
                </c:pt>
                <c:pt idx="73">
                  <c:v>3009.3487499999997</c:v>
                </c:pt>
                <c:pt idx="74">
                  <c:v>3026.1674999999996</c:v>
                </c:pt>
                <c:pt idx="75">
                  <c:v>3042.9862499999995</c:v>
                </c:pt>
                <c:pt idx="76">
                  <c:v>3059.8049999999994</c:v>
                </c:pt>
                <c:pt idx="77">
                  <c:v>3076.6237499999997</c:v>
                </c:pt>
                <c:pt idx="78">
                  <c:v>3093.4424999999997</c:v>
                </c:pt>
                <c:pt idx="79">
                  <c:v>3110.2612499999996</c:v>
                </c:pt>
                <c:pt idx="80">
                  <c:v>3127.0799999999995</c:v>
                </c:pt>
                <c:pt idx="81">
                  <c:v>3143.8987499999994</c:v>
                </c:pt>
                <c:pt idx="82">
                  <c:v>3160.7174999999997</c:v>
                </c:pt>
                <c:pt idx="83">
                  <c:v>3177.5362499999997</c:v>
                </c:pt>
                <c:pt idx="84">
                  <c:v>3194.3549999999996</c:v>
                </c:pt>
                <c:pt idx="85">
                  <c:v>3211.1737499999995</c:v>
                </c:pt>
                <c:pt idx="86">
                  <c:v>3227.9924999999994</c:v>
                </c:pt>
                <c:pt idx="87">
                  <c:v>3244.8112499999997</c:v>
                </c:pt>
                <c:pt idx="88">
                  <c:v>3261.6299999999997</c:v>
                </c:pt>
                <c:pt idx="89">
                  <c:v>3278.4487499999996</c:v>
                </c:pt>
                <c:pt idx="90">
                  <c:v>3295.2674999999995</c:v>
                </c:pt>
                <c:pt idx="91">
                  <c:v>3312.0862499999994</c:v>
                </c:pt>
                <c:pt idx="92">
                  <c:v>3328.9049999999997</c:v>
                </c:pt>
                <c:pt idx="93">
                  <c:v>3345.7237499999997</c:v>
                </c:pt>
                <c:pt idx="94">
                  <c:v>3362.5424999999996</c:v>
                </c:pt>
                <c:pt idx="95">
                  <c:v>3379.3612499999995</c:v>
                </c:pt>
                <c:pt idx="96">
                  <c:v>3396.1799999999994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32-4852-B32D-1A29337B6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17311"/>
        <c:axId val="118615391"/>
      </c:lineChart>
      <c:catAx>
        <c:axId val="11861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месяца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15391"/>
        <c:crosses val="autoZero"/>
        <c:auto val="1"/>
        <c:lblAlgn val="ctr"/>
        <c:lblOffset val="100"/>
        <c:noMultiLvlLbl val="0"/>
      </c:catAx>
      <c:valAx>
        <c:axId val="11861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1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Приближение данных без</a:t>
            </a:r>
            <a:r>
              <a:rPr lang="ru-RU" baseline="0"/>
              <a:t> выбросов прогноза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4'!$H$1</c:f>
              <c:strCache>
                <c:ptCount val="1"/>
                <c:pt idx="0">
                  <c:v>Цена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3'!$F$2:$F$98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4'!$H$2:$H$98</c:f>
              <c:numCache>
                <c:formatCode>General</c:formatCode>
                <c:ptCount val="97"/>
                <c:pt idx="0">
                  <c:v>1576.7</c:v>
                </c:pt>
                <c:pt idx="1">
                  <c:v>1685.7059999999999</c:v>
                </c:pt>
                <c:pt idx="2">
                  <c:v>1729.326</c:v>
                </c:pt>
                <c:pt idx="3">
                  <c:v>1780.7</c:v>
                </c:pt>
                <c:pt idx="4">
                  <c:v>1975.2840000000001</c:v>
                </c:pt>
                <c:pt idx="5">
                  <c:v>1966.83</c:v>
                </c:pt>
                <c:pt idx="6">
                  <c:v>1885.81</c:v>
                </c:pt>
                <c:pt idx="7">
                  <c:v>1877.9</c:v>
                </c:pt>
                <c:pt idx="8">
                  <c:v>1776.11</c:v>
                </c:pt>
                <c:pt idx="9">
                  <c:v>1900.84</c:v>
                </c:pt>
                <c:pt idx="10">
                  <c:v>1847.56</c:v>
                </c:pt>
                <c:pt idx="11">
                  <c:v>1734.29</c:v>
                </c:pt>
                <c:pt idx="12">
                  <c:v>1706.8</c:v>
                </c:pt>
                <c:pt idx="13">
                  <c:v>1768.76</c:v>
                </c:pt>
                <c:pt idx="14">
                  <c:v>1904.84</c:v>
                </c:pt>
                <c:pt idx="15">
                  <c:v>1769.7</c:v>
                </c:pt>
                <c:pt idx="16">
                  <c:v>1814.15</c:v>
                </c:pt>
                <c:pt idx="17">
                  <c:v>1812.7</c:v>
                </c:pt>
                <c:pt idx="18">
                  <c:v>1756.348</c:v>
                </c:pt>
                <c:pt idx="19">
                  <c:v>1782.7629999999999</c:v>
                </c:pt>
                <c:pt idx="20">
                  <c:v>1770.94</c:v>
                </c:pt>
                <c:pt idx="21">
                  <c:v>1829.365</c:v>
                </c:pt>
                <c:pt idx="22">
                  <c:v>1799.7</c:v>
                </c:pt>
                <c:pt idx="23">
                  <c:v>1909.77</c:v>
                </c:pt>
                <c:pt idx="24">
                  <c:v>1936.788</c:v>
                </c:pt>
                <c:pt idx="25">
                  <c:v>1895.6379999999999</c:v>
                </c:pt>
                <c:pt idx="26">
                  <c:v>1837.048</c:v>
                </c:pt>
                <c:pt idx="27">
                  <c:v>1807.1379999999999</c:v>
                </c:pt>
                <c:pt idx="28">
                  <c:v>1765.337</c:v>
                </c:pt>
                <c:pt idx="29">
                  <c:v>1710.8</c:v>
                </c:pt>
                <c:pt idx="30">
                  <c:v>1660</c:v>
                </c:pt>
                <c:pt idx="31">
                  <c:v>1633.2</c:v>
                </c:pt>
                <c:pt idx="32">
                  <c:v>1769.702</c:v>
                </c:pt>
                <c:pt idx="33">
                  <c:v>1823.58</c:v>
                </c:pt>
                <c:pt idx="34">
                  <c:v>1928.44</c:v>
                </c:pt>
                <c:pt idx="35">
                  <c:v>1826.5</c:v>
                </c:pt>
                <c:pt idx="36">
                  <c:v>1968.53</c:v>
                </c:pt>
                <c:pt idx="37">
                  <c:v>1989.62</c:v>
                </c:pt>
                <c:pt idx="38">
                  <c:v>1962.52</c:v>
                </c:pt>
                <c:pt idx="39">
                  <c:v>1919.56</c:v>
                </c:pt>
                <c:pt idx="40">
                  <c:v>1964.72</c:v>
                </c:pt>
                <c:pt idx="41">
                  <c:v>1939.73</c:v>
                </c:pt>
                <c:pt idx="42">
                  <c:v>1848.1</c:v>
                </c:pt>
                <c:pt idx="43">
                  <c:v>1983.59</c:v>
                </c:pt>
                <c:pt idx="44">
                  <c:v>2036.075</c:v>
                </c:pt>
                <c:pt idx="45">
                  <c:v>2062.66</c:v>
                </c:pt>
                <c:pt idx="46">
                  <c:v>2034.3440000000001</c:v>
                </c:pt>
                <c:pt idx="47">
                  <c:v>2043.97</c:v>
                </c:pt>
                <c:pt idx="48">
                  <c:v>2232.54</c:v>
                </c:pt>
                <c:pt idx="49">
                  <c:v>2284.9749999999999</c:v>
                </c:pt>
                <c:pt idx="50">
                  <c:v>2326.886</c:v>
                </c:pt>
                <c:pt idx="51">
                  <c:v>2326.41</c:v>
                </c:pt>
                <c:pt idx="52">
                  <c:v>2447.36</c:v>
                </c:pt>
                <c:pt idx="53">
                  <c:v>2502.98</c:v>
                </c:pt>
                <c:pt idx="54">
                  <c:v>2634.1640000000002</c:v>
                </c:pt>
                <c:pt idx="55">
                  <c:v>2743.6750000000002</c:v>
                </c:pt>
                <c:pt idx="56">
                  <c:v>2650.33</c:v>
                </c:pt>
                <c:pt idx="57">
                  <c:v>2623.1390000000001</c:v>
                </c:pt>
                <c:pt idx="58">
                  <c:v>2800.875</c:v>
                </c:pt>
                <c:pt idx="59">
                  <c:v>2854.69</c:v>
                </c:pt>
                <c:pt idx="60">
                  <c:v>3019.08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D3-4482-A7E8-394B51C8EEEE}"/>
            </c:ext>
          </c:extLst>
        </c:ser>
        <c:ser>
          <c:idx val="1"/>
          <c:order val="1"/>
          <c:tx>
            <c:v>Тренд-сезонность-факторы без выбросов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3'!$F$2:$F$98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4'!$O$2:$O$98</c:f>
              <c:numCache>
                <c:formatCode>General</c:formatCode>
                <c:ptCount val="97"/>
                <c:pt idx="61">
                  <c:v>2491.6834485637301</c:v>
                </c:pt>
                <c:pt idx="62">
                  <c:v>2528.9496522298959</c:v>
                </c:pt>
                <c:pt idx="63">
                  <c:v>2841.1612499999997</c:v>
                </c:pt>
                <c:pt idx="64">
                  <c:v>2487.2008867793934</c:v>
                </c:pt>
                <c:pt idx="65">
                  <c:v>2465.2965822505553</c:v>
                </c:pt>
                <c:pt idx="66">
                  <c:v>2389.4939014090328</c:v>
                </c:pt>
                <c:pt idx="67">
                  <c:v>2352.0397499999999</c:v>
                </c:pt>
                <c:pt idx="68">
                  <c:v>2560.6756878390443</c:v>
                </c:pt>
                <c:pt idx="69">
                  <c:v>2639.5385207209079</c:v>
                </c:pt>
                <c:pt idx="70">
                  <c:v>2958.8924999999995</c:v>
                </c:pt>
                <c:pt idx="71">
                  <c:v>2938.5470898865683</c:v>
                </c:pt>
                <c:pt idx="72">
                  <c:v>2992.5299999999997</c:v>
                </c:pt>
                <c:pt idx="73">
                  <c:v>3009.3487499999997</c:v>
                </c:pt>
                <c:pt idx="74">
                  <c:v>3026.1674999999996</c:v>
                </c:pt>
                <c:pt idx="75">
                  <c:v>2625.369312968905</c:v>
                </c:pt>
                <c:pt idx="76">
                  <c:v>2662.8421855198503</c:v>
                </c:pt>
                <c:pt idx="77">
                  <c:v>2638.3725176400212</c:v>
                </c:pt>
                <c:pt idx="78">
                  <c:v>2556.2723936030652</c:v>
                </c:pt>
                <c:pt idx="79">
                  <c:v>2636.1305840014174</c:v>
                </c:pt>
                <c:pt idx="80">
                  <c:v>2737.3469081935482</c:v>
                </c:pt>
                <c:pt idx="81">
                  <c:v>2820.6097334818041</c:v>
                </c:pt>
                <c:pt idx="82">
                  <c:v>2766.2875445481409</c:v>
                </c:pt>
                <c:pt idx="83">
                  <c:v>2728.5664899066837</c:v>
                </c:pt>
                <c:pt idx="84">
                  <c:v>2813.9878296965499</c:v>
                </c:pt>
                <c:pt idx="85">
                  <c:v>2849.9237035260435</c:v>
                </c:pt>
                <c:pt idx="86">
                  <c:v>2890.3826325156074</c:v>
                </c:pt>
                <c:pt idx="87">
                  <c:v>2799.4960155098547</c:v>
                </c:pt>
                <c:pt idx="88">
                  <c:v>2838.4834842603073</c:v>
                </c:pt>
                <c:pt idx="89">
                  <c:v>2811.4484530294876</c:v>
                </c:pt>
                <c:pt idx="90">
                  <c:v>2723.0508857970981</c:v>
                </c:pt>
                <c:pt idx="91">
                  <c:v>2807.1892226016594</c:v>
                </c:pt>
                <c:pt idx="92">
                  <c:v>2914.0181285480526</c:v>
                </c:pt>
                <c:pt idx="93">
                  <c:v>3001.6809462427</c:v>
                </c:pt>
                <c:pt idx="94">
                  <c:v>2942.9265461920486</c:v>
                </c:pt>
                <c:pt idx="95">
                  <c:v>2901.8746407815688</c:v>
                </c:pt>
                <c:pt idx="96">
                  <c:v>2991.7805589731975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D3-4482-A7E8-394B51C8EEEE}"/>
            </c:ext>
          </c:extLst>
        </c:ser>
        <c:ser>
          <c:idx val="2"/>
          <c:order val="2"/>
          <c:tx>
            <c:v>Тренд-сезонность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'Задача 3'!$F$2:$F$98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'Задача 4'!$K$2:$K$62</c:f>
              <c:numCache>
                <c:formatCode>General</c:formatCode>
                <c:ptCount val="61"/>
                <c:pt idx="0">
                  <c:v>1569.4387247600157</c:v>
                </c:pt>
                <c:pt idx="1">
                  <c:v>1596.0828111579472</c:v>
                </c:pt>
                <c:pt idx="2">
                  <c:v>1625.3672015156169</c:v>
                </c:pt>
                <c:pt idx="3">
                  <c:v>1580.6090977232086</c:v>
                </c:pt>
                <c:pt idx="4">
                  <c:v>1608.994393077109</c:v>
                </c:pt>
                <c:pt idx="5">
                  <c:v>1599.9169053032242</c:v>
                </c:pt>
                <c:pt idx="6">
                  <c:v>1555.60144043887</c:v>
                </c:pt>
                <c:pt idx="7">
                  <c:v>1609.7787523999673</c:v>
                </c:pt>
                <c:pt idx="8">
                  <c:v>1677.3195860665235</c:v>
                </c:pt>
                <c:pt idx="9">
                  <c:v>1734.182456916428</c:v>
                </c:pt>
                <c:pt idx="10">
                  <c:v>1706.4535346846933</c:v>
                </c:pt>
                <c:pt idx="11">
                  <c:v>1688.7175846573737</c:v>
                </c:pt>
                <c:pt idx="12">
                  <c:v>1747.2314540366633</c:v>
                </c:pt>
                <c:pt idx="13">
                  <c:v>1775.2029386391039</c:v>
                </c:pt>
                <c:pt idx="14">
                  <c:v>1806.0836916584728</c:v>
                </c:pt>
                <c:pt idx="15">
                  <c:v>1754.7358002641581</c:v>
                </c:pt>
                <c:pt idx="16">
                  <c:v>1784.6356918175661</c:v>
                </c:pt>
                <c:pt idx="17">
                  <c:v>1772.9928406926904</c:v>
                </c:pt>
                <c:pt idx="18">
                  <c:v>1722.3799326329026</c:v>
                </c:pt>
                <c:pt idx="19">
                  <c:v>1780.837391000209</c:v>
                </c:pt>
                <c:pt idx="20">
                  <c:v>1853.9908064210276</c:v>
                </c:pt>
                <c:pt idx="21">
                  <c:v>1915.2536696773241</c:v>
                </c:pt>
                <c:pt idx="22">
                  <c:v>1883.0925363286012</c:v>
                </c:pt>
                <c:pt idx="23">
                  <c:v>1862.0257355322588</c:v>
                </c:pt>
                <c:pt idx="24">
                  <c:v>1925.0241833133111</c:v>
                </c:pt>
                <c:pt idx="25">
                  <c:v>1954.3230661202606</c:v>
                </c:pt>
                <c:pt idx="26">
                  <c:v>1986.8001818013286</c:v>
                </c:pt>
                <c:pt idx="27">
                  <c:v>1928.8625028051074</c:v>
                </c:pt>
                <c:pt idx="28">
                  <c:v>1960.276990558023</c:v>
                </c:pt>
                <c:pt idx="29">
                  <c:v>1946.0687760821565</c:v>
                </c:pt>
                <c:pt idx="30">
                  <c:v>1889.1584248269353</c:v>
                </c:pt>
                <c:pt idx="31">
                  <c:v>1951.8960296004507</c:v>
                </c:pt>
                <c:pt idx="32">
                  <c:v>2030.6620267755318</c:v>
                </c:pt>
                <c:pt idx="33">
                  <c:v>2096.3248824382199</c:v>
                </c:pt>
                <c:pt idx="34">
                  <c:v>2059.7315379725092</c:v>
                </c:pt>
                <c:pt idx="35">
                  <c:v>2035.3338864071436</c:v>
                </c:pt>
                <c:pt idx="36">
                  <c:v>2102.8169125899585</c:v>
                </c:pt>
                <c:pt idx="37">
                  <c:v>2133.4431936014171</c:v>
                </c:pt>
                <c:pt idx="38">
                  <c:v>2167.5166719441841</c:v>
                </c:pt>
                <c:pt idx="39">
                  <c:v>2102.9892053460567</c:v>
                </c:pt>
                <c:pt idx="40">
                  <c:v>2135.9182892984795</c:v>
                </c:pt>
                <c:pt idx="41">
                  <c:v>2119.1447114716225</c:v>
                </c:pt>
                <c:pt idx="42">
                  <c:v>2055.9369170209675</c:v>
                </c:pt>
                <c:pt idx="43">
                  <c:v>2122.9546682006921</c:v>
                </c:pt>
                <c:pt idx="44">
                  <c:v>2207.3332471300359</c:v>
                </c:pt>
                <c:pt idx="45">
                  <c:v>2277.3960951991157</c:v>
                </c:pt>
                <c:pt idx="46">
                  <c:v>2236.3705396164169</c:v>
                </c:pt>
                <c:pt idx="47">
                  <c:v>2208.6420372820289</c:v>
                </c:pt>
                <c:pt idx="48">
                  <c:v>2280.6096418666066</c:v>
                </c:pt>
                <c:pt idx="49">
                  <c:v>2312.5633210825736</c:v>
                </c:pt>
                <c:pt idx="50">
                  <c:v>2348.23316208704</c:v>
                </c:pt>
                <c:pt idx="51">
                  <c:v>2277.1159078870064</c:v>
                </c:pt>
                <c:pt idx="52">
                  <c:v>2311.5595880389365</c:v>
                </c:pt>
                <c:pt idx="53">
                  <c:v>2292.2206468610889</c:v>
                </c:pt>
                <c:pt idx="54">
                  <c:v>2222.7154092150004</c:v>
                </c:pt>
                <c:pt idx="55">
                  <c:v>2294.0133068009341</c:v>
                </c:pt>
                <c:pt idx="56">
                  <c:v>2384.0044674845399</c:v>
                </c:pt>
                <c:pt idx="57">
                  <c:v>2458.467307960012</c:v>
                </c:pt>
                <c:pt idx="58">
                  <c:v>2413.009541260325</c:v>
                </c:pt>
                <c:pt idx="59">
                  <c:v>2381.9501881569136</c:v>
                </c:pt>
                <c:pt idx="60">
                  <c:v>2458.4023711432542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D3-4482-A7E8-394B51C8EEEE}"/>
            </c:ext>
          </c:extLst>
        </c:ser>
        <c:ser>
          <c:idx val="3"/>
          <c:order val="3"/>
          <c:tx>
            <c:strRef>
              <c:f>'Задача 4'!$M$1</c:f>
              <c:strCache>
                <c:ptCount val="1"/>
                <c:pt idx="0">
                  <c:v>Граница нижняя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'Задача 4'!$M$2:$M$98</c:f>
              <c:numCache>
                <c:formatCode>General</c:formatCode>
                <c:ptCount val="97"/>
                <c:pt idx="61">
                  <c:v>2270.4322499999998</c:v>
                </c:pt>
                <c:pt idx="62">
                  <c:v>2284.0335</c:v>
                </c:pt>
                <c:pt idx="63">
                  <c:v>2297.6347500000002</c:v>
                </c:pt>
                <c:pt idx="64">
                  <c:v>2311.2359999999999</c:v>
                </c:pt>
                <c:pt idx="65">
                  <c:v>2324.83725</c:v>
                </c:pt>
                <c:pt idx="66">
                  <c:v>2338.4384999999997</c:v>
                </c:pt>
                <c:pt idx="67">
                  <c:v>2352.0397499999999</c:v>
                </c:pt>
                <c:pt idx="68">
                  <c:v>2365.6410000000001</c:v>
                </c:pt>
                <c:pt idx="69">
                  <c:v>2379.2422499999998</c:v>
                </c:pt>
                <c:pt idx="70">
                  <c:v>2392.8434999999999</c:v>
                </c:pt>
                <c:pt idx="71">
                  <c:v>2406.4447500000001</c:v>
                </c:pt>
                <c:pt idx="72">
                  <c:v>2420.0459999999998</c:v>
                </c:pt>
                <c:pt idx="73">
                  <c:v>2433.64725</c:v>
                </c:pt>
                <c:pt idx="74">
                  <c:v>2447.2485000000001</c:v>
                </c:pt>
                <c:pt idx="75">
                  <c:v>2460.8497499999999</c:v>
                </c:pt>
                <c:pt idx="76">
                  <c:v>2474.451</c:v>
                </c:pt>
                <c:pt idx="77">
                  <c:v>2488.0522500000002</c:v>
                </c:pt>
                <c:pt idx="78">
                  <c:v>2501.6534999999999</c:v>
                </c:pt>
                <c:pt idx="79">
                  <c:v>2515.2547500000001</c:v>
                </c:pt>
                <c:pt idx="80">
                  <c:v>2528.8559999999998</c:v>
                </c:pt>
                <c:pt idx="81">
                  <c:v>2542.4572499999999</c:v>
                </c:pt>
                <c:pt idx="82">
                  <c:v>2556.0585000000001</c:v>
                </c:pt>
                <c:pt idx="83">
                  <c:v>2569.6597499999998</c:v>
                </c:pt>
                <c:pt idx="84">
                  <c:v>2583.261</c:v>
                </c:pt>
                <c:pt idx="85">
                  <c:v>2596.8622500000001</c:v>
                </c:pt>
                <c:pt idx="86">
                  <c:v>2610.4634999999998</c:v>
                </c:pt>
                <c:pt idx="87">
                  <c:v>2624.06475</c:v>
                </c:pt>
                <c:pt idx="88">
                  <c:v>2637.6660000000002</c:v>
                </c:pt>
                <c:pt idx="89">
                  <c:v>2651.2672499999999</c:v>
                </c:pt>
                <c:pt idx="90">
                  <c:v>2664.8685</c:v>
                </c:pt>
                <c:pt idx="91">
                  <c:v>2678.4697499999997</c:v>
                </c:pt>
                <c:pt idx="92">
                  <c:v>2692.0709999999999</c:v>
                </c:pt>
                <c:pt idx="93">
                  <c:v>2705.6722500000001</c:v>
                </c:pt>
                <c:pt idx="94">
                  <c:v>2719.2734999999998</c:v>
                </c:pt>
                <c:pt idx="95">
                  <c:v>2732.8747499999999</c:v>
                </c:pt>
                <c:pt idx="96">
                  <c:v>2746.4760000000001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D3-4482-A7E8-394B51C8EEEE}"/>
            </c:ext>
          </c:extLst>
        </c:ser>
        <c:ser>
          <c:idx val="4"/>
          <c:order val="4"/>
          <c:tx>
            <c:strRef>
              <c:f>'Задача 4'!$N$1</c:f>
              <c:strCache>
                <c:ptCount val="1"/>
                <c:pt idx="0">
                  <c:v>Граница верхняя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'Задача 4'!$N$2:$N$98</c:f>
              <c:numCache>
                <c:formatCode>General</c:formatCode>
                <c:ptCount val="97"/>
                <c:pt idx="61">
                  <c:v>2807.5237499999994</c:v>
                </c:pt>
                <c:pt idx="62">
                  <c:v>2824.3424999999997</c:v>
                </c:pt>
                <c:pt idx="63">
                  <c:v>2841.1612499999997</c:v>
                </c:pt>
                <c:pt idx="64">
                  <c:v>2857.9799999999996</c:v>
                </c:pt>
                <c:pt idx="65">
                  <c:v>2874.7987499999995</c:v>
                </c:pt>
                <c:pt idx="66">
                  <c:v>2891.6174999999994</c:v>
                </c:pt>
                <c:pt idx="67">
                  <c:v>2908.4362499999997</c:v>
                </c:pt>
                <c:pt idx="68">
                  <c:v>2925.2549999999997</c:v>
                </c:pt>
                <c:pt idx="69">
                  <c:v>2942.0737499999996</c:v>
                </c:pt>
                <c:pt idx="70">
                  <c:v>2958.8924999999995</c:v>
                </c:pt>
                <c:pt idx="71">
                  <c:v>2975.7112499999994</c:v>
                </c:pt>
                <c:pt idx="72">
                  <c:v>2992.5299999999997</c:v>
                </c:pt>
                <c:pt idx="73">
                  <c:v>3009.3487499999997</c:v>
                </c:pt>
                <c:pt idx="74">
                  <c:v>3026.1674999999996</c:v>
                </c:pt>
                <c:pt idx="75">
                  <c:v>3042.9862499999995</c:v>
                </c:pt>
                <c:pt idx="76">
                  <c:v>3059.8049999999994</c:v>
                </c:pt>
                <c:pt idx="77">
                  <c:v>3076.6237499999997</c:v>
                </c:pt>
                <c:pt idx="78">
                  <c:v>3093.4424999999997</c:v>
                </c:pt>
                <c:pt idx="79">
                  <c:v>3110.2612499999996</c:v>
                </c:pt>
                <c:pt idx="80">
                  <c:v>3127.0799999999995</c:v>
                </c:pt>
                <c:pt idx="81">
                  <c:v>3143.8987499999994</c:v>
                </c:pt>
                <c:pt idx="82">
                  <c:v>3160.7174999999997</c:v>
                </c:pt>
                <c:pt idx="83">
                  <c:v>3177.5362499999997</c:v>
                </c:pt>
                <c:pt idx="84">
                  <c:v>3194.3549999999996</c:v>
                </c:pt>
                <c:pt idx="85">
                  <c:v>3211.1737499999995</c:v>
                </c:pt>
                <c:pt idx="86">
                  <c:v>3227.9924999999994</c:v>
                </c:pt>
                <c:pt idx="87">
                  <c:v>3244.8112499999997</c:v>
                </c:pt>
                <c:pt idx="88">
                  <c:v>3261.6299999999997</c:v>
                </c:pt>
                <c:pt idx="89">
                  <c:v>3278.4487499999996</c:v>
                </c:pt>
                <c:pt idx="90">
                  <c:v>3295.2674999999995</c:v>
                </c:pt>
                <c:pt idx="91">
                  <c:v>3312.0862499999994</c:v>
                </c:pt>
                <c:pt idx="92">
                  <c:v>3328.9049999999997</c:v>
                </c:pt>
                <c:pt idx="93">
                  <c:v>3345.7237499999997</c:v>
                </c:pt>
                <c:pt idx="94">
                  <c:v>3362.5424999999996</c:v>
                </c:pt>
                <c:pt idx="95">
                  <c:v>3379.3612499999995</c:v>
                </c:pt>
                <c:pt idx="96">
                  <c:v>3396.1799999999994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D3-4482-A7E8-394B51C8E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17311"/>
        <c:axId val="118615391"/>
      </c:lineChart>
      <c:catAx>
        <c:axId val="11861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месяца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15391"/>
        <c:crosses val="autoZero"/>
        <c:auto val="1"/>
        <c:lblAlgn val="ctr"/>
        <c:lblOffset val="100"/>
        <c:noMultiLvlLbl val="0"/>
      </c:catAx>
      <c:valAx>
        <c:axId val="11861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1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 Газпром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5'!$C$1</c:f>
              <c:strCache>
                <c:ptCount val="1"/>
                <c:pt idx="0">
                  <c:v>Цена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5'!$A$2:$A$207</c:f>
              <c:numCache>
                <c:formatCode>General</c:formatCode>
                <c:ptCount val="2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</c:numCache>
            </c:numRef>
          </c:cat>
          <c:val>
            <c:numRef>
              <c:f>'Задача 5'!$C$2:$C$207</c:f>
              <c:numCache>
                <c:formatCode>General</c:formatCode>
                <c:ptCount val="206"/>
                <c:pt idx="0">
                  <c:v>228.4</c:v>
                </c:pt>
                <c:pt idx="1">
                  <c:v>222.15</c:v>
                </c:pt>
                <c:pt idx="2">
                  <c:v>235.1</c:v>
                </c:pt>
                <c:pt idx="3">
                  <c:v>232.62</c:v>
                </c:pt>
                <c:pt idx="4">
                  <c:v>231.38</c:v>
                </c:pt>
                <c:pt idx="5">
                  <c:v>241.7</c:v>
                </c:pt>
                <c:pt idx="6">
                  <c:v>249.55</c:v>
                </c:pt>
                <c:pt idx="7">
                  <c:v>258</c:v>
                </c:pt>
                <c:pt idx="8">
                  <c:v>262</c:v>
                </c:pt>
                <c:pt idx="9">
                  <c:v>274.3</c:v>
                </c:pt>
                <c:pt idx="10">
                  <c:v>277.05</c:v>
                </c:pt>
                <c:pt idx="11">
                  <c:v>270.06</c:v>
                </c:pt>
                <c:pt idx="12">
                  <c:v>277.19</c:v>
                </c:pt>
                <c:pt idx="13">
                  <c:v>285.64999999999998</c:v>
                </c:pt>
                <c:pt idx="14">
                  <c:v>295.22000000000003</c:v>
                </c:pt>
                <c:pt idx="15">
                  <c:v>279.64999999999998</c:v>
                </c:pt>
                <c:pt idx="16">
                  <c:v>279.51</c:v>
                </c:pt>
                <c:pt idx="17">
                  <c:v>287.35000000000002</c:v>
                </c:pt>
                <c:pt idx="18">
                  <c:v>282.27</c:v>
                </c:pt>
                <c:pt idx="19">
                  <c:v>292.7</c:v>
                </c:pt>
                <c:pt idx="20">
                  <c:v>292.57</c:v>
                </c:pt>
                <c:pt idx="21">
                  <c:v>299.66000000000003</c:v>
                </c:pt>
                <c:pt idx="22">
                  <c:v>317.94</c:v>
                </c:pt>
                <c:pt idx="23">
                  <c:v>326.43</c:v>
                </c:pt>
                <c:pt idx="24">
                  <c:v>334.5</c:v>
                </c:pt>
                <c:pt idx="25">
                  <c:v>344.29</c:v>
                </c:pt>
                <c:pt idx="26">
                  <c:v>363.25</c:v>
                </c:pt>
                <c:pt idx="27">
                  <c:v>366.17</c:v>
                </c:pt>
                <c:pt idx="28">
                  <c:v>367.76</c:v>
                </c:pt>
                <c:pt idx="29">
                  <c:v>358.12</c:v>
                </c:pt>
                <c:pt idx="30">
                  <c:v>350.18</c:v>
                </c:pt>
                <c:pt idx="31">
                  <c:v>350.6</c:v>
                </c:pt>
                <c:pt idx="32">
                  <c:v>333.6</c:v>
                </c:pt>
                <c:pt idx="33">
                  <c:v>337.62</c:v>
                </c:pt>
                <c:pt idx="34">
                  <c:v>326</c:v>
                </c:pt>
                <c:pt idx="35">
                  <c:v>345.99</c:v>
                </c:pt>
                <c:pt idx="36">
                  <c:v>332</c:v>
                </c:pt>
                <c:pt idx="37">
                  <c:v>327.3</c:v>
                </c:pt>
                <c:pt idx="38">
                  <c:v>338.79</c:v>
                </c:pt>
                <c:pt idx="39">
                  <c:v>342.39</c:v>
                </c:pt>
                <c:pt idx="40">
                  <c:v>346.13</c:v>
                </c:pt>
                <c:pt idx="41">
                  <c:v>335.76</c:v>
                </c:pt>
                <c:pt idx="42">
                  <c:v>311.60000000000002</c:v>
                </c:pt>
                <c:pt idx="43">
                  <c:v>329.58</c:v>
                </c:pt>
                <c:pt idx="44">
                  <c:v>324.60000000000002</c:v>
                </c:pt>
                <c:pt idx="45">
                  <c:v>318.10000000000002</c:v>
                </c:pt>
                <c:pt idx="46">
                  <c:v>309.48</c:v>
                </c:pt>
                <c:pt idx="47">
                  <c:v>228</c:v>
                </c:pt>
                <c:pt idx="48">
                  <c:v>227</c:v>
                </c:pt>
                <c:pt idx="49">
                  <c:v>251.4</c:v>
                </c:pt>
                <c:pt idx="50">
                  <c:v>241.07</c:v>
                </c:pt>
                <c:pt idx="51">
                  <c:v>224</c:v>
                </c:pt>
                <c:pt idx="52">
                  <c:v>208</c:v>
                </c:pt>
                <c:pt idx="53">
                  <c:v>240.4</c:v>
                </c:pt>
                <c:pt idx="54">
                  <c:v>240.1</c:v>
                </c:pt>
                <c:pt idx="55">
                  <c:v>235.52</c:v>
                </c:pt>
                <c:pt idx="56">
                  <c:v>263</c:v>
                </c:pt>
                <c:pt idx="57">
                  <c:v>294.5</c:v>
                </c:pt>
                <c:pt idx="58">
                  <c:v>297</c:v>
                </c:pt>
                <c:pt idx="59">
                  <c:v>309.2</c:v>
                </c:pt>
                <c:pt idx="60">
                  <c:v>315.5</c:v>
                </c:pt>
                <c:pt idx="61">
                  <c:v>296</c:v>
                </c:pt>
                <c:pt idx="62">
                  <c:v>192.5</c:v>
                </c:pt>
                <c:pt idx="63">
                  <c:v>198</c:v>
                </c:pt>
                <c:pt idx="64">
                  <c:v>187.61</c:v>
                </c:pt>
                <c:pt idx="65">
                  <c:v>192.25</c:v>
                </c:pt>
                <c:pt idx="66">
                  <c:v>195.26</c:v>
                </c:pt>
                <c:pt idx="67">
                  <c:v>176.58</c:v>
                </c:pt>
                <c:pt idx="68">
                  <c:v>174.36</c:v>
                </c:pt>
                <c:pt idx="69">
                  <c:v>177.6</c:v>
                </c:pt>
                <c:pt idx="70">
                  <c:v>183.62</c:v>
                </c:pt>
                <c:pt idx="71">
                  <c:v>252.8</c:v>
                </c:pt>
                <c:pt idx="72">
                  <c:v>245.34</c:v>
                </c:pt>
                <c:pt idx="73">
                  <c:v>243.8</c:v>
                </c:pt>
                <c:pt idx="74">
                  <c:v>224.84</c:v>
                </c:pt>
                <c:pt idx="75">
                  <c:v>217.7</c:v>
                </c:pt>
                <c:pt idx="76">
                  <c:v>195.15</c:v>
                </c:pt>
                <c:pt idx="77">
                  <c:v>159.6</c:v>
                </c:pt>
                <c:pt idx="78">
                  <c:v>166.99</c:v>
                </c:pt>
                <c:pt idx="79">
                  <c:v>170.73</c:v>
                </c:pt>
                <c:pt idx="80">
                  <c:v>169.14</c:v>
                </c:pt>
                <c:pt idx="81">
                  <c:v>169.86</c:v>
                </c:pt>
                <c:pt idx="82">
                  <c:v>168.79</c:v>
                </c:pt>
                <c:pt idx="83">
                  <c:v>169.03</c:v>
                </c:pt>
                <c:pt idx="84">
                  <c:v>165.86</c:v>
                </c:pt>
                <c:pt idx="85">
                  <c:v>162.75</c:v>
                </c:pt>
                <c:pt idx="86">
                  <c:v>160.24</c:v>
                </c:pt>
                <c:pt idx="87">
                  <c:v>160.88999999999999</c:v>
                </c:pt>
                <c:pt idx="88">
                  <c:v>162.56</c:v>
                </c:pt>
                <c:pt idx="89">
                  <c:v>162.1</c:v>
                </c:pt>
                <c:pt idx="90">
                  <c:v>164.56</c:v>
                </c:pt>
                <c:pt idx="91">
                  <c:v>158.85</c:v>
                </c:pt>
                <c:pt idx="92">
                  <c:v>159.08000000000001</c:v>
                </c:pt>
                <c:pt idx="93">
                  <c:v>160.87</c:v>
                </c:pt>
                <c:pt idx="94">
                  <c:v>158.68</c:v>
                </c:pt>
                <c:pt idx="95">
                  <c:v>153.62</c:v>
                </c:pt>
                <c:pt idx="96">
                  <c:v>154.22</c:v>
                </c:pt>
                <c:pt idx="97">
                  <c:v>162.27000000000001</c:v>
                </c:pt>
                <c:pt idx="98">
                  <c:v>160.04</c:v>
                </c:pt>
                <c:pt idx="99">
                  <c:v>163.29</c:v>
                </c:pt>
                <c:pt idx="100">
                  <c:v>169.03</c:v>
                </c:pt>
                <c:pt idx="101">
                  <c:v>169.83</c:v>
                </c:pt>
                <c:pt idx="102">
                  <c:v>173.09</c:v>
                </c:pt>
                <c:pt idx="103">
                  <c:v>179.5</c:v>
                </c:pt>
                <c:pt idx="104">
                  <c:v>181.72</c:v>
                </c:pt>
                <c:pt idx="105">
                  <c:v>181.13</c:v>
                </c:pt>
                <c:pt idx="106">
                  <c:v>172.09</c:v>
                </c:pt>
                <c:pt idx="107">
                  <c:v>173.95</c:v>
                </c:pt>
                <c:pt idx="108">
                  <c:v>174.43</c:v>
                </c:pt>
                <c:pt idx="109">
                  <c:v>164.48</c:v>
                </c:pt>
                <c:pt idx="110">
                  <c:v>162.58000000000001</c:v>
                </c:pt>
                <c:pt idx="111">
                  <c:v>165.58</c:v>
                </c:pt>
                <c:pt idx="112">
                  <c:v>169.87</c:v>
                </c:pt>
                <c:pt idx="113">
                  <c:v>165.8</c:v>
                </c:pt>
                <c:pt idx="114">
                  <c:v>166.86</c:v>
                </c:pt>
                <c:pt idx="115">
                  <c:v>166.34</c:v>
                </c:pt>
                <c:pt idx="116">
                  <c:v>169.7</c:v>
                </c:pt>
                <c:pt idx="117">
                  <c:v>171.19</c:v>
                </c:pt>
                <c:pt idx="118">
                  <c:v>171.44</c:v>
                </c:pt>
                <c:pt idx="119">
                  <c:v>173.46</c:v>
                </c:pt>
                <c:pt idx="120">
                  <c:v>176.35</c:v>
                </c:pt>
                <c:pt idx="121">
                  <c:v>175.48</c:v>
                </c:pt>
                <c:pt idx="122">
                  <c:v>174.7</c:v>
                </c:pt>
                <c:pt idx="123">
                  <c:v>178.22</c:v>
                </c:pt>
                <c:pt idx="124">
                  <c:v>175.95</c:v>
                </c:pt>
                <c:pt idx="125">
                  <c:v>173.79</c:v>
                </c:pt>
                <c:pt idx="126">
                  <c:v>166.7</c:v>
                </c:pt>
                <c:pt idx="127">
                  <c:v>167.09</c:v>
                </c:pt>
                <c:pt idx="128">
                  <c:v>166.59</c:v>
                </c:pt>
                <c:pt idx="129">
                  <c:v>170.2</c:v>
                </c:pt>
                <c:pt idx="130">
                  <c:v>171.39</c:v>
                </c:pt>
                <c:pt idx="131">
                  <c:v>167.26</c:v>
                </c:pt>
                <c:pt idx="132">
                  <c:v>169.19</c:v>
                </c:pt>
                <c:pt idx="133">
                  <c:v>168.25</c:v>
                </c:pt>
                <c:pt idx="134">
                  <c:v>165.31</c:v>
                </c:pt>
                <c:pt idx="135">
                  <c:v>164.71</c:v>
                </c:pt>
                <c:pt idx="136">
                  <c:v>162.61000000000001</c:v>
                </c:pt>
                <c:pt idx="137">
                  <c:v>161.5</c:v>
                </c:pt>
                <c:pt idx="138">
                  <c:v>164.2</c:v>
                </c:pt>
                <c:pt idx="139">
                  <c:v>162.09</c:v>
                </c:pt>
                <c:pt idx="140">
                  <c:v>159.52000000000001</c:v>
                </c:pt>
                <c:pt idx="141">
                  <c:v>161.94</c:v>
                </c:pt>
                <c:pt idx="142">
                  <c:v>163.37</c:v>
                </c:pt>
                <c:pt idx="143">
                  <c:v>165.9</c:v>
                </c:pt>
                <c:pt idx="144">
                  <c:v>163.99</c:v>
                </c:pt>
                <c:pt idx="145">
                  <c:v>164.4</c:v>
                </c:pt>
                <c:pt idx="146">
                  <c:v>163.22999999999999</c:v>
                </c:pt>
                <c:pt idx="147">
                  <c:v>161.19</c:v>
                </c:pt>
                <c:pt idx="148">
                  <c:v>158.12</c:v>
                </c:pt>
                <c:pt idx="149">
                  <c:v>161.34</c:v>
                </c:pt>
                <c:pt idx="150">
                  <c:v>160.91</c:v>
                </c:pt>
                <c:pt idx="151">
                  <c:v>160.86000000000001</c:v>
                </c:pt>
                <c:pt idx="152">
                  <c:v>156.44</c:v>
                </c:pt>
                <c:pt idx="153">
                  <c:v>157.22</c:v>
                </c:pt>
                <c:pt idx="154">
                  <c:v>163.59</c:v>
                </c:pt>
                <c:pt idx="155">
                  <c:v>164.83</c:v>
                </c:pt>
                <c:pt idx="156">
                  <c:v>167.03</c:v>
                </c:pt>
                <c:pt idx="157">
                  <c:v>164.06</c:v>
                </c:pt>
                <c:pt idx="158">
                  <c:v>155.19999999999999</c:v>
                </c:pt>
                <c:pt idx="159">
                  <c:v>154.58000000000001</c:v>
                </c:pt>
                <c:pt idx="160">
                  <c:v>155.16999999999999</c:v>
                </c:pt>
                <c:pt idx="161">
                  <c:v>133.34</c:v>
                </c:pt>
                <c:pt idx="162">
                  <c:v>126.46</c:v>
                </c:pt>
                <c:pt idx="163">
                  <c:v>122.78</c:v>
                </c:pt>
                <c:pt idx="164">
                  <c:v>121.65</c:v>
                </c:pt>
                <c:pt idx="165">
                  <c:v>115.4</c:v>
                </c:pt>
                <c:pt idx="166">
                  <c:v>115.94</c:v>
                </c:pt>
                <c:pt idx="167">
                  <c:v>126.74</c:v>
                </c:pt>
                <c:pt idx="168">
                  <c:v>119.65</c:v>
                </c:pt>
                <c:pt idx="169">
                  <c:v>130.88</c:v>
                </c:pt>
                <c:pt idx="170">
                  <c:v>135</c:v>
                </c:pt>
                <c:pt idx="171">
                  <c:v>131.44999999999999</c:v>
                </c:pt>
                <c:pt idx="172">
                  <c:v>128.63999999999999</c:v>
                </c:pt>
                <c:pt idx="173">
                  <c:v>126.36</c:v>
                </c:pt>
                <c:pt idx="174">
                  <c:v>116.81</c:v>
                </c:pt>
                <c:pt idx="175">
                  <c:v>122.97</c:v>
                </c:pt>
                <c:pt idx="176">
                  <c:v>123</c:v>
                </c:pt>
                <c:pt idx="177">
                  <c:v>119.91</c:v>
                </c:pt>
                <c:pt idx="178">
                  <c:v>122.4</c:v>
                </c:pt>
                <c:pt idx="179">
                  <c:v>140.5</c:v>
                </c:pt>
                <c:pt idx="180">
                  <c:v>133.32</c:v>
                </c:pt>
                <c:pt idx="181">
                  <c:v>131.82</c:v>
                </c:pt>
                <c:pt idx="182">
                  <c:v>135.66999999999999</c:v>
                </c:pt>
                <c:pt idx="183">
                  <c:v>133</c:v>
                </c:pt>
                <c:pt idx="184">
                  <c:v>128.69999999999999</c:v>
                </c:pt>
                <c:pt idx="185">
                  <c:v>135.9</c:v>
                </c:pt>
                <c:pt idx="186">
                  <c:v>133.37</c:v>
                </c:pt>
                <c:pt idx="187">
                  <c:v>119.47</c:v>
                </c:pt>
                <c:pt idx="188">
                  <c:v>124.29</c:v>
                </c:pt>
                <c:pt idx="189">
                  <c:v>114.99</c:v>
                </c:pt>
                <c:pt idx="190">
                  <c:v>112.86</c:v>
                </c:pt>
                <c:pt idx="191">
                  <c:v>115.24</c:v>
                </c:pt>
                <c:pt idx="192">
                  <c:v>129.6</c:v>
                </c:pt>
                <c:pt idx="193">
                  <c:v>128.66</c:v>
                </c:pt>
                <c:pt idx="194">
                  <c:v>126.6</c:v>
                </c:pt>
                <c:pt idx="195">
                  <c:v>138.76</c:v>
                </c:pt>
                <c:pt idx="196">
                  <c:v>138.43</c:v>
                </c:pt>
                <c:pt idx="197">
                  <c:v>140.84</c:v>
                </c:pt>
                <c:pt idx="198">
                  <c:v>141.9</c:v>
                </c:pt>
                <c:pt idx="199">
                  <c:v>168.1</c:v>
                </c:pt>
                <c:pt idx="200">
                  <c:v>171.09</c:v>
                </c:pt>
                <c:pt idx="201">
                  <c:v>170.87</c:v>
                </c:pt>
                <c:pt idx="202">
                  <c:v>171.56</c:v>
                </c:pt>
                <c:pt idx="203">
                  <c:v>170.45</c:v>
                </c:pt>
                <c:pt idx="204">
                  <c:v>166.61</c:v>
                </c:pt>
                <c:pt idx="205">
                  <c:v>161.85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35-45E9-8A73-C722090EFCE9}"/>
            </c:ext>
          </c:extLst>
        </c:ser>
        <c:ser>
          <c:idx val="1"/>
          <c:order val="1"/>
          <c:tx>
            <c:strRef>
              <c:f>'Задача 5'!$D$1</c:f>
              <c:strCache>
                <c:ptCount val="1"/>
                <c:pt idx="0">
                  <c:v>Экспоненциальное сглажевание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'Задача 5'!$D$2:$D$207</c:f>
              <c:numCache>
                <c:formatCode>General</c:formatCode>
                <c:ptCount val="206"/>
                <c:pt idx="1">
                  <c:v>228.4</c:v>
                </c:pt>
                <c:pt idx="2">
                  <c:v>227.15000000000003</c:v>
                </c:pt>
                <c:pt idx="3">
                  <c:v>228.74000000000004</c:v>
                </c:pt>
                <c:pt idx="4">
                  <c:v>229.51600000000005</c:v>
                </c:pt>
                <c:pt idx="5">
                  <c:v>229.88880000000006</c:v>
                </c:pt>
                <c:pt idx="6">
                  <c:v>232.25104000000007</c:v>
                </c:pt>
                <c:pt idx="7">
                  <c:v>235.71083200000007</c:v>
                </c:pt>
                <c:pt idx="8">
                  <c:v>240.16866560000005</c:v>
                </c:pt>
                <c:pt idx="9">
                  <c:v>244.53493248000007</c:v>
                </c:pt>
                <c:pt idx="10">
                  <c:v>250.48794598400008</c:v>
                </c:pt>
                <c:pt idx="11">
                  <c:v>255.80035678720006</c:v>
                </c:pt>
                <c:pt idx="12">
                  <c:v>258.65228542976007</c:v>
                </c:pt>
                <c:pt idx="13">
                  <c:v>262.35982834380809</c:v>
                </c:pt>
                <c:pt idx="14">
                  <c:v>267.01786267504644</c:v>
                </c:pt>
                <c:pt idx="15">
                  <c:v>272.65829014003714</c:v>
                </c:pt>
                <c:pt idx="16">
                  <c:v>274.05663211202972</c:v>
                </c:pt>
                <c:pt idx="17">
                  <c:v>275.14730568962381</c:v>
                </c:pt>
                <c:pt idx="18">
                  <c:v>277.58784455169905</c:v>
                </c:pt>
                <c:pt idx="19">
                  <c:v>278.52427564135922</c:v>
                </c:pt>
                <c:pt idx="20">
                  <c:v>281.3594205130874</c:v>
                </c:pt>
                <c:pt idx="21">
                  <c:v>283.60153641046992</c:v>
                </c:pt>
                <c:pt idx="22">
                  <c:v>286.81322912837595</c:v>
                </c:pt>
                <c:pt idx="23">
                  <c:v>293.03858330270077</c:v>
                </c:pt>
                <c:pt idx="24">
                  <c:v>299.71686664216065</c:v>
                </c:pt>
                <c:pt idx="25">
                  <c:v>306.6734933137285</c:v>
                </c:pt>
                <c:pt idx="26">
                  <c:v>314.19679465098284</c:v>
                </c:pt>
                <c:pt idx="27">
                  <c:v>324.00743572078625</c:v>
                </c:pt>
                <c:pt idx="28">
                  <c:v>332.43994857662904</c:v>
                </c:pt>
                <c:pt idx="29">
                  <c:v>339.50395886130326</c:v>
                </c:pt>
                <c:pt idx="30">
                  <c:v>343.22716708904267</c:v>
                </c:pt>
                <c:pt idx="31">
                  <c:v>344.61773367123413</c:v>
                </c:pt>
                <c:pt idx="32">
                  <c:v>345.81418693698731</c:v>
                </c:pt>
                <c:pt idx="33">
                  <c:v>343.37134954958987</c:v>
                </c:pt>
                <c:pt idx="34">
                  <c:v>342.22107963967193</c:v>
                </c:pt>
                <c:pt idx="35">
                  <c:v>338.97686371173756</c:v>
                </c:pt>
                <c:pt idx="36">
                  <c:v>340.37949096939008</c:v>
                </c:pt>
                <c:pt idx="37">
                  <c:v>338.70359277551211</c:v>
                </c:pt>
                <c:pt idx="38">
                  <c:v>336.42287422040965</c:v>
                </c:pt>
                <c:pt idx="39">
                  <c:v>336.89629937632776</c:v>
                </c:pt>
                <c:pt idx="40">
                  <c:v>337.99503950106225</c:v>
                </c:pt>
                <c:pt idx="41">
                  <c:v>339.62203160084982</c:v>
                </c:pt>
                <c:pt idx="42">
                  <c:v>338.84962528067985</c:v>
                </c:pt>
                <c:pt idx="43">
                  <c:v>333.39970022454389</c:v>
                </c:pt>
                <c:pt idx="44">
                  <c:v>332.6357601796351</c:v>
                </c:pt>
                <c:pt idx="45">
                  <c:v>331.02860814370808</c:v>
                </c:pt>
                <c:pt idx="46">
                  <c:v>328.44288651496646</c:v>
                </c:pt>
                <c:pt idx="47">
                  <c:v>324.65030921197319</c:v>
                </c:pt>
                <c:pt idx="48">
                  <c:v>305.32024736957857</c:v>
                </c:pt>
                <c:pt idx="49">
                  <c:v>289.6561978956629</c:v>
                </c:pt>
                <c:pt idx="50">
                  <c:v>282.00495831653029</c:v>
                </c:pt>
                <c:pt idx="51">
                  <c:v>273.81796665322423</c:v>
                </c:pt>
                <c:pt idx="52">
                  <c:v>263.85437332257942</c:v>
                </c:pt>
                <c:pt idx="53">
                  <c:v>252.68349865806354</c:v>
                </c:pt>
                <c:pt idx="54">
                  <c:v>250.22679892645087</c:v>
                </c:pt>
                <c:pt idx="55">
                  <c:v>248.20143914116071</c:v>
                </c:pt>
                <c:pt idx="56">
                  <c:v>245.6651513129286</c:v>
                </c:pt>
                <c:pt idx="57">
                  <c:v>249.13212105034287</c:v>
                </c:pt>
                <c:pt idx="58">
                  <c:v>258.2056968402743</c:v>
                </c:pt>
                <c:pt idx="59">
                  <c:v>265.96455747221944</c:v>
                </c:pt>
                <c:pt idx="60">
                  <c:v>274.61164597777554</c:v>
                </c:pt>
                <c:pt idx="61">
                  <c:v>282.78931678222045</c:v>
                </c:pt>
                <c:pt idx="62">
                  <c:v>285.4314534257764</c:v>
                </c:pt>
                <c:pt idx="63">
                  <c:v>266.84516274062116</c:v>
                </c:pt>
                <c:pt idx="64">
                  <c:v>253.07613019249695</c:v>
                </c:pt>
                <c:pt idx="65">
                  <c:v>239.98290415399759</c:v>
                </c:pt>
                <c:pt idx="66">
                  <c:v>230.43632332319811</c:v>
                </c:pt>
                <c:pt idx="67">
                  <c:v>223.4010586585585</c:v>
                </c:pt>
                <c:pt idx="68">
                  <c:v>214.03684692684681</c:v>
                </c:pt>
                <c:pt idx="69">
                  <c:v>206.10147754147746</c:v>
                </c:pt>
                <c:pt idx="70">
                  <c:v>200.40118203318198</c:v>
                </c:pt>
                <c:pt idx="71">
                  <c:v>197.0449456265456</c:v>
                </c:pt>
                <c:pt idx="72">
                  <c:v>208.19595650123648</c:v>
                </c:pt>
                <c:pt idx="73">
                  <c:v>215.6247652009892</c:v>
                </c:pt>
                <c:pt idx="74">
                  <c:v>221.2598121607914</c:v>
                </c:pt>
                <c:pt idx="75">
                  <c:v>221.97584972863314</c:v>
                </c:pt>
                <c:pt idx="76">
                  <c:v>221.12067978290651</c:v>
                </c:pt>
                <c:pt idx="77">
                  <c:v>215.92654382632523</c:v>
                </c:pt>
                <c:pt idx="78">
                  <c:v>204.66123506106021</c:v>
                </c:pt>
                <c:pt idx="79">
                  <c:v>197.12698804884818</c:v>
                </c:pt>
                <c:pt idx="80">
                  <c:v>191.84759043907854</c:v>
                </c:pt>
                <c:pt idx="81">
                  <c:v>187.30607235126286</c:v>
                </c:pt>
                <c:pt idx="82">
                  <c:v>183.81685788101029</c:v>
                </c:pt>
                <c:pt idx="83">
                  <c:v>180.81148630480826</c:v>
                </c:pt>
                <c:pt idx="84">
                  <c:v>178.45518904384662</c:v>
                </c:pt>
                <c:pt idx="85">
                  <c:v>175.93615123507729</c:v>
                </c:pt>
                <c:pt idx="86">
                  <c:v>173.29892098806184</c:v>
                </c:pt>
                <c:pt idx="87">
                  <c:v>170.68713679044947</c:v>
                </c:pt>
                <c:pt idx="88">
                  <c:v>168.72770943235957</c:v>
                </c:pt>
                <c:pt idx="89">
                  <c:v>167.49416754588768</c:v>
                </c:pt>
                <c:pt idx="90">
                  <c:v>166.41533403671014</c:v>
                </c:pt>
                <c:pt idx="91">
                  <c:v>166.04426722936813</c:v>
                </c:pt>
                <c:pt idx="92">
                  <c:v>164.60541378349453</c:v>
                </c:pt>
                <c:pt idx="93">
                  <c:v>163.50033102679564</c:v>
                </c:pt>
                <c:pt idx="94">
                  <c:v>162.97426482143652</c:v>
                </c:pt>
                <c:pt idx="95">
                  <c:v>162.11541185714924</c:v>
                </c:pt>
                <c:pt idx="96">
                  <c:v>160.41632948571942</c:v>
                </c:pt>
                <c:pt idx="97">
                  <c:v>159.17706358857552</c:v>
                </c:pt>
                <c:pt idx="98">
                  <c:v>159.79565087086041</c:v>
                </c:pt>
                <c:pt idx="99">
                  <c:v>159.84452069668833</c:v>
                </c:pt>
                <c:pt idx="100">
                  <c:v>160.53361655735068</c:v>
                </c:pt>
                <c:pt idx="101">
                  <c:v>162.23289324588058</c:v>
                </c:pt>
                <c:pt idx="102">
                  <c:v>163.75231459670448</c:v>
                </c:pt>
                <c:pt idx="103">
                  <c:v>165.61985167736358</c:v>
                </c:pt>
                <c:pt idx="104">
                  <c:v>168.39588134189088</c:v>
                </c:pt>
                <c:pt idx="105">
                  <c:v>171.06070507351271</c:v>
                </c:pt>
                <c:pt idx="106">
                  <c:v>173.07456405881018</c:v>
                </c:pt>
                <c:pt idx="107">
                  <c:v>172.87765124704816</c:v>
                </c:pt>
                <c:pt idx="108">
                  <c:v>173.09212099763852</c:v>
                </c:pt>
                <c:pt idx="109">
                  <c:v>173.3596967981108</c:v>
                </c:pt>
                <c:pt idx="110">
                  <c:v>171.58375743848865</c:v>
                </c:pt>
                <c:pt idx="111">
                  <c:v>169.78300595079094</c:v>
                </c:pt>
                <c:pt idx="112">
                  <c:v>168.94240476063277</c:v>
                </c:pt>
                <c:pt idx="113">
                  <c:v>169.12792380850624</c:v>
                </c:pt>
                <c:pt idx="114">
                  <c:v>168.462339046805</c:v>
                </c:pt>
                <c:pt idx="115">
                  <c:v>168.14187123744401</c:v>
                </c:pt>
                <c:pt idx="116">
                  <c:v>167.7814969899552</c:v>
                </c:pt>
                <c:pt idx="117">
                  <c:v>168.16519759196416</c:v>
                </c:pt>
                <c:pt idx="118">
                  <c:v>168.77015807357134</c:v>
                </c:pt>
                <c:pt idx="119">
                  <c:v>169.3041264588571</c:v>
                </c:pt>
                <c:pt idx="120">
                  <c:v>170.13530116708569</c:v>
                </c:pt>
                <c:pt idx="121">
                  <c:v>171.37824093366856</c:v>
                </c:pt>
                <c:pt idx="122">
                  <c:v>172.19859274693485</c:v>
                </c:pt>
                <c:pt idx="123">
                  <c:v>172.69887419754789</c:v>
                </c:pt>
                <c:pt idx="124">
                  <c:v>173.80309935803834</c:v>
                </c:pt>
                <c:pt idx="125">
                  <c:v>174.23247948643066</c:v>
                </c:pt>
                <c:pt idx="126">
                  <c:v>174.14398358914454</c:v>
                </c:pt>
                <c:pt idx="127">
                  <c:v>172.65518687131564</c:v>
                </c:pt>
                <c:pt idx="128">
                  <c:v>171.54214949705252</c:v>
                </c:pt>
                <c:pt idx="129">
                  <c:v>170.55171959764203</c:v>
                </c:pt>
                <c:pt idx="130">
                  <c:v>170.48137567811364</c:v>
                </c:pt>
                <c:pt idx="131">
                  <c:v>170.66310054249089</c:v>
                </c:pt>
                <c:pt idx="132">
                  <c:v>169.98248043399272</c:v>
                </c:pt>
                <c:pt idx="133">
                  <c:v>169.82398434719417</c:v>
                </c:pt>
                <c:pt idx="134">
                  <c:v>169.50918747775535</c:v>
                </c:pt>
                <c:pt idx="135">
                  <c:v>168.6693499822043</c:v>
                </c:pt>
                <c:pt idx="136">
                  <c:v>167.87747998576344</c:v>
                </c:pt>
                <c:pt idx="137">
                  <c:v>166.82398398861079</c:v>
                </c:pt>
                <c:pt idx="138">
                  <c:v>165.75918719088864</c:v>
                </c:pt>
                <c:pt idx="139">
                  <c:v>165.44734975271092</c:v>
                </c:pt>
                <c:pt idx="140">
                  <c:v>164.77587980216876</c:v>
                </c:pt>
                <c:pt idx="141">
                  <c:v>163.72470384173502</c:v>
                </c:pt>
                <c:pt idx="142">
                  <c:v>163.36776307338803</c:v>
                </c:pt>
                <c:pt idx="143">
                  <c:v>163.36821045871045</c:v>
                </c:pt>
                <c:pt idx="144">
                  <c:v>163.87456836696836</c:v>
                </c:pt>
                <c:pt idx="145">
                  <c:v>163.89765469357471</c:v>
                </c:pt>
                <c:pt idx="146">
                  <c:v>163.99812375485976</c:v>
                </c:pt>
                <c:pt idx="147">
                  <c:v>163.84449900388779</c:v>
                </c:pt>
                <c:pt idx="148">
                  <c:v>163.31359920311024</c:v>
                </c:pt>
                <c:pt idx="149">
                  <c:v>162.27487936248821</c:v>
                </c:pt>
                <c:pt idx="150">
                  <c:v>162.08790348999057</c:v>
                </c:pt>
                <c:pt idx="151">
                  <c:v>161.85232279199244</c:v>
                </c:pt>
                <c:pt idx="152">
                  <c:v>161.65385823359395</c:v>
                </c:pt>
                <c:pt idx="153">
                  <c:v>160.61108658687519</c:v>
                </c:pt>
                <c:pt idx="154">
                  <c:v>159.93286926950015</c:v>
                </c:pt>
                <c:pt idx="155">
                  <c:v>160.66429541560012</c:v>
                </c:pt>
                <c:pt idx="156">
                  <c:v>161.49743633248011</c:v>
                </c:pt>
                <c:pt idx="157">
                  <c:v>162.6039490659841</c:v>
                </c:pt>
                <c:pt idx="158">
                  <c:v>162.89515925278729</c:v>
                </c:pt>
                <c:pt idx="159">
                  <c:v>161.35612740222984</c:v>
                </c:pt>
                <c:pt idx="160">
                  <c:v>160.00090192178388</c:v>
                </c:pt>
                <c:pt idx="161">
                  <c:v>159.03472153742709</c:v>
                </c:pt>
                <c:pt idx="162">
                  <c:v>153.89577722994167</c:v>
                </c:pt>
                <c:pt idx="163">
                  <c:v>148.40862178395335</c:v>
                </c:pt>
                <c:pt idx="164">
                  <c:v>143.28289742716268</c:v>
                </c:pt>
                <c:pt idx="165">
                  <c:v>138.95631794173016</c:v>
                </c:pt>
                <c:pt idx="166">
                  <c:v>134.24505435338415</c:v>
                </c:pt>
                <c:pt idx="167">
                  <c:v>130.58404348270733</c:v>
                </c:pt>
                <c:pt idx="168">
                  <c:v>129.81523478616589</c:v>
                </c:pt>
                <c:pt idx="169">
                  <c:v>127.78218782893272</c:v>
                </c:pt>
                <c:pt idx="170">
                  <c:v>128.4017502631462</c:v>
                </c:pt>
                <c:pt idx="171">
                  <c:v>129.72140021051695</c:v>
                </c:pt>
                <c:pt idx="172">
                  <c:v>130.06712016841357</c:v>
                </c:pt>
                <c:pt idx="173">
                  <c:v>129.78169613473085</c:v>
                </c:pt>
                <c:pt idx="174">
                  <c:v>129.09735690778467</c:v>
                </c:pt>
                <c:pt idx="175">
                  <c:v>126.63988552622774</c:v>
                </c:pt>
                <c:pt idx="176">
                  <c:v>125.9059084209822</c:v>
                </c:pt>
                <c:pt idx="177">
                  <c:v>125.32472673678578</c:v>
                </c:pt>
                <c:pt idx="178">
                  <c:v>124.24178138942862</c:v>
                </c:pt>
                <c:pt idx="179">
                  <c:v>123.87342511154291</c:v>
                </c:pt>
                <c:pt idx="180">
                  <c:v>127.19874008923435</c:v>
                </c:pt>
                <c:pt idx="181">
                  <c:v>128.42299207138748</c:v>
                </c:pt>
                <c:pt idx="182">
                  <c:v>129.10239365710999</c:v>
                </c:pt>
                <c:pt idx="183">
                  <c:v>130.41591492568801</c:v>
                </c:pt>
                <c:pt idx="184">
                  <c:v>130.93273194055041</c:v>
                </c:pt>
                <c:pt idx="185">
                  <c:v>130.48618555244033</c:v>
                </c:pt>
                <c:pt idx="186">
                  <c:v>131.56894844195227</c:v>
                </c:pt>
                <c:pt idx="187">
                  <c:v>131.92915875356184</c:v>
                </c:pt>
                <c:pt idx="188">
                  <c:v>129.43732700284949</c:v>
                </c:pt>
                <c:pt idx="189">
                  <c:v>128.40786160227958</c:v>
                </c:pt>
                <c:pt idx="190">
                  <c:v>125.72428928182367</c:v>
                </c:pt>
                <c:pt idx="191">
                  <c:v>123.15143142545895</c:v>
                </c:pt>
                <c:pt idx="192">
                  <c:v>121.56914514036717</c:v>
                </c:pt>
                <c:pt idx="193">
                  <c:v>123.17531611229374</c:v>
                </c:pt>
                <c:pt idx="194">
                  <c:v>124.272252889835</c:v>
                </c:pt>
                <c:pt idx="195">
                  <c:v>124.73780231186799</c:v>
                </c:pt>
                <c:pt idx="196">
                  <c:v>127.5422418494944</c:v>
                </c:pt>
                <c:pt idx="197">
                  <c:v>129.71979347959552</c:v>
                </c:pt>
                <c:pt idx="198">
                  <c:v>131.94383478367644</c:v>
                </c:pt>
                <c:pt idx="199">
                  <c:v>133.93506782694115</c:v>
                </c:pt>
                <c:pt idx="200">
                  <c:v>140.76805426155292</c:v>
                </c:pt>
                <c:pt idx="201">
                  <c:v>146.83244340924233</c:v>
                </c:pt>
                <c:pt idx="202">
                  <c:v>151.63995472739387</c:v>
                </c:pt>
                <c:pt idx="203">
                  <c:v>155.62396378191511</c:v>
                </c:pt>
                <c:pt idx="204">
                  <c:v>158.5891710255321</c:v>
                </c:pt>
                <c:pt idx="205">
                  <c:v>160.19333682042569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35-45E9-8A73-C722090EF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894287"/>
        <c:axId val="270893327"/>
      </c:lineChart>
      <c:catAx>
        <c:axId val="27089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недели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893327"/>
        <c:crosses val="autoZero"/>
        <c:auto val="1"/>
        <c:lblAlgn val="ctr"/>
        <c:lblOffset val="100"/>
        <c:noMultiLvlLbl val="0"/>
      </c:catAx>
      <c:valAx>
        <c:axId val="2708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89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0</xdr:row>
      <xdr:rowOff>49530</xdr:rowOff>
    </xdr:from>
    <xdr:to>
      <xdr:col>14</xdr:col>
      <xdr:colOff>198120</xdr:colOff>
      <xdr:row>15</xdr:row>
      <xdr:rowOff>49530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995D1D-DB8A-ECFD-C8E9-8C4354251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289560</xdr:colOff>
      <xdr:row>15</xdr:row>
      <xdr:rowOff>156210</xdr:rowOff>
    </xdr:from>
    <xdr:to>
      <xdr:col>18</xdr:col>
      <xdr:colOff>350520</xdr:colOff>
      <xdr:row>35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721B058-C4EC-16C6-BF6D-439BD6421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0</xdr:row>
      <xdr:rowOff>64770</xdr:rowOff>
    </xdr:from>
    <xdr:to>
      <xdr:col>13</xdr:col>
      <xdr:colOff>281940</xdr:colOff>
      <xdr:row>15</xdr:row>
      <xdr:rowOff>64770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068BC1E-E0D8-106C-99F5-F01A6B2BB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16</xdr:row>
      <xdr:rowOff>41910</xdr:rowOff>
    </xdr:from>
    <xdr:to>
      <xdr:col>13</xdr:col>
      <xdr:colOff>175260</xdr:colOff>
      <xdr:row>37</xdr:row>
      <xdr:rowOff>175260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E67F72E-57C9-1107-E813-691C4B8FF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2</xdr:row>
      <xdr:rowOff>110490</xdr:rowOff>
    </xdr:from>
    <xdr:to>
      <xdr:col>25</xdr:col>
      <xdr:colOff>518160</xdr:colOff>
      <xdr:row>23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F4AD9AE-AF35-0812-2EC6-799BF17B7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403860</xdr:colOff>
      <xdr:row>0</xdr:row>
      <xdr:rowOff>137160</xdr:rowOff>
    </xdr:from>
    <xdr:to>
      <xdr:col>28</xdr:col>
      <xdr:colOff>121920</xdr:colOff>
      <xdr:row>19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35AF7A-5877-48D4-B830-8530D9161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293914</xdr:colOff>
      <xdr:row>21</xdr:row>
      <xdr:rowOff>21771</xdr:rowOff>
    </xdr:from>
    <xdr:to>
      <xdr:col>28</xdr:col>
      <xdr:colOff>11974</xdr:colOff>
      <xdr:row>40</xdr:row>
      <xdr:rowOff>52251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F36FF85-42A4-4996-9218-A0057FE62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1</xdr:row>
      <xdr:rowOff>80010</xdr:rowOff>
    </xdr:from>
    <xdr:to>
      <xdr:col>17</xdr:col>
      <xdr:colOff>365760</xdr:colOff>
      <xdr:row>20</xdr:row>
      <xdr:rowOff>137160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2305221-CBC9-B545-2EB6-7ECE3A6BF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3498A-A431-49C8-B013-9AC4B36F04FE}" autoFormatId="16" applyNumberFormats="0" applyBorderFormats="0" applyFontFormats="0" applyPatternFormats="0" applyAlignmentFormats="0" applyWidthHeightFormats="0">
  <queryTableRefresh nextId="9" unboundColumnsRight="2">
    <queryTableFields count="4">
      <queryTableField id="3" name="&lt;DATE&gt;" tableColumnId="3"/>
      <queryTableField id="5" name="&lt;CLOSE&gt;" tableColumnId="5"/>
      <queryTableField id="7" dataBound="0" tableColumnId="7"/>
      <queryTableField id="8" dataBound="0" tableColumnId="8"/>
    </queryTableFields>
    <queryTableDeletedFields count="4">
      <deletedField name="&lt;TIME&gt;"/>
      <deletedField name="&lt;PER&gt;"/>
      <deletedField name="&lt;TICKER&gt;"/>
      <deletedField name="&lt;VOL&gt;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8E1A06-D398-4742-986A-6F1DF5164A33}" autoFormatId="16" applyNumberFormats="0" applyBorderFormats="0" applyFontFormats="0" applyPatternFormats="0" applyAlignmentFormats="0" applyWidthHeightFormats="0">
  <queryTableRefresh nextId="11" unboundColumnsRight="3">
    <queryTableFields count="5">
      <queryTableField id="3" name="&lt;DATE&gt;" tableColumnId="3"/>
      <queryTableField id="5" name="&lt;CLOSE&gt;" tableColumnId="5"/>
      <queryTableField id="7" dataBound="0" tableColumnId="7"/>
      <queryTableField id="8" dataBound="0" tableColumnId="8"/>
      <queryTableField id="9" dataBound="0" tableColumnId="9"/>
    </queryTableFields>
    <queryTableDeletedFields count="4">
      <deletedField name="&lt;TIME&gt;"/>
      <deletedField name="&lt;PER&gt;"/>
      <deletedField name="&lt;TICKER&gt;"/>
      <deletedField name="&lt;VOL&gt;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59F5E4F-62FC-4D22-86E2-15CCD8C847D4}" autoFormatId="16" applyNumberFormats="0" applyBorderFormats="0" applyFontFormats="0" applyPatternFormats="0" applyAlignmentFormats="0" applyWidthHeightFormats="0">
  <queryTableRefresh nextId="12" unboundColumnsRight="4">
    <queryTableFields count="6">
      <queryTableField id="3" name="&lt;DATE&gt;" tableColumnId="3"/>
      <queryTableField id="5" name="&lt;CLOSE&gt;" tableColumnId="5"/>
      <queryTableField id="7" dataBound="0" tableColumnId="7"/>
      <queryTableField id="8" dataBound="0" tableColumnId="8"/>
      <queryTableField id="9" dataBound="0" tableColumnId="9"/>
      <queryTableField id="11" dataBound="0" tableColumnId="11"/>
    </queryTableFields>
    <queryTableDeletedFields count="4">
      <deletedField name="&lt;TIME&gt;"/>
      <deletedField name="&lt;PER&gt;"/>
      <deletedField name="&lt;TICKER&gt;"/>
      <deletedField name="&lt;VOL&gt;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440804A-5168-4D48-B4B8-F840EFFDC340}" autoFormatId="16" applyNumberFormats="0" applyBorderFormats="0" applyFontFormats="0" applyPatternFormats="0" applyAlignmentFormats="0" applyWidthHeightFormats="0">
  <queryTableRefresh nextId="15" unboundColumnsRight="7">
    <queryTableFields count="9">
      <queryTableField id="3" name="&lt;DATE&gt;" tableColumnId="3"/>
      <queryTableField id="5" name="&lt;CLOSE&gt;" tableColumnId="5"/>
      <queryTableField id="7" dataBound="0" tableColumnId="7"/>
      <queryTableField id="8" dataBound="0" tableColumnId="8"/>
      <queryTableField id="9" dataBound="0" tableColumnId="9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  <queryTableDeletedFields count="4">
      <deletedField name="&lt;TIME&gt;"/>
      <deletedField name="&lt;PER&gt;"/>
      <deletedField name="&lt;TICKER&gt;"/>
      <deletedField name="&lt;VOL&gt;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B14AD0F-A852-44A7-9BAA-E95442733F69}" autoFormatId="16" applyNumberFormats="0" applyBorderFormats="0" applyFontFormats="0" applyPatternFormats="0" applyAlignmentFormats="0" applyWidthHeightFormats="0">
  <queryTableRefresh nextId="8" unboundColumnsRight="1">
    <queryTableFields count="3">
      <queryTableField id="3" name="&lt;DATE&gt;" tableColumnId="3"/>
      <queryTableField id="5" name="&lt;CLOSE&gt;" tableColumnId="5"/>
      <queryTableField id="7" dataBound="0" tableColumnId="7"/>
    </queryTableFields>
    <queryTableDeletedFields count="4">
      <deletedField name="&lt;TICKER&gt;"/>
      <deletedField name="&lt;PER&gt;"/>
      <deletedField name="&lt;TIME&gt;"/>
      <deletedField name="&lt;VOL&gt;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64DC0-E329-4D3A-BC21-0D3E40AF1380}" name="Gold_1month_27032020_27032025" displayName="Gold_1month_27032020_27032025" ref="B1:E62" tableType="queryTable" totalsRowShown="0">
  <autoFilter ref="B1:E62" xr:uid="{EC764DC0-E329-4D3A-BC21-0D3E40AF1380}"/>
  <tableColumns count="4">
    <tableColumn id="3" xr3:uid="{E7BDF916-8BA1-4F87-A52D-E5B9EE03982D}" uniqueName="3" name="Дата" queryTableFieldId="3" dataDxfId="11"/>
    <tableColumn id="5" xr3:uid="{A8BFC872-4DC7-444B-BF7F-8CC0007FC68A}" uniqueName="5" name="Цена" queryTableFieldId="5"/>
    <tableColumn id="7" xr3:uid="{F24AE972-A7FB-42C0-BE59-40662E1F1A8A}" uniqueName="7" name="Тренд" queryTableFieldId="7" dataDxfId="10">
      <calculatedColumnFormula xml:space="preserve"> 14.625 *A2 + 1549.2</calculatedColumnFormula>
    </tableColumn>
    <tableColumn id="8" xr3:uid="{1F3D546B-D46C-4603-B274-81DBDF2BFE02}" uniqueName="8" name="Прогноз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78BD2-3BC3-4297-AEAB-6C8852788DA8}" name="Gold_1month_27032020_270320253" displayName="Gold_1month_27032020_270320253" ref="P1:T62" tableType="queryTable" totalsRowShown="0">
  <autoFilter ref="P1:T62" xr:uid="{66778BD2-3BC3-4297-AEAB-6C8852788DA8}"/>
  <tableColumns count="5">
    <tableColumn id="3" xr3:uid="{5DD5C736-2C82-489D-BB75-72EE12677572}" uniqueName="3" name="Дата" queryTableFieldId="3" dataDxfId="9"/>
    <tableColumn id="5" xr3:uid="{6E0A0002-C867-4D4F-95D7-02BE50112F01}" uniqueName="5" name="Цена" queryTableFieldId="5"/>
    <tableColumn id="7" xr3:uid="{8B2B68BB-902E-467B-BD94-9757615A64A2}" uniqueName="7" name="Тренд" queryTableFieldId="7" dataDxfId="8">
      <calculatedColumnFormula xml:space="preserve"> 14.625 *O2 + 1549.2</calculatedColumnFormula>
    </tableColumn>
    <tableColumn id="8" xr3:uid="{D124438A-A6F4-4A5D-AD55-471AEAFBDC30}" uniqueName="8" name="Прогноз" queryTableFieldId="8"/>
    <tableColumn id="9" xr3:uid="{5A742830-2508-4462-8F85-18AF9933312C}" uniqueName="9" name="Апроксимация" queryTableFieldId="9" dataDxfId="7">
      <calculatedColumnFormula>E4*Gold_1month_27032020_270320253[[#This Row],[Тренд]]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09367A-F828-4825-9737-9E532003C085}" name="Gold_1month_27032020_2703202535" displayName="Gold_1month_27032020_2703202535" ref="G1:L62" tableType="queryTable" totalsRowShown="0">
  <autoFilter ref="G1:L62" xr:uid="{0C09367A-F828-4825-9737-9E532003C085}"/>
  <tableColumns count="6">
    <tableColumn id="3" xr3:uid="{DA0AFBB0-6E46-4FA6-B82C-09C49A1BA2E3}" uniqueName="3" name="Дата" queryTableFieldId="3" dataDxfId="6"/>
    <tableColumn id="5" xr3:uid="{CB1D3A46-EF9E-44B1-994B-C64A78307B15}" uniqueName="5" name="Цена" queryTableFieldId="5"/>
    <tableColumn id="7" xr3:uid="{108A83EB-B1D5-4A84-92DF-450B0365DFFC}" uniqueName="7" name="Тренд" queryTableFieldId="7" dataDxfId="5">
      <calculatedColumnFormula xml:space="preserve"> 14.625 *F2 + 1549.2</calculatedColumnFormula>
    </tableColumn>
    <tableColumn id="8" xr3:uid="{98B453DF-ACF4-4341-9C05-C15317A7A848}" uniqueName="8" name="Прогноз" queryTableFieldId="8"/>
    <tableColumn id="9" xr3:uid="{2CD61A6B-0E4B-4EC8-9A0F-8FE1FA43B6B2}" uniqueName="9" name="Апроксимация" queryTableFieldId="9" dataDxfId="4">
      <calculatedColumnFormula>#REF!*Gold_1month_27032020_2703202535[[#This Row],[Тренд]]</calculatedColumnFormula>
    </tableColumn>
    <tableColumn id="11" xr3:uid="{ADC63E83-EFD7-467B-A531-999CDBAAE04C}" uniqueName="11" name="Факторы для прогноза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CD91E0-7A1B-408E-8AF1-1603BAE9919E}" name="Gold_1month_27032020_27032025356" displayName="Gold_1month_27032020_27032025356" ref="G1:O62" tableType="queryTable" totalsRowShown="0">
  <autoFilter ref="G1:O62" xr:uid="{4BCD91E0-7A1B-408E-8AF1-1603BAE9919E}"/>
  <tableColumns count="9">
    <tableColumn id="3" xr3:uid="{8CA8186F-5B6D-4015-8FC7-6689E6A89306}" uniqueName="3" name="Дата" queryTableFieldId="3" dataDxfId="3"/>
    <tableColumn id="5" xr3:uid="{8BFB7306-11F7-4EF4-BC12-91B6164EF323}" uniqueName="5" name="Цена" queryTableFieldId="5"/>
    <tableColumn id="7" xr3:uid="{0F10A561-5661-469C-B4D1-786D43435ECE}" uniqueName="7" name="Тренд" queryTableFieldId="7" dataDxfId="2">
      <calculatedColumnFormula xml:space="preserve"> 14.625 *F2 + 1549.2</calculatedColumnFormula>
    </tableColumn>
    <tableColumn id="8" xr3:uid="{9AA162B4-61DF-4CC6-916E-6D415794C63C}" uniqueName="8" name="Прогноз" queryTableFieldId="8"/>
    <tableColumn id="9" xr3:uid="{434B6546-A307-43F0-B1BB-63D9CC78447E}" uniqueName="9" name="Апроксимация" queryTableFieldId="9" dataDxfId="1">
      <calculatedColumnFormula>#REF!*Gold_1month_27032020_27032025356[[#This Row],[Тренд]]</calculatedColumnFormula>
    </tableColumn>
    <tableColumn id="11" xr3:uid="{EFD06AC4-358E-4871-B5B6-D7A872008284}" uniqueName="11" name="Факторы для прогноза" queryTableFieldId="11"/>
    <tableColumn id="12" xr3:uid="{983F1082-931F-4030-850C-E4D0136D6503}" uniqueName="12" name="Граница нижняя" queryTableFieldId="12"/>
    <tableColumn id="13" xr3:uid="{055DE96F-1F69-4A09-8A5F-64BE2D87F66B}" uniqueName="13" name="Граница верхняя" queryTableFieldId="13"/>
    <tableColumn id="14" xr3:uid="{3F814178-458B-4785-85A8-CF2161E56883}" uniqueName="14" name="Исправленный прогноз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D66794-8FC1-455E-9DF2-C2E6D0564903}" name="ГАЗПРОМ_ао_1week_27032021_27032025" displayName="ГАЗПРОМ_ао_1week_27032021_27032025" ref="B1:D207" tableType="queryTable" totalsRowShown="0">
  <autoFilter ref="B1:D207" xr:uid="{97D66794-8FC1-455E-9DF2-C2E6D0564903}"/>
  <tableColumns count="3">
    <tableColumn id="3" xr3:uid="{89E60568-281E-480A-9091-89E388843967}" uniqueName="3" name="Дата" queryTableFieldId="3" dataDxfId="0"/>
    <tableColumn id="5" xr3:uid="{E7660DDA-2618-4D82-846B-79FE7600ABCB}" uniqueName="5" name="Цена" queryTableFieldId="5"/>
    <tableColumn id="7" xr3:uid="{59B43A09-2459-4742-9375-DB6B8717D351}" uniqueName="7" name="Экспоненциальное сглажевание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B84F-FFE2-409F-9F59-3F575FBE173B}">
  <dimension ref="A1:E98"/>
  <sheetViews>
    <sheetView tabSelected="1" zoomScale="85" zoomScaleNormal="85" workbookViewId="0">
      <selection sqref="A1:E1048576"/>
    </sheetView>
  </sheetViews>
  <sheetFormatPr defaultRowHeight="14.4" x14ac:dyDescent="0.3"/>
  <cols>
    <col min="1" max="1" width="13.21875" bestFit="1" customWidth="1"/>
    <col min="2" max="2" width="10.109375" bestFit="1" customWidth="1"/>
    <col min="3" max="3" width="10.77734375" bestFit="1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3">
      <c r="A2">
        <v>0</v>
      </c>
      <c r="B2" s="1">
        <v>43891</v>
      </c>
      <c r="C2">
        <v>1576.7</v>
      </c>
      <c r="D2">
        <f t="shared" ref="D2:D33" si="0" xml:space="preserve"> 14.625 *A2 + 1549.2</f>
        <v>1549.2</v>
      </c>
    </row>
    <row r="3" spans="1:5" x14ac:dyDescent="0.3">
      <c r="A3">
        <v>1</v>
      </c>
      <c r="B3" s="1">
        <v>43922</v>
      </c>
      <c r="C3">
        <v>1685.7059999999999</v>
      </c>
      <c r="D3">
        <f t="shared" si="0"/>
        <v>1563.825</v>
      </c>
    </row>
    <row r="4" spans="1:5" x14ac:dyDescent="0.3">
      <c r="A4">
        <v>2</v>
      </c>
      <c r="B4" s="1">
        <v>43952</v>
      </c>
      <c r="C4">
        <v>1729.326</v>
      </c>
      <c r="D4">
        <f t="shared" si="0"/>
        <v>1578.45</v>
      </c>
    </row>
    <row r="5" spans="1:5" x14ac:dyDescent="0.3">
      <c r="A5">
        <v>3</v>
      </c>
      <c r="B5" s="1">
        <v>43983</v>
      </c>
      <c r="C5">
        <v>1780.7</v>
      </c>
      <c r="D5">
        <f t="shared" si="0"/>
        <v>1593.075</v>
      </c>
    </row>
    <row r="6" spans="1:5" x14ac:dyDescent="0.3">
      <c r="A6">
        <v>4</v>
      </c>
      <c r="B6" s="1">
        <v>44013</v>
      </c>
      <c r="C6">
        <v>1975.2840000000001</v>
      </c>
      <c r="D6">
        <f t="shared" si="0"/>
        <v>1607.7</v>
      </c>
    </row>
    <row r="7" spans="1:5" x14ac:dyDescent="0.3">
      <c r="A7">
        <v>5</v>
      </c>
      <c r="B7" s="1">
        <v>44044</v>
      </c>
      <c r="C7">
        <v>1966.83</v>
      </c>
      <c r="D7">
        <f t="shared" si="0"/>
        <v>1622.325</v>
      </c>
    </row>
    <row r="8" spans="1:5" x14ac:dyDescent="0.3">
      <c r="A8">
        <v>6</v>
      </c>
      <c r="B8" s="1">
        <v>44075</v>
      </c>
      <c r="C8">
        <v>1885.81</v>
      </c>
      <c r="D8">
        <f t="shared" si="0"/>
        <v>1636.95</v>
      </c>
    </row>
    <row r="9" spans="1:5" x14ac:dyDescent="0.3">
      <c r="A9">
        <v>7</v>
      </c>
      <c r="B9" s="1">
        <v>44105</v>
      </c>
      <c r="C9">
        <v>1877.9</v>
      </c>
      <c r="D9">
        <f t="shared" si="0"/>
        <v>1651.575</v>
      </c>
    </row>
    <row r="10" spans="1:5" x14ac:dyDescent="0.3">
      <c r="A10">
        <v>8</v>
      </c>
      <c r="B10" s="1">
        <v>44136</v>
      </c>
      <c r="C10">
        <v>1776.11</v>
      </c>
      <c r="D10">
        <f t="shared" si="0"/>
        <v>1666.2</v>
      </c>
    </row>
    <row r="11" spans="1:5" x14ac:dyDescent="0.3">
      <c r="A11">
        <v>9</v>
      </c>
      <c r="B11" s="1">
        <v>44166</v>
      </c>
      <c r="C11">
        <v>1900.84</v>
      </c>
      <c r="D11">
        <f t="shared" si="0"/>
        <v>1680.825</v>
      </c>
    </row>
    <row r="12" spans="1:5" x14ac:dyDescent="0.3">
      <c r="A12">
        <v>10</v>
      </c>
      <c r="B12" s="1">
        <v>44197</v>
      </c>
      <c r="C12">
        <v>1847.56</v>
      </c>
      <c r="D12">
        <f t="shared" si="0"/>
        <v>1695.45</v>
      </c>
    </row>
    <row r="13" spans="1:5" x14ac:dyDescent="0.3">
      <c r="A13">
        <v>11</v>
      </c>
      <c r="B13" s="1">
        <v>44228</v>
      </c>
      <c r="C13">
        <v>1734.29</v>
      </c>
      <c r="D13">
        <f t="shared" si="0"/>
        <v>1710.075</v>
      </c>
    </row>
    <row r="14" spans="1:5" x14ac:dyDescent="0.3">
      <c r="A14">
        <v>12</v>
      </c>
      <c r="B14" s="1">
        <v>44256</v>
      </c>
      <c r="C14">
        <v>1706.8</v>
      </c>
      <c r="D14">
        <f t="shared" si="0"/>
        <v>1724.7</v>
      </c>
    </row>
    <row r="15" spans="1:5" x14ac:dyDescent="0.3">
      <c r="A15">
        <v>13</v>
      </c>
      <c r="B15" s="1">
        <v>44287</v>
      </c>
      <c r="C15">
        <v>1768.76</v>
      </c>
      <c r="D15">
        <f t="shared" si="0"/>
        <v>1739.325</v>
      </c>
    </row>
    <row r="16" spans="1:5" x14ac:dyDescent="0.3">
      <c r="A16">
        <v>14</v>
      </c>
      <c r="B16" s="1">
        <v>44317</v>
      </c>
      <c r="C16">
        <v>1904.84</v>
      </c>
      <c r="D16">
        <f t="shared" si="0"/>
        <v>1753.95</v>
      </c>
    </row>
    <row r="17" spans="1:4" x14ac:dyDescent="0.3">
      <c r="A17">
        <v>15</v>
      </c>
      <c r="B17" s="1">
        <v>44348</v>
      </c>
      <c r="C17">
        <v>1769.7</v>
      </c>
      <c r="D17">
        <f t="shared" si="0"/>
        <v>1768.575</v>
      </c>
    </row>
    <row r="18" spans="1:4" x14ac:dyDescent="0.3">
      <c r="A18">
        <v>16</v>
      </c>
      <c r="B18" s="1">
        <v>44378</v>
      </c>
      <c r="C18">
        <v>1814.15</v>
      </c>
      <c r="D18">
        <f t="shared" si="0"/>
        <v>1783.2</v>
      </c>
    </row>
    <row r="19" spans="1:4" x14ac:dyDescent="0.3">
      <c r="A19">
        <v>17</v>
      </c>
      <c r="B19" s="1">
        <v>44409</v>
      </c>
      <c r="C19">
        <v>1812.7</v>
      </c>
      <c r="D19">
        <f t="shared" si="0"/>
        <v>1797.825</v>
      </c>
    </row>
    <row r="20" spans="1:4" x14ac:dyDescent="0.3">
      <c r="A20">
        <v>18</v>
      </c>
      <c r="B20" s="1">
        <v>44440</v>
      </c>
      <c r="C20">
        <v>1756.348</v>
      </c>
      <c r="D20">
        <f t="shared" si="0"/>
        <v>1812.45</v>
      </c>
    </row>
    <row r="21" spans="1:4" x14ac:dyDescent="0.3">
      <c r="A21">
        <v>19</v>
      </c>
      <c r="B21" s="1">
        <v>44470</v>
      </c>
      <c r="C21">
        <v>1782.7629999999999</v>
      </c>
      <c r="D21">
        <f t="shared" si="0"/>
        <v>1827.075</v>
      </c>
    </row>
    <row r="22" spans="1:4" x14ac:dyDescent="0.3">
      <c r="A22">
        <v>20</v>
      </c>
      <c r="B22" s="1">
        <v>44501</v>
      </c>
      <c r="C22">
        <v>1770.94</v>
      </c>
      <c r="D22">
        <f t="shared" si="0"/>
        <v>1841.7</v>
      </c>
    </row>
    <row r="23" spans="1:4" x14ac:dyDescent="0.3">
      <c r="A23">
        <v>21</v>
      </c>
      <c r="B23" s="1">
        <v>44531</v>
      </c>
      <c r="C23">
        <v>1829.365</v>
      </c>
      <c r="D23">
        <f t="shared" si="0"/>
        <v>1856.325</v>
      </c>
    </row>
    <row r="24" spans="1:4" x14ac:dyDescent="0.3">
      <c r="A24">
        <v>22</v>
      </c>
      <c r="B24" s="1">
        <v>44562</v>
      </c>
      <c r="C24">
        <v>1799.7</v>
      </c>
      <c r="D24">
        <f t="shared" si="0"/>
        <v>1870.95</v>
      </c>
    </row>
    <row r="25" spans="1:4" x14ac:dyDescent="0.3">
      <c r="A25">
        <v>23</v>
      </c>
      <c r="B25" s="1">
        <v>44593</v>
      </c>
      <c r="C25">
        <v>1909.77</v>
      </c>
      <c r="D25">
        <f t="shared" si="0"/>
        <v>1885.575</v>
      </c>
    </row>
    <row r="26" spans="1:4" x14ac:dyDescent="0.3">
      <c r="A26">
        <v>24</v>
      </c>
      <c r="B26" s="1">
        <v>44621</v>
      </c>
      <c r="C26">
        <v>1936.788</v>
      </c>
      <c r="D26">
        <f t="shared" si="0"/>
        <v>1900.2</v>
      </c>
    </row>
    <row r="27" spans="1:4" x14ac:dyDescent="0.3">
      <c r="A27">
        <v>25</v>
      </c>
      <c r="B27" s="1">
        <v>44652</v>
      </c>
      <c r="C27">
        <v>1895.6379999999999</v>
      </c>
      <c r="D27">
        <f t="shared" si="0"/>
        <v>1914.825</v>
      </c>
    </row>
    <row r="28" spans="1:4" x14ac:dyDescent="0.3">
      <c r="A28">
        <v>26</v>
      </c>
      <c r="B28" s="1">
        <v>44682</v>
      </c>
      <c r="C28">
        <v>1837.048</v>
      </c>
      <c r="D28">
        <f t="shared" si="0"/>
        <v>1929.45</v>
      </c>
    </row>
    <row r="29" spans="1:4" x14ac:dyDescent="0.3">
      <c r="A29">
        <v>27</v>
      </c>
      <c r="B29" s="1">
        <v>44713</v>
      </c>
      <c r="C29">
        <v>1807.1379999999999</v>
      </c>
      <c r="D29">
        <f t="shared" si="0"/>
        <v>1944.075</v>
      </c>
    </row>
    <row r="30" spans="1:4" x14ac:dyDescent="0.3">
      <c r="A30">
        <v>28</v>
      </c>
      <c r="B30" s="1">
        <v>44743</v>
      </c>
      <c r="C30">
        <v>1765.337</v>
      </c>
      <c r="D30">
        <f t="shared" si="0"/>
        <v>1958.7</v>
      </c>
    </row>
    <row r="31" spans="1:4" x14ac:dyDescent="0.3">
      <c r="A31">
        <v>29</v>
      </c>
      <c r="B31" s="1">
        <v>44774</v>
      </c>
      <c r="C31">
        <v>1710.8</v>
      </c>
      <c r="D31">
        <f t="shared" si="0"/>
        <v>1973.325</v>
      </c>
    </row>
    <row r="32" spans="1:4" x14ac:dyDescent="0.3">
      <c r="A32">
        <v>30</v>
      </c>
      <c r="B32" s="1">
        <v>44805</v>
      </c>
      <c r="C32">
        <v>1660</v>
      </c>
      <c r="D32">
        <f t="shared" si="0"/>
        <v>1987.95</v>
      </c>
    </row>
    <row r="33" spans="1:4" x14ac:dyDescent="0.3">
      <c r="A33">
        <v>31</v>
      </c>
      <c r="B33" s="1">
        <v>44835</v>
      </c>
      <c r="C33">
        <v>1633.2</v>
      </c>
      <c r="D33">
        <f t="shared" si="0"/>
        <v>2002.575</v>
      </c>
    </row>
    <row r="34" spans="1:4" x14ac:dyDescent="0.3">
      <c r="A34">
        <v>32</v>
      </c>
      <c r="B34" s="1">
        <v>44866</v>
      </c>
      <c r="C34">
        <v>1769.702</v>
      </c>
      <c r="D34">
        <f t="shared" ref="D34:D59" si="1" xml:space="preserve"> 14.625 *A34 + 1549.2</f>
        <v>2017.2</v>
      </c>
    </row>
    <row r="35" spans="1:4" x14ac:dyDescent="0.3">
      <c r="A35">
        <v>33</v>
      </c>
      <c r="B35" s="1">
        <v>44896</v>
      </c>
      <c r="C35">
        <v>1823.58</v>
      </c>
      <c r="D35">
        <f t="shared" si="1"/>
        <v>2031.825</v>
      </c>
    </row>
    <row r="36" spans="1:4" x14ac:dyDescent="0.3">
      <c r="A36">
        <v>34</v>
      </c>
      <c r="B36" s="1">
        <v>44927</v>
      </c>
      <c r="C36">
        <v>1928.44</v>
      </c>
      <c r="D36">
        <f t="shared" si="1"/>
        <v>2046.45</v>
      </c>
    </row>
    <row r="37" spans="1:4" x14ac:dyDescent="0.3">
      <c r="A37">
        <v>35</v>
      </c>
      <c r="B37" s="1">
        <v>44958</v>
      </c>
      <c r="C37">
        <v>1826.5</v>
      </c>
      <c r="D37">
        <f t="shared" si="1"/>
        <v>2061.0749999999998</v>
      </c>
    </row>
    <row r="38" spans="1:4" x14ac:dyDescent="0.3">
      <c r="A38">
        <v>36</v>
      </c>
      <c r="B38" s="1">
        <v>44986</v>
      </c>
      <c r="C38">
        <v>1968.53</v>
      </c>
      <c r="D38">
        <f t="shared" si="1"/>
        <v>2075.6999999999998</v>
      </c>
    </row>
    <row r="39" spans="1:4" x14ac:dyDescent="0.3">
      <c r="A39">
        <v>37</v>
      </c>
      <c r="B39" s="1">
        <v>45017</v>
      </c>
      <c r="C39">
        <v>1989.62</v>
      </c>
      <c r="D39">
        <f t="shared" si="1"/>
        <v>2090.3249999999998</v>
      </c>
    </row>
    <row r="40" spans="1:4" x14ac:dyDescent="0.3">
      <c r="A40">
        <v>38</v>
      </c>
      <c r="B40" s="1">
        <v>45047</v>
      </c>
      <c r="C40">
        <v>1962.52</v>
      </c>
      <c r="D40">
        <f t="shared" si="1"/>
        <v>2104.9499999999998</v>
      </c>
    </row>
    <row r="41" spans="1:4" x14ac:dyDescent="0.3">
      <c r="A41">
        <v>39</v>
      </c>
      <c r="B41" s="1">
        <v>45078</v>
      </c>
      <c r="C41">
        <v>1919.56</v>
      </c>
      <c r="D41">
        <f t="shared" si="1"/>
        <v>2119.5749999999998</v>
      </c>
    </row>
    <row r="42" spans="1:4" x14ac:dyDescent="0.3">
      <c r="A42">
        <v>40</v>
      </c>
      <c r="B42" s="1">
        <v>45108</v>
      </c>
      <c r="C42">
        <v>1964.72</v>
      </c>
      <c r="D42">
        <f t="shared" si="1"/>
        <v>2134.1999999999998</v>
      </c>
    </row>
    <row r="43" spans="1:4" x14ac:dyDescent="0.3">
      <c r="A43">
        <v>41</v>
      </c>
      <c r="B43" s="1">
        <v>45139</v>
      </c>
      <c r="C43">
        <v>1939.73</v>
      </c>
      <c r="D43">
        <f t="shared" si="1"/>
        <v>2148.8249999999998</v>
      </c>
    </row>
    <row r="44" spans="1:4" x14ac:dyDescent="0.3">
      <c r="A44">
        <v>42</v>
      </c>
      <c r="B44" s="1">
        <v>45170</v>
      </c>
      <c r="C44">
        <v>1848.1</v>
      </c>
      <c r="D44">
        <f t="shared" si="1"/>
        <v>2163.4499999999998</v>
      </c>
    </row>
    <row r="45" spans="1:4" x14ac:dyDescent="0.3">
      <c r="A45">
        <v>43</v>
      </c>
      <c r="B45" s="1">
        <v>45200</v>
      </c>
      <c r="C45">
        <v>1983.59</v>
      </c>
      <c r="D45">
        <f t="shared" si="1"/>
        <v>2178.0749999999998</v>
      </c>
    </row>
    <row r="46" spans="1:4" x14ac:dyDescent="0.3">
      <c r="A46">
        <v>44</v>
      </c>
      <c r="B46" s="1">
        <v>45231</v>
      </c>
      <c r="C46">
        <v>2036.075</v>
      </c>
      <c r="D46">
        <f t="shared" si="1"/>
        <v>2192.6999999999998</v>
      </c>
    </row>
    <row r="47" spans="1:4" x14ac:dyDescent="0.3">
      <c r="A47">
        <v>45</v>
      </c>
      <c r="B47" s="1">
        <v>45261</v>
      </c>
      <c r="C47">
        <v>2062.66</v>
      </c>
      <c r="D47">
        <f t="shared" si="1"/>
        <v>2207.3249999999998</v>
      </c>
    </row>
    <row r="48" spans="1:4" x14ac:dyDescent="0.3">
      <c r="A48">
        <v>46</v>
      </c>
      <c r="B48" s="1">
        <v>45292</v>
      </c>
      <c r="C48">
        <v>2034.3440000000001</v>
      </c>
      <c r="D48">
        <f t="shared" si="1"/>
        <v>2221.9499999999998</v>
      </c>
    </row>
    <row r="49" spans="1:5" x14ac:dyDescent="0.3">
      <c r="A49">
        <v>47</v>
      </c>
      <c r="B49" s="1">
        <v>45323</v>
      </c>
      <c r="C49">
        <v>2043.97</v>
      </c>
      <c r="D49">
        <f t="shared" si="1"/>
        <v>2236.5749999999998</v>
      </c>
    </row>
    <row r="50" spans="1:5" x14ac:dyDescent="0.3">
      <c r="A50">
        <v>48</v>
      </c>
      <c r="B50" s="1">
        <v>45352</v>
      </c>
      <c r="C50">
        <v>2232.54</v>
      </c>
      <c r="D50">
        <f t="shared" si="1"/>
        <v>2251.1999999999998</v>
      </c>
    </row>
    <row r="51" spans="1:5" x14ac:dyDescent="0.3">
      <c r="A51">
        <v>49</v>
      </c>
      <c r="B51" s="1">
        <v>45383</v>
      </c>
      <c r="C51">
        <v>2284.9749999999999</v>
      </c>
      <c r="D51">
        <f t="shared" si="1"/>
        <v>2265.8249999999998</v>
      </c>
    </row>
    <row r="52" spans="1:5" x14ac:dyDescent="0.3">
      <c r="A52">
        <v>50</v>
      </c>
      <c r="B52" s="1">
        <v>45413</v>
      </c>
      <c r="C52">
        <v>2326.886</v>
      </c>
      <c r="D52">
        <f t="shared" si="1"/>
        <v>2280.4499999999998</v>
      </c>
    </row>
    <row r="53" spans="1:5" x14ac:dyDescent="0.3">
      <c r="A53">
        <v>51</v>
      </c>
      <c r="B53" s="1">
        <v>45444</v>
      </c>
      <c r="C53">
        <v>2326.41</v>
      </c>
      <c r="D53">
        <f t="shared" si="1"/>
        <v>2295.0749999999998</v>
      </c>
    </row>
    <row r="54" spans="1:5" x14ac:dyDescent="0.3">
      <c r="A54">
        <v>52</v>
      </c>
      <c r="B54" s="1">
        <v>45474</v>
      </c>
      <c r="C54">
        <v>2447.36</v>
      </c>
      <c r="D54">
        <f t="shared" si="1"/>
        <v>2309.6999999999998</v>
      </c>
    </row>
    <row r="55" spans="1:5" x14ac:dyDescent="0.3">
      <c r="A55">
        <v>53</v>
      </c>
      <c r="B55" s="1">
        <v>45505</v>
      </c>
      <c r="C55">
        <v>2502.98</v>
      </c>
      <c r="D55">
        <f t="shared" si="1"/>
        <v>2324.3249999999998</v>
      </c>
    </row>
    <row r="56" spans="1:5" x14ac:dyDescent="0.3">
      <c r="A56">
        <v>54</v>
      </c>
      <c r="B56" s="1">
        <v>45536</v>
      </c>
      <c r="C56">
        <v>2634.1640000000002</v>
      </c>
      <c r="D56">
        <f t="shared" si="1"/>
        <v>2338.9499999999998</v>
      </c>
    </row>
    <row r="57" spans="1:5" x14ac:dyDescent="0.3">
      <c r="A57">
        <v>55</v>
      </c>
      <c r="B57" s="1">
        <v>45566</v>
      </c>
      <c r="C57">
        <v>2743.6750000000002</v>
      </c>
      <c r="D57">
        <f t="shared" si="1"/>
        <v>2353.5749999999998</v>
      </c>
    </row>
    <row r="58" spans="1:5" x14ac:dyDescent="0.3">
      <c r="A58">
        <v>56</v>
      </c>
      <c r="B58" s="1">
        <v>45597</v>
      </c>
      <c r="C58">
        <v>2650.33</v>
      </c>
      <c r="D58">
        <f t="shared" si="1"/>
        <v>2368.1999999999998</v>
      </c>
    </row>
    <row r="59" spans="1:5" x14ac:dyDescent="0.3">
      <c r="A59">
        <v>57</v>
      </c>
      <c r="B59" s="1">
        <v>45627</v>
      </c>
      <c r="C59">
        <v>2623.1390000000001</v>
      </c>
      <c r="D59">
        <f t="shared" si="1"/>
        <v>2382.8249999999998</v>
      </c>
    </row>
    <row r="60" spans="1:5" x14ac:dyDescent="0.3">
      <c r="A60">
        <v>58</v>
      </c>
      <c r="B60" s="1">
        <v>45658</v>
      </c>
      <c r="C60">
        <v>2800.875</v>
      </c>
      <c r="D60">
        <f xml:space="preserve"> 14.625 *A60 + 1549.2</f>
        <v>2397.4499999999998</v>
      </c>
    </row>
    <row r="61" spans="1:5" x14ac:dyDescent="0.3">
      <c r="A61">
        <v>59</v>
      </c>
      <c r="B61" s="1">
        <v>45689</v>
      </c>
      <c r="C61">
        <v>2854.69</v>
      </c>
      <c r="D61">
        <f xml:space="preserve"> 14.625 *A61 + 1549.2</f>
        <v>2412.0749999999998</v>
      </c>
    </row>
    <row r="62" spans="1:5" x14ac:dyDescent="0.3">
      <c r="A62">
        <v>60</v>
      </c>
      <c r="B62" s="1">
        <v>45717</v>
      </c>
      <c r="C62">
        <v>3019.08</v>
      </c>
      <c r="D62">
        <f xml:space="preserve"> 14.625 *A62 + 1549.2</f>
        <v>2426.6999999999998</v>
      </c>
    </row>
    <row r="63" spans="1:5" x14ac:dyDescent="0.3">
      <c r="A63">
        <v>61</v>
      </c>
      <c r="B63" s="1">
        <v>45748</v>
      </c>
      <c r="E63" s="2">
        <f xml:space="preserve"> 14.625 *A63 + 1549.2</f>
        <v>2441.3249999999998</v>
      </c>
    </row>
    <row r="64" spans="1:5" x14ac:dyDescent="0.3">
      <c r="A64">
        <v>62</v>
      </c>
      <c r="B64" s="1">
        <v>45778</v>
      </c>
      <c r="E64" s="2">
        <f t="shared" ref="E64:E98" si="2" xml:space="preserve"> 14.625 *A64 + 1549.2</f>
        <v>2455.9499999999998</v>
      </c>
    </row>
    <row r="65" spans="1:5" x14ac:dyDescent="0.3">
      <c r="A65">
        <v>63</v>
      </c>
      <c r="B65" s="1">
        <v>45809</v>
      </c>
      <c r="E65" s="2">
        <f t="shared" si="2"/>
        <v>2470.5749999999998</v>
      </c>
    </row>
    <row r="66" spans="1:5" x14ac:dyDescent="0.3">
      <c r="A66">
        <v>64</v>
      </c>
      <c r="B66" s="1">
        <v>45839</v>
      </c>
      <c r="E66" s="2">
        <f t="shared" si="2"/>
        <v>2485.1999999999998</v>
      </c>
    </row>
    <row r="67" spans="1:5" x14ac:dyDescent="0.3">
      <c r="A67">
        <v>65</v>
      </c>
      <c r="B67" s="1">
        <v>45870</v>
      </c>
      <c r="E67" s="2">
        <f t="shared" si="2"/>
        <v>2499.8249999999998</v>
      </c>
    </row>
    <row r="68" spans="1:5" x14ac:dyDescent="0.3">
      <c r="A68">
        <v>66</v>
      </c>
      <c r="B68" s="1">
        <v>45901</v>
      </c>
      <c r="E68" s="2">
        <f t="shared" si="2"/>
        <v>2514.4499999999998</v>
      </c>
    </row>
    <row r="69" spans="1:5" x14ac:dyDescent="0.3">
      <c r="A69">
        <v>67</v>
      </c>
      <c r="B69" s="1">
        <v>45931</v>
      </c>
      <c r="E69" s="2">
        <f t="shared" si="2"/>
        <v>2529.0749999999998</v>
      </c>
    </row>
    <row r="70" spans="1:5" x14ac:dyDescent="0.3">
      <c r="A70">
        <v>68</v>
      </c>
      <c r="B70" s="1">
        <v>45962</v>
      </c>
      <c r="E70" s="2">
        <f t="shared" si="2"/>
        <v>2543.6999999999998</v>
      </c>
    </row>
    <row r="71" spans="1:5" x14ac:dyDescent="0.3">
      <c r="A71">
        <v>69</v>
      </c>
      <c r="B71" s="1">
        <v>45992</v>
      </c>
      <c r="E71" s="2">
        <f t="shared" si="2"/>
        <v>2558.3249999999998</v>
      </c>
    </row>
    <row r="72" spans="1:5" x14ac:dyDescent="0.3">
      <c r="A72">
        <v>70</v>
      </c>
      <c r="B72" s="1">
        <v>46023</v>
      </c>
      <c r="E72" s="2">
        <f t="shared" si="2"/>
        <v>2572.9499999999998</v>
      </c>
    </row>
    <row r="73" spans="1:5" x14ac:dyDescent="0.3">
      <c r="A73">
        <v>71</v>
      </c>
      <c r="B73" s="1">
        <v>46054</v>
      </c>
      <c r="E73" s="2">
        <f t="shared" si="2"/>
        <v>2587.5749999999998</v>
      </c>
    </row>
    <row r="74" spans="1:5" x14ac:dyDescent="0.3">
      <c r="A74">
        <v>72</v>
      </c>
      <c r="B74" s="1">
        <v>46082</v>
      </c>
      <c r="E74" s="2">
        <f t="shared" si="2"/>
        <v>2602.1999999999998</v>
      </c>
    </row>
    <row r="75" spans="1:5" x14ac:dyDescent="0.3">
      <c r="A75">
        <v>73</v>
      </c>
      <c r="B75" s="1">
        <v>46113</v>
      </c>
      <c r="E75" s="2">
        <f t="shared" si="2"/>
        <v>2616.8249999999998</v>
      </c>
    </row>
    <row r="76" spans="1:5" x14ac:dyDescent="0.3">
      <c r="A76">
        <v>74</v>
      </c>
      <c r="B76" s="1">
        <v>46143</v>
      </c>
      <c r="E76" s="2">
        <f t="shared" si="2"/>
        <v>2631.45</v>
      </c>
    </row>
    <row r="77" spans="1:5" x14ac:dyDescent="0.3">
      <c r="A77">
        <v>75</v>
      </c>
      <c r="B77" s="1">
        <v>46174</v>
      </c>
      <c r="E77" s="2">
        <f t="shared" si="2"/>
        <v>2646.0749999999998</v>
      </c>
    </row>
    <row r="78" spans="1:5" x14ac:dyDescent="0.3">
      <c r="A78">
        <v>76</v>
      </c>
      <c r="B78" s="1">
        <v>46204</v>
      </c>
      <c r="E78" s="2">
        <f t="shared" si="2"/>
        <v>2660.7</v>
      </c>
    </row>
    <row r="79" spans="1:5" x14ac:dyDescent="0.3">
      <c r="A79">
        <v>77</v>
      </c>
      <c r="B79" s="1">
        <v>46235</v>
      </c>
      <c r="E79" s="2">
        <f t="shared" si="2"/>
        <v>2675.3249999999998</v>
      </c>
    </row>
    <row r="80" spans="1:5" x14ac:dyDescent="0.3">
      <c r="A80">
        <v>78</v>
      </c>
      <c r="B80" s="1">
        <v>46266</v>
      </c>
      <c r="E80" s="2">
        <f t="shared" si="2"/>
        <v>2689.95</v>
      </c>
    </row>
    <row r="81" spans="1:5" x14ac:dyDescent="0.3">
      <c r="A81">
        <v>79</v>
      </c>
      <c r="B81" s="1">
        <v>46296</v>
      </c>
      <c r="E81" s="2">
        <f t="shared" si="2"/>
        <v>2704.5749999999998</v>
      </c>
    </row>
    <row r="82" spans="1:5" x14ac:dyDescent="0.3">
      <c r="A82">
        <v>80</v>
      </c>
      <c r="B82" s="1">
        <v>46327</v>
      </c>
      <c r="E82" s="2">
        <f t="shared" si="2"/>
        <v>2719.2</v>
      </c>
    </row>
    <row r="83" spans="1:5" x14ac:dyDescent="0.3">
      <c r="A83">
        <v>81</v>
      </c>
      <c r="B83" s="1">
        <v>46357</v>
      </c>
      <c r="E83" s="2">
        <f t="shared" si="2"/>
        <v>2733.8249999999998</v>
      </c>
    </row>
    <row r="84" spans="1:5" x14ac:dyDescent="0.3">
      <c r="A84">
        <v>82</v>
      </c>
      <c r="B84" s="1">
        <v>46388</v>
      </c>
      <c r="E84" s="2">
        <f t="shared" si="2"/>
        <v>2748.45</v>
      </c>
    </row>
    <row r="85" spans="1:5" x14ac:dyDescent="0.3">
      <c r="A85">
        <v>83</v>
      </c>
      <c r="B85" s="1">
        <v>46419</v>
      </c>
      <c r="E85" s="2">
        <f t="shared" si="2"/>
        <v>2763.0749999999998</v>
      </c>
    </row>
    <row r="86" spans="1:5" x14ac:dyDescent="0.3">
      <c r="A86">
        <v>84</v>
      </c>
      <c r="B86" s="1">
        <v>46447</v>
      </c>
      <c r="E86" s="2">
        <f t="shared" si="2"/>
        <v>2777.7</v>
      </c>
    </row>
    <row r="87" spans="1:5" x14ac:dyDescent="0.3">
      <c r="A87">
        <v>85</v>
      </c>
      <c r="B87" s="1">
        <v>46478</v>
      </c>
      <c r="E87" s="2">
        <f t="shared" si="2"/>
        <v>2792.3249999999998</v>
      </c>
    </row>
    <row r="88" spans="1:5" x14ac:dyDescent="0.3">
      <c r="A88">
        <v>86</v>
      </c>
      <c r="B88" s="1">
        <v>46508</v>
      </c>
      <c r="E88" s="2">
        <f t="shared" si="2"/>
        <v>2806.95</v>
      </c>
    </row>
    <row r="89" spans="1:5" x14ac:dyDescent="0.3">
      <c r="A89">
        <v>87</v>
      </c>
      <c r="B89" s="1">
        <v>46539</v>
      </c>
      <c r="E89" s="2">
        <f t="shared" si="2"/>
        <v>2821.5749999999998</v>
      </c>
    </row>
    <row r="90" spans="1:5" x14ac:dyDescent="0.3">
      <c r="A90">
        <v>88</v>
      </c>
      <c r="B90" s="1">
        <v>46569</v>
      </c>
      <c r="E90" s="2">
        <f t="shared" si="2"/>
        <v>2836.2</v>
      </c>
    </row>
    <row r="91" spans="1:5" x14ac:dyDescent="0.3">
      <c r="A91">
        <v>89</v>
      </c>
      <c r="B91" s="1">
        <v>46600</v>
      </c>
      <c r="E91" s="2">
        <f t="shared" si="2"/>
        <v>2850.8249999999998</v>
      </c>
    </row>
    <row r="92" spans="1:5" x14ac:dyDescent="0.3">
      <c r="A92">
        <v>90</v>
      </c>
      <c r="B92" s="1">
        <v>46631</v>
      </c>
      <c r="E92" s="2">
        <f t="shared" si="2"/>
        <v>2865.45</v>
      </c>
    </row>
    <row r="93" spans="1:5" x14ac:dyDescent="0.3">
      <c r="A93">
        <v>91</v>
      </c>
      <c r="B93" s="1">
        <v>46661</v>
      </c>
      <c r="E93" s="2">
        <f t="shared" si="2"/>
        <v>2880.0749999999998</v>
      </c>
    </row>
    <row r="94" spans="1:5" x14ac:dyDescent="0.3">
      <c r="A94">
        <v>92</v>
      </c>
      <c r="B94" s="1">
        <v>46692</v>
      </c>
      <c r="E94" s="2">
        <f t="shared" si="2"/>
        <v>2894.7</v>
      </c>
    </row>
    <row r="95" spans="1:5" x14ac:dyDescent="0.3">
      <c r="A95">
        <v>93</v>
      </c>
      <c r="B95" s="1">
        <v>46722</v>
      </c>
      <c r="E95" s="2">
        <f t="shared" si="2"/>
        <v>2909.3249999999998</v>
      </c>
    </row>
    <row r="96" spans="1:5" x14ac:dyDescent="0.3">
      <c r="A96">
        <v>94</v>
      </c>
      <c r="B96" s="1">
        <v>46753</v>
      </c>
      <c r="E96" s="2">
        <f t="shared" si="2"/>
        <v>2923.95</v>
      </c>
    </row>
    <row r="97" spans="1:5" x14ac:dyDescent="0.3">
      <c r="A97">
        <v>95</v>
      </c>
      <c r="B97" s="1">
        <v>46784</v>
      </c>
      <c r="E97" s="2">
        <f t="shared" si="2"/>
        <v>2938.5749999999998</v>
      </c>
    </row>
    <row r="98" spans="1:5" x14ac:dyDescent="0.3">
      <c r="A98">
        <v>96</v>
      </c>
      <c r="B98" s="1">
        <v>46813</v>
      </c>
      <c r="E98" s="2">
        <f t="shared" si="2"/>
        <v>2953.2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FC3D-CD0C-4658-B5DF-4FA35CA512A1}">
  <dimension ref="A1:T98"/>
  <sheetViews>
    <sheetView topLeftCell="A4" workbookViewId="0">
      <selection activeCell="T8" sqref="T8"/>
    </sheetView>
  </sheetViews>
  <sheetFormatPr defaultRowHeight="14.4" x14ac:dyDescent="0.3"/>
  <cols>
    <col min="2" max="4" width="12.109375" bestFit="1" customWidth="1"/>
    <col min="15" max="15" width="13.21875" bestFit="1" customWidth="1"/>
    <col min="16" max="16" width="10.109375" bestFit="1" customWidth="1"/>
    <col min="17" max="17" width="10.77734375" bestFit="1" customWidth="1"/>
  </cols>
  <sheetData>
    <row r="1" spans="1:2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O1" t="s">
        <v>2</v>
      </c>
      <c r="P1" t="s">
        <v>1</v>
      </c>
      <c r="Q1" t="s">
        <v>0</v>
      </c>
      <c r="R1" t="s">
        <v>3</v>
      </c>
      <c r="S1" t="s">
        <v>4</v>
      </c>
      <c r="T1" t="s">
        <v>10</v>
      </c>
    </row>
    <row r="2" spans="1:20" x14ac:dyDescent="0.3">
      <c r="A2">
        <v>1</v>
      </c>
      <c r="B2" s="2">
        <v>1847.56</v>
      </c>
      <c r="C2" s="2">
        <v>1799.7</v>
      </c>
      <c r="D2" s="2">
        <v>1928.44</v>
      </c>
      <c r="E2">
        <f>(SUM(B2:D2))/SUM($B$2:$D$13)*12</f>
        <v>1.0064900378570252</v>
      </c>
      <c r="O2">
        <v>0</v>
      </c>
      <c r="P2" s="1">
        <v>43891</v>
      </c>
      <c r="Q2">
        <v>1576.7</v>
      </c>
      <c r="R2">
        <f t="shared" ref="R2:R59" si="0" xml:space="preserve"> 14.625 *O2 + 1549.2</f>
        <v>1549.2</v>
      </c>
      <c r="T2">
        <f>$E$4*Gold_1month_27032020_270320253[[#This Row],[Тренд]]</f>
        <v>1569.4387247600157</v>
      </c>
    </row>
    <row r="3" spans="1:20" x14ac:dyDescent="0.3">
      <c r="A3">
        <v>2</v>
      </c>
      <c r="B3" s="4">
        <v>1734.29</v>
      </c>
      <c r="C3" s="4">
        <v>1909.77</v>
      </c>
      <c r="D3" s="4">
        <v>1826.5</v>
      </c>
      <c r="E3">
        <f t="shared" ref="E3:E13" si="1">(SUM(B3:D3))/SUM($B$2:$D$13)*12</f>
        <v>0.98751083119592631</v>
      </c>
      <c r="O3">
        <v>1</v>
      </c>
      <c r="P3" s="1">
        <v>43922</v>
      </c>
      <c r="Q3">
        <v>1685.7059999999999</v>
      </c>
      <c r="R3">
        <f t="shared" si="0"/>
        <v>1563.825</v>
      </c>
      <c r="T3">
        <f>$E$5*Gold_1month_27032020_270320253[[#This Row],[Тренд]]</f>
        <v>1596.0828111579472</v>
      </c>
    </row>
    <row r="4" spans="1:20" x14ac:dyDescent="0.3">
      <c r="A4">
        <v>3</v>
      </c>
      <c r="B4" s="2">
        <v>1706.8</v>
      </c>
      <c r="C4" s="2">
        <v>1936.788</v>
      </c>
      <c r="D4" s="2">
        <v>1968.53</v>
      </c>
      <c r="E4">
        <f t="shared" si="1"/>
        <v>1.0130639844823235</v>
      </c>
      <c r="O4">
        <v>2</v>
      </c>
      <c r="P4" s="1">
        <v>43952</v>
      </c>
      <c r="Q4">
        <v>1729.326</v>
      </c>
      <c r="R4">
        <f t="shared" si="0"/>
        <v>1578.45</v>
      </c>
      <c r="T4">
        <f>$E$6*Gold_1month_27032020_270320253[[#This Row],[Тренд]]</f>
        <v>1625.3672015156169</v>
      </c>
    </row>
    <row r="5" spans="1:20" x14ac:dyDescent="0.3">
      <c r="A5">
        <v>4</v>
      </c>
      <c r="B5" s="4">
        <v>1768.76</v>
      </c>
      <c r="C5" s="4">
        <v>1895.6379999999999</v>
      </c>
      <c r="D5" s="4">
        <v>1989.62</v>
      </c>
      <c r="E5">
        <f t="shared" si="1"/>
        <v>1.0206275070151374</v>
      </c>
      <c r="O5">
        <v>3</v>
      </c>
      <c r="P5" s="1">
        <v>43983</v>
      </c>
      <c r="Q5">
        <v>1780.7</v>
      </c>
      <c r="R5">
        <f t="shared" si="0"/>
        <v>1593.075</v>
      </c>
      <c r="T5">
        <f>$E$7*Gold_1month_27032020_270320253[[#This Row],[Тренд]]</f>
        <v>1580.6090977232086</v>
      </c>
    </row>
    <row r="6" spans="1:20" x14ac:dyDescent="0.3">
      <c r="A6">
        <v>5</v>
      </c>
      <c r="B6" s="2">
        <v>1904.84</v>
      </c>
      <c r="C6" s="2">
        <v>1837.048</v>
      </c>
      <c r="D6" s="2">
        <v>1962.52</v>
      </c>
      <c r="E6">
        <f>(SUM(B6:D6))/SUM($B$2:$D$13)*12</f>
        <v>1.029723590557583</v>
      </c>
      <c r="O6">
        <v>4</v>
      </c>
      <c r="P6" s="1">
        <v>44013</v>
      </c>
      <c r="Q6">
        <v>1975.2840000000001</v>
      </c>
      <c r="R6">
        <f t="shared" si="0"/>
        <v>1607.7</v>
      </c>
      <c r="T6">
        <f>$E$8*Gold_1month_27032020_270320253[[#This Row],[Тренд]]</f>
        <v>1608.994393077109</v>
      </c>
    </row>
    <row r="7" spans="1:20" x14ac:dyDescent="0.3">
      <c r="A7">
        <v>6</v>
      </c>
      <c r="B7" s="4">
        <v>1769.7</v>
      </c>
      <c r="C7" s="4">
        <v>1807.1379999999999</v>
      </c>
      <c r="D7" s="4">
        <v>1919.56</v>
      </c>
      <c r="E7">
        <f t="shared" si="1"/>
        <v>0.99217494325327338</v>
      </c>
      <c r="O7">
        <v>5</v>
      </c>
      <c r="P7" s="1">
        <v>44044</v>
      </c>
      <c r="Q7">
        <v>1966.83</v>
      </c>
      <c r="R7">
        <f t="shared" si="0"/>
        <v>1622.325</v>
      </c>
      <c r="T7">
        <f>$E$9*Gold_1month_27032020_270320253[[#This Row],[Тренд]]</f>
        <v>1599.9169053032242</v>
      </c>
    </row>
    <row r="8" spans="1:20" x14ac:dyDescent="0.3">
      <c r="A8">
        <v>7</v>
      </c>
      <c r="B8" s="2">
        <v>1814.15</v>
      </c>
      <c r="C8" s="2">
        <v>1765.337</v>
      </c>
      <c r="D8" s="2">
        <v>1964.72</v>
      </c>
      <c r="E8">
        <f t="shared" si="1"/>
        <v>1.0008051210282447</v>
      </c>
      <c r="O8">
        <v>6</v>
      </c>
      <c r="P8" s="1">
        <v>44075</v>
      </c>
      <c r="Q8">
        <v>1885.81</v>
      </c>
      <c r="R8">
        <f t="shared" si="0"/>
        <v>1636.95</v>
      </c>
      <c r="T8">
        <f>$E$10*Gold_1month_27032020_270320253[[#This Row],[Тренд]]</f>
        <v>1555.60144043887</v>
      </c>
    </row>
    <row r="9" spans="1:20" x14ac:dyDescent="0.3">
      <c r="A9">
        <v>8</v>
      </c>
      <c r="B9" s="4">
        <v>1812.7</v>
      </c>
      <c r="C9" s="4">
        <v>1710.8</v>
      </c>
      <c r="D9" s="4">
        <v>1939.73</v>
      </c>
      <c r="E9">
        <f t="shared" si="1"/>
        <v>0.98618766603684471</v>
      </c>
      <c r="O9">
        <v>7</v>
      </c>
      <c r="P9" s="1">
        <v>44105</v>
      </c>
      <c r="Q9">
        <v>1877.9</v>
      </c>
      <c r="R9">
        <f t="shared" si="0"/>
        <v>1651.575</v>
      </c>
      <c r="T9">
        <f>$E$11*Gold_1month_27032020_270320253[[#This Row],[Тренд]]</f>
        <v>1609.7787523999673</v>
      </c>
    </row>
    <row r="10" spans="1:20" x14ac:dyDescent="0.3">
      <c r="A10">
        <v>9</v>
      </c>
      <c r="B10" s="2">
        <v>1756.348</v>
      </c>
      <c r="C10" s="2">
        <v>1660</v>
      </c>
      <c r="D10" s="2">
        <v>1848.1</v>
      </c>
      <c r="E10">
        <f t="shared" si="1"/>
        <v>0.95030479882639662</v>
      </c>
      <c r="O10">
        <v>8</v>
      </c>
      <c r="P10" s="1">
        <v>44136</v>
      </c>
      <c r="Q10">
        <v>1776.11</v>
      </c>
      <c r="R10">
        <f t="shared" si="0"/>
        <v>1666.2</v>
      </c>
      <c r="T10">
        <f>$E$12*Gold_1month_27032020_270320253[[#This Row],[Тренд]]</f>
        <v>1677.3195860665235</v>
      </c>
    </row>
    <row r="11" spans="1:20" x14ac:dyDescent="0.3">
      <c r="A11">
        <v>10</v>
      </c>
      <c r="B11" s="4">
        <v>1782.7629999999999</v>
      </c>
      <c r="C11" s="4">
        <v>1633.2</v>
      </c>
      <c r="D11" s="4">
        <v>1983.59</v>
      </c>
      <c r="E11">
        <f t="shared" si="1"/>
        <v>0.97469309743727484</v>
      </c>
      <c r="O11">
        <v>9</v>
      </c>
      <c r="P11" s="1">
        <v>44166</v>
      </c>
      <c r="Q11">
        <v>1900.84</v>
      </c>
      <c r="R11">
        <f t="shared" si="0"/>
        <v>1680.825</v>
      </c>
      <c r="T11">
        <f>$E$13*Gold_1month_27032020_270320253[[#This Row],[Тренд]]</f>
        <v>1734.182456916428</v>
      </c>
    </row>
    <row r="12" spans="1:20" x14ac:dyDescent="0.3">
      <c r="A12">
        <v>11</v>
      </c>
      <c r="B12" s="2">
        <v>1770.94</v>
      </c>
      <c r="C12" s="2">
        <v>1769.702</v>
      </c>
      <c r="D12" s="2">
        <v>2036.075</v>
      </c>
      <c r="E12">
        <f t="shared" si="1"/>
        <v>1.0066736202535851</v>
      </c>
      <c r="O12">
        <v>10</v>
      </c>
      <c r="P12" s="1">
        <v>44197</v>
      </c>
      <c r="Q12">
        <v>1847.56</v>
      </c>
      <c r="R12">
        <f t="shared" si="0"/>
        <v>1695.45</v>
      </c>
      <c r="T12">
        <f>$E$2*Gold_1month_27032020_270320253[[#This Row],[Тренд]]</f>
        <v>1706.4535346846933</v>
      </c>
    </row>
    <row r="13" spans="1:20" x14ac:dyDescent="0.3">
      <c r="A13">
        <v>12</v>
      </c>
      <c r="B13" s="4">
        <v>1829.365</v>
      </c>
      <c r="C13" s="4">
        <v>1823.58</v>
      </c>
      <c r="D13" s="4">
        <v>2062.66</v>
      </c>
      <c r="E13">
        <f t="shared" si="1"/>
        <v>1.0317448020563877</v>
      </c>
      <c r="O13">
        <v>11</v>
      </c>
      <c r="P13" s="1">
        <v>44228</v>
      </c>
      <c r="Q13">
        <v>1734.29</v>
      </c>
      <c r="R13">
        <f t="shared" si="0"/>
        <v>1710.075</v>
      </c>
      <c r="T13">
        <f>$E$3*Gold_1month_27032020_270320253[[#This Row],[Тренд]]</f>
        <v>1688.7175846573737</v>
      </c>
    </row>
    <row r="14" spans="1:20" x14ac:dyDescent="0.3">
      <c r="O14">
        <v>12</v>
      </c>
      <c r="P14" s="1">
        <v>44256</v>
      </c>
      <c r="Q14">
        <v>1706.8</v>
      </c>
      <c r="R14">
        <f t="shared" si="0"/>
        <v>1724.7</v>
      </c>
      <c r="T14">
        <f>$E$4*Gold_1month_27032020_270320253[[#This Row],[Тренд]]</f>
        <v>1747.2314540366633</v>
      </c>
    </row>
    <row r="15" spans="1:20" x14ac:dyDescent="0.3">
      <c r="O15">
        <v>13</v>
      </c>
      <c r="P15" s="1">
        <v>44287</v>
      </c>
      <c r="Q15">
        <v>1768.76</v>
      </c>
      <c r="R15">
        <f t="shared" si="0"/>
        <v>1739.325</v>
      </c>
      <c r="T15">
        <f>$E$5*Gold_1month_27032020_270320253[[#This Row],[Тренд]]</f>
        <v>1775.2029386391039</v>
      </c>
    </row>
    <row r="16" spans="1:20" x14ac:dyDescent="0.3">
      <c r="O16">
        <v>14</v>
      </c>
      <c r="P16" s="1">
        <v>44317</v>
      </c>
      <c r="Q16">
        <v>1904.84</v>
      </c>
      <c r="R16">
        <f t="shared" si="0"/>
        <v>1753.95</v>
      </c>
      <c r="T16">
        <f>$E$6*Gold_1month_27032020_270320253[[#This Row],[Тренд]]</f>
        <v>1806.0836916584728</v>
      </c>
    </row>
    <row r="17" spans="15:20" x14ac:dyDescent="0.3">
      <c r="O17">
        <v>15</v>
      </c>
      <c r="P17" s="1">
        <v>44348</v>
      </c>
      <c r="Q17">
        <v>1769.7</v>
      </c>
      <c r="R17">
        <f t="shared" si="0"/>
        <v>1768.575</v>
      </c>
      <c r="T17">
        <f>$E$7*Gold_1month_27032020_270320253[[#This Row],[Тренд]]</f>
        <v>1754.7358002641581</v>
      </c>
    </row>
    <row r="18" spans="15:20" x14ac:dyDescent="0.3">
      <c r="O18">
        <v>16</v>
      </c>
      <c r="P18" s="1">
        <v>44378</v>
      </c>
      <c r="Q18">
        <v>1814.15</v>
      </c>
      <c r="R18">
        <f t="shared" si="0"/>
        <v>1783.2</v>
      </c>
      <c r="T18">
        <f>$E$8*Gold_1month_27032020_270320253[[#This Row],[Тренд]]</f>
        <v>1784.6356918175661</v>
      </c>
    </row>
    <row r="19" spans="15:20" x14ac:dyDescent="0.3">
      <c r="O19">
        <v>17</v>
      </c>
      <c r="P19" s="1">
        <v>44409</v>
      </c>
      <c r="Q19">
        <v>1812.7</v>
      </c>
      <c r="R19">
        <f t="shared" si="0"/>
        <v>1797.825</v>
      </c>
      <c r="T19">
        <f>$E$9*Gold_1month_27032020_270320253[[#This Row],[Тренд]]</f>
        <v>1772.9928406926904</v>
      </c>
    </row>
    <row r="20" spans="15:20" x14ac:dyDescent="0.3">
      <c r="O20">
        <v>18</v>
      </c>
      <c r="P20" s="1">
        <v>44440</v>
      </c>
      <c r="Q20">
        <v>1756.348</v>
      </c>
      <c r="R20">
        <f t="shared" si="0"/>
        <v>1812.45</v>
      </c>
      <c r="T20">
        <f>$E$10*Gold_1month_27032020_270320253[[#This Row],[Тренд]]</f>
        <v>1722.3799326329026</v>
      </c>
    </row>
    <row r="21" spans="15:20" x14ac:dyDescent="0.3">
      <c r="O21">
        <v>19</v>
      </c>
      <c r="P21" s="1">
        <v>44470</v>
      </c>
      <c r="Q21">
        <v>1782.7629999999999</v>
      </c>
      <c r="R21">
        <f t="shared" si="0"/>
        <v>1827.075</v>
      </c>
      <c r="T21">
        <f>$E$11*Gold_1month_27032020_270320253[[#This Row],[Тренд]]</f>
        <v>1780.837391000209</v>
      </c>
    </row>
    <row r="22" spans="15:20" x14ac:dyDescent="0.3">
      <c r="O22">
        <v>20</v>
      </c>
      <c r="P22" s="1">
        <v>44501</v>
      </c>
      <c r="Q22">
        <v>1770.94</v>
      </c>
      <c r="R22">
        <f t="shared" si="0"/>
        <v>1841.7</v>
      </c>
      <c r="T22">
        <f>$E$12*Gold_1month_27032020_270320253[[#This Row],[Тренд]]</f>
        <v>1853.9908064210276</v>
      </c>
    </row>
    <row r="23" spans="15:20" x14ac:dyDescent="0.3">
      <c r="O23">
        <v>21</v>
      </c>
      <c r="P23" s="1">
        <v>44531</v>
      </c>
      <c r="Q23">
        <v>1829.365</v>
      </c>
      <c r="R23">
        <f t="shared" si="0"/>
        <v>1856.325</v>
      </c>
      <c r="T23">
        <f>$E$13*Gold_1month_27032020_270320253[[#This Row],[Тренд]]</f>
        <v>1915.2536696773241</v>
      </c>
    </row>
    <row r="24" spans="15:20" x14ac:dyDescent="0.3">
      <c r="O24">
        <v>22</v>
      </c>
      <c r="P24" s="1">
        <v>44562</v>
      </c>
      <c r="Q24">
        <v>1799.7</v>
      </c>
      <c r="R24">
        <f t="shared" si="0"/>
        <v>1870.95</v>
      </c>
      <c r="T24">
        <f>$E$2*Gold_1month_27032020_270320253[[#This Row],[Тренд]]</f>
        <v>1883.0925363286012</v>
      </c>
    </row>
    <row r="25" spans="15:20" x14ac:dyDescent="0.3">
      <c r="O25">
        <v>23</v>
      </c>
      <c r="P25" s="1">
        <v>44593</v>
      </c>
      <c r="Q25">
        <v>1909.77</v>
      </c>
      <c r="R25">
        <f t="shared" si="0"/>
        <v>1885.575</v>
      </c>
      <c r="T25">
        <f>$E$3*Gold_1month_27032020_270320253[[#This Row],[Тренд]]</f>
        <v>1862.0257355322588</v>
      </c>
    </row>
    <row r="26" spans="15:20" x14ac:dyDescent="0.3">
      <c r="O26">
        <v>24</v>
      </c>
      <c r="P26" s="1">
        <v>44621</v>
      </c>
      <c r="Q26">
        <v>1936.788</v>
      </c>
      <c r="R26">
        <f t="shared" si="0"/>
        <v>1900.2</v>
      </c>
      <c r="T26">
        <f>$E$4*Gold_1month_27032020_270320253[[#This Row],[Тренд]]</f>
        <v>1925.0241833133111</v>
      </c>
    </row>
    <row r="27" spans="15:20" x14ac:dyDescent="0.3">
      <c r="O27">
        <v>25</v>
      </c>
      <c r="P27" s="1">
        <v>44652</v>
      </c>
      <c r="Q27">
        <v>1895.6379999999999</v>
      </c>
      <c r="R27">
        <f t="shared" si="0"/>
        <v>1914.825</v>
      </c>
      <c r="T27">
        <f>$E$5*Gold_1month_27032020_270320253[[#This Row],[Тренд]]</f>
        <v>1954.3230661202606</v>
      </c>
    </row>
    <row r="28" spans="15:20" x14ac:dyDescent="0.3">
      <c r="O28">
        <v>26</v>
      </c>
      <c r="P28" s="1">
        <v>44682</v>
      </c>
      <c r="Q28">
        <v>1837.048</v>
      </c>
      <c r="R28">
        <f t="shared" si="0"/>
        <v>1929.45</v>
      </c>
      <c r="T28">
        <f>$E$6*Gold_1month_27032020_270320253[[#This Row],[Тренд]]</f>
        <v>1986.8001818013286</v>
      </c>
    </row>
    <row r="29" spans="15:20" x14ac:dyDescent="0.3">
      <c r="O29">
        <v>27</v>
      </c>
      <c r="P29" s="1">
        <v>44713</v>
      </c>
      <c r="Q29">
        <v>1807.1379999999999</v>
      </c>
      <c r="R29">
        <f t="shared" si="0"/>
        <v>1944.075</v>
      </c>
      <c r="T29">
        <f>$E$7*Gold_1month_27032020_270320253[[#This Row],[Тренд]]</f>
        <v>1928.8625028051074</v>
      </c>
    </row>
    <row r="30" spans="15:20" x14ac:dyDescent="0.3">
      <c r="O30">
        <v>28</v>
      </c>
      <c r="P30" s="1">
        <v>44743</v>
      </c>
      <c r="Q30">
        <v>1765.337</v>
      </c>
      <c r="R30">
        <f t="shared" si="0"/>
        <v>1958.7</v>
      </c>
      <c r="T30">
        <f>$E$8*Gold_1month_27032020_270320253[[#This Row],[Тренд]]</f>
        <v>1960.276990558023</v>
      </c>
    </row>
    <row r="31" spans="15:20" x14ac:dyDescent="0.3">
      <c r="O31">
        <v>29</v>
      </c>
      <c r="P31" s="1">
        <v>44774</v>
      </c>
      <c r="Q31">
        <v>1710.8</v>
      </c>
      <c r="R31">
        <f t="shared" si="0"/>
        <v>1973.325</v>
      </c>
      <c r="T31">
        <f>$E$9*Gold_1month_27032020_270320253[[#This Row],[Тренд]]</f>
        <v>1946.0687760821565</v>
      </c>
    </row>
    <row r="32" spans="15:20" x14ac:dyDescent="0.3">
      <c r="O32">
        <v>30</v>
      </c>
      <c r="P32" s="1">
        <v>44805</v>
      </c>
      <c r="Q32">
        <v>1660</v>
      </c>
      <c r="R32">
        <f t="shared" si="0"/>
        <v>1987.95</v>
      </c>
      <c r="T32">
        <f>$E$10*Gold_1month_27032020_270320253[[#This Row],[Тренд]]</f>
        <v>1889.1584248269353</v>
      </c>
    </row>
    <row r="33" spans="15:20" x14ac:dyDescent="0.3">
      <c r="O33">
        <v>31</v>
      </c>
      <c r="P33" s="1">
        <v>44835</v>
      </c>
      <c r="Q33">
        <v>1633.2</v>
      </c>
      <c r="R33">
        <f t="shared" si="0"/>
        <v>2002.575</v>
      </c>
      <c r="T33">
        <f>$E$11*Gold_1month_27032020_270320253[[#This Row],[Тренд]]</f>
        <v>1951.8960296004507</v>
      </c>
    </row>
    <row r="34" spans="15:20" x14ac:dyDescent="0.3">
      <c r="O34">
        <v>32</v>
      </c>
      <c r="P34" s="1">
        <v>44866</v>
      </c>
      <c r="Q34">
        <v>1769.702</v>
      </c>
      <c r="R34">
        <f t="shared" si="0"/>
        <v>2017.2</v>
      </c>
      <c r="T34">
        <f>$E$12*Gold_1month_27032020_270320253[[#This Row],[Тренд]]</f>
        <v>2030.6620267755318</v>
      </c>
    </row>
    <row r="35" spans="15:20" x14ac:dyDescent="0.3">
      <c r="O35">
        <v>33</v>
      </c>
      <c r="P35" s="1">
        <v>44896</v>
      </c>
      <c r="Q35">
        <v>1823.58</v>
      </c>
      <c r="R35">
        <f t="shared" si="0"/>
        <v>2031.825</v>
      </c>
      <c r="T35">
        <f>$E$13*Gold_1month_27032020_270320253[[#This Row],[Тренд]]</f>
        <v>2096.3248824382199</v>
      </c>
    </row>
    <row r="36" spans="15:20" x14ac:dyDescent="0.3">
      <c r="O36">
        <v>34</v>
      </c>
      <c r="P36" s="1">
        <v>44927</v>
      </c>
      <c r="Q36">
        <v>1928.44</v>
      </c>
      <c r="R36">
        <f t="shared" si="0"/>
        <v>2046.45</v>
      </c>
      <c r="T36">
        <f>$E$2*Gold_1month_27032020_270320253[[#This Row],[Тренд]]</f>
        <v>2059.7315379725092</v>
      </c>
    </row>
    <row r="37" spans="15:20" x14ac:dyDescent="0.3">
      <c r="O37">
        <v>35</v>
      </c>
      <c r="P37" s="1">
        <v>44958</v>
      </c>
      <c r="Q37">
        <v>1826.5</v>
      </c>
      <c r="R37">
        <f t="shared" si="0"/>
        <v>2061.0749999999998</v>
      </c>
      <c r="T37">
        <f>$E$3*Gold_1month_27032020_270320253[[#This Row],[Тренд]]</f>
        <v>2035.3338864071436</v>
      </c>
    </row>
    <row r="38" spans="15:20" x14ac:dyDescent="0.3">
      <c r="O38">
        <v>36</v>
      </c>
      <c r="P38" s="1">
        <v>44986</v>
      </c>
      <c r="Q38">
        <v>1968.53</v>
      </c>
      <c r="R38">
        <f t="shared" si="0"/>
        <v>2075.6999999999998</v>
      </c>
      <c r="T38">
        <f>$E$4*Gold_1month_27032020_270320253[[#This Row],[Тренд]]</f>
        <v>2102.8169125899585</v>
      </c>
    </row>
    <row r="39" spans="15:20" x14ac:dyDescent="0.3">
      <c r="O39">
        <v>37</v>
      </c>
      <c r="P39" s="1">
        <v>45017</v>
      </c>
      <c r="Q39">
        <v>1989.62</v>
      </c>
      <c r="R39">
        <f t="shared" si="0"/>
        <v>2090.3249999999998</v>
      </c>
      <c r="T39">
        <f>$E$5*Gold_1month_27032020_270320253[[#This Row],[Тренд]]</f>
        <v>2133.4431936014171</v>
      </c>
    </row>
    <row r="40" spans="15:20" x14ac:dyDescent="0.3">
      <c r="O40">
        <v>38</v>
      </c>
      <c r="P40" s="1">
        <v>45047</v>
      </c>
      <c r="Q40">
        <v>1962.52</v>
      </c>
      <c r="R40">
        <f t="shared" si="0"/>
        <v>2104.9499999999998</v>
      </c>
      <c r="T40">
        <f>$E$6*Gold_1month_27032020_270320253[[#This Row],[Тренд]]</f>
        <v>2167.5166719441841</v>
      </c>
    </row>
    <row r="41" spans="15:20" x14ac:dyDescent="0.3">
      <c r="O41">
        <v>39</v>
      </c>
      <c r="P41" s="1">
        <v>45078</v>
      </c>
      <c r="Q41">
        <v>1919.56</v>
      </c>
      <c r="R41">
        <f t="shared" si="0"/>
        <v>2119.5749999999998</v>
      </c>
      <c r="T41">
        <f>$E$7*Gold_1month_27032020_270320253[[#This Row],[Тренд]]</f>
        <v>2102.9892053460567</v>
      </c>
    </row>
    <row r="42" spans="15:20" x14ac:dyDescent="0.3">
      <c r="O42">
        <v>40</v>
      </c>
      <c r="P42" s="1">
        <v>45108</v>
      </c>
      <c r="Q42">
        <v>1964.72</v>
      </c>
      <c r="R42">
        <f t="shared" si="0"/>
        <v>2134.1999999999998</v>
      </c>
      <c r="T42">
        <f>$E$8*Gold_1month_27032020_270320253[[#This Row],[Тренд]]</f>
        <v>2135.9182892984795</v>
      </c>
    </row>
    <row r="43" spans="15:20" x14ac:dyDescent="0.3">
      <c r="O43">
        <v>41</v>
      </c>
      <c r="P43" s="1">
        <v>45139</v>
      </c>
      <c r="Q43">
        <v>1939.73</v>
      </c>
      <c r="R43">
        <f t="shared" si="0"/>
        <v>2148.8249999999998</v>
      </c>
      <c r="T43">
        <f>$E$9*Gold_1month_27032020_270320253[[#This Row],[Тренд]]</f>
        <v>2119.1447114716225</v>
      </c>
    </row>
    <row r="44" spans="15:20" x14ac:dyDescent="0.3">
      <c r="O44">
        <v>42</v>
      </c>
      <c r="P44" s="1">
        <v>45170</v>
      </c>
      <c r="Q44">
        <v>1848.1</v>
      </c>
      <c r="R44">
        <f t="shared" si="0"/>
        <v>2163.4499999999998</v>
      </c>
      <c r="T44">
        <f>$E$10*Gold_1month_27032020_270320253[[#This Row],[Тренд]]</f>
        <v>2055.9369170209675</v>
      </c>
    </row>
    <row r="45" spans="15:20" x14ac:dyDescent="0.3">
      <c r="O45">
        <v>43</v>
      </c>
      <c r="P45" s="1">
        <v>45200</v>
      </c>
      <c r="Q45">
        <v>1983.59</v>
      </c>
      <c r="R45">
        <f t="shared" si="0"/>
        <v>2178.0749999999998</v>
      </c>
      <c r="T45">
        <f>$E$11*Gold_1month_27032020_270320253[[#This Row],[Тренд]]</f>
        <v>2122.9546682006921</v>
      </c>
    </row>
    <row r="46" spans="15:20" x14ac:dyDescent="0.3">
      <c r="O46">
        <v>44</v>
      </c>
      <c r="P46" s="1">
        <v>45231</v>
      </c>
      <c r="Q46">
        <v>2036.075</v>
      </c>
      <c r="R46">
        <f t="shared" si="0"/>
        <v>2192.6999999999998</v>
      </c>
      <c r="T46">
        <f>$E$12*Gold_1month_27032020_270320253[[#This Row],[Тренд]]</f>
        <v>2207.3332471300359</v>
      </c>
    </row>
    <row r="47" spans="15:20" x14ac:dyDescent="0.3">
      <c r="O47">
        <v>45</v>
      </c>
      <c r="P47" s="1">
        <v>45261</v>
      </c>
      <c r="Q47">
        <v>2062.66</v>
      </c>
      <c r="R47">
        <f t="shared" si="0"/>
        <v>2207.3249999999998</v>
      </c>
      <c r="T47">
        <f>$E$13*Gold_1month_27032020_270320253[[#This Row],[Тренд]]</f>
        <v>2277.3960951991157</v>
      </c>
    </row>
    <row r="48" spans="15:20" x14ac:dyDescent="0.3">
      <c r="O48">
        <v>46</v>
      </c>
      <c r="P48" s="1">
        <v>45292</v>
      </c>
      <c r="Q48">
        <v>2034.3440000000001</v>
      </c>
      <c r="R48">
        <f t="shared" si="0"/>
        <v>2221.9499999999998</v>
      </c>
      <c r="T48">
        <f>$E$2*Gold_1month_27032020_270320253[[#This Row],[Тренд]]</f>
        <v>2236.3705396164169</v>
      </c>
    </row>
    <row r="49" spans="15:20" x14ac:dyDescent="0.3">
      <c r="O49">
        <v>47</v>
      </c>
      <c r="P49" s="1">
        <v>45323</v>
      </c>
      <c r="Q49">
        <v>2043.97</v>
      </c>
      <c r="R49">
        <f t="shared" si="0"/>
        <v>2236.5749999999998</v>
      </c>
      <c r="T49">
        <f>$E$3*Gold_1month_27032020_270320253[[#This Row],[Тренд]]</f>
        <v>2208.6420372820289</v>
      </c>
    </row>
    <row r="50" spans="15:20" x14ac:dyDescent="0.3">
      <c r="O50">
        <v>48</v>
      </c>
      <c r="P50" s="1">
        <v>45352</v>
      </c>
      <c r="Q50">
        <v>2232.54</v>
      </c>
      <c r="R50">
        <f t="shared" si="0"/>
        <v>2251.1999999999998</v>
      </c>
      <c r="T50">
        <f>$E$4*Gold_1month_27032020_270320253[[#This Row],[Тренд]]</f>
        <v>2280.6096418666066</v>
      </c>
    </row>
    <row r="51" spans="15:20" x14ac:dyDescent="0.3">
      <c r="O51">
        <v>49</v>
      </c>
      <c r="P51" s="1">
        <v>45383</v>
      </c>
      <c r="Q51">
        <v>2284.9749999999999</v>
      </c>
      <c r="R51">
        <f t="shared" si="0"/>
        <v>2265.8249999999998</v>
      </c>
      <c r="T51">
        <f>$E$5*Gold_1month_27032020_270320253[[#This Row],[Тренд]]</f>
        <v>2312.5633210825736</v>
      </c>
    </row>
    <row r="52" spans="15:20" x14ac:dyDescent="0.3">
      <c r="O52">
        <v>50</v>
      </c>
      <c r="P52" s="1">
        <v>45413</v>
      </c>
      <c r="Q52">
        <v>2326.886</v>
      </c>
      <c r="R52">
        <f t="shared" si="0"/>
        <v>2280.4499999999998</v>
      </c>
      <c r="T52">
        <f>$E$6*Gold_1month_27032020_270320253[[#This Row],[Тренд]]</f>
        <v>2348.23316208704</v>
      </c>
    </row>
    <row r="53" spans="15:20" x14ac:dyDescent="0.3">
      <c r="O53">
        <v>51</v>
      </c>
      <c r="P53" s="1">
        <v>45444</v>
      </c>
      <c r="Q53">
        <v>2326.41</v>
      </c>
      <c r="R53">
        <f t="shared" si="0"/>
        <v>2295.0749999999998</v>
      </c>
      <c r="T53">
        <f>$E$7*Gold_1month_27032020_270320253[[#This Row],[Тренд]]</f>
        <v>2277.1159078870064</v>
      </c>
    </row>
    <row r="54" spans="15:20" x14ac:dyDescent="0.3">
      <c r="O54">
        <v>52</v>
      </c>
      <c r="P54" s="1">
        <v>45474</v>
      </c>
      <c r="Q54">
        <v>2447.36</v>
      </c>
      <c r="R54">
        <f t="shared" si="0"/>
        <v>2309.6999999999998</v>
      </c>
      <c r="T54">
        <f>$E$8*Gold_1month_27032020_270320253[[#This Row],[Тренд]]</f>
        <v>2311.5595880389365</v>
      </c>
    </row>
    <row r="55" spans="15:20" x14ac:dyDescent="0.3">
      <c r="O55">
        <v>53</v>
      </c>
      <c r="P55" s="1">
        <v>45505</v>
      </c>
      <c r="Q55">
        <v>2502.98</v>
      </c>
      <c r="R55">
        <f t="shared" si="0"/>
        <v>2324.3249999999998</v>
      </c>
      <c r="T55">
        <f>$E$9*Gold_1month_27032020_270320253[[#This Row],[Тренд]]</f>
        <v>2292.2206468610889</v>
      </c>
    </row>
    <row r="56" spans="15:20" x14ac:dyDescent="0.3">
      <c r="O56">
        <v>54</v>
      </c>
      <c r="P56" s="1">
        <v>45536</v>
      </c>
      <c r="Q56">
        <v>2634.1640000000002</v>
      </c>
      <c r="R56">
        <f t="shared" si="0"/>
        <v>2338.9499999999998</v>
      </c>
      <c r="T56">
        <f>$E$10*Gold_1month_27032020_270320253[[#This Row],[Тренд]]</f>
        <v>2222.7154092150004</v>
      </c>
    </row>
    <row r="57" spans="15:20" x14ac:dyDescent="0.3">
      <c r="O57">
        <v>55</v>
      </c>
      <c r="P57" s="1">
        <v>45566</v>
      </c>
      <c r="Q57">
        <v>2743.6750000000002</v>
      </c>
      <c r="R57">
        <f t="shared" si="0"/>
        <v>2353.5749999999998</v>
      </c>
      <c r="T57">
        <f>$E$11*Gold_1month_27032020_270320253[[#This Row],[Тренд]]</f>
        <v>2294.0133068009341</v>
      </c>
    </row>
    <row r="58" spans="15:20" x14ac:dyDescent="0.3">
      <c r="O58">
        <v>56</v>
      </c>
      <c r="P58" s="1">
        <v>45597</v>
      </c>
      <c r="Q58">
        <v>2650.33</v>
      </c>
      <c r="R58">
        <f t="shared" si="0"/>
        <v>2368.1999999999998</v>
      </c>
      <c r="T58">
        <f>$E$12*Gold_1month_27032020_270320253[[#This Row],[Тренд]]</f>
        <v>2384.0044674845399</v>
      </c>
    </row>
    <row r="59" spans="15:20" x14ac:dyDescent="0.3">
      <c r="O59">
        <v>57</v>
      </c>
      <c r="P59" s="1">
        <v>45627</v>
      </c>
      <c r="Q59">
        <v>2623.1390000000001</v>
      </c>
      <c r="R59">
        <f t="shared" si="0"/>
        <v>2382.8249999999998</v>
      </c>
      <c r="T59">
        <f>$E$13*Gold_1month_27032020_270320253[[#This Row],[Тренд]]</f>
        <v>2458.467307960012</v>
      </c>
    </row>
    <row r="60" spans="15:20" x14ac:dyDescent="0.3">
      <c r="O60">
        <v>58</v>
      </c>
      <c r="P60" s="1">
        <v>45658</v>
      </c>
      <c r="Q60">
        <v>2800.875</v>
      </c>
      <c r="R60">
        <f xml:space="preserve"> 14.625 *O60 + 1549.2</f>
        <v>2397.4499999999998</v>
      </c>
      <c r="T60">
        <f>$E$2*Gold_1month_27032020_270320253[[#This Row],[Тренд]]</f>
        <v>2413.009541260325</v>
      </c>
    </row>
    <row r="61" spans="15:20" x14ac:dyDescent="0.3">
      <c r="O61">
        <v>59</v>
      </c>
      <c r="P61" s="1">
        <v>45689</v>
      </c>
      <c r="Q61">
        <v>2854.69</v>
      </c>
      <c r="R61">
        <f xml:space="preserve"> 14.625 *O61 + 1549.2</f>
        <v>2412.0749999999998</v>
      </c>
      <c r="T61">
        <f>$E$3*Gold_1month_27032020_270320253[[#This Row],[Тренд]]</f>
        <v>2381.9501881569136</v>
      </c>
    </row>
    <row r="62" spans="15:20" x14ac:dyDescent="0.3">
      <c r="O62">
        <v>60</v>
      </c>
      <c r="P62" s="1">
        <v>45717</v>
      </c>
      <c r="Q62">
        <v>3019.08</v>
      </c>
      <c r="R62">
        <f xml:space="preserve"> 14.625 *O62 + 1549.2</f>
        <v>2426.6999999999998</v>
      </c>
      <c r="T62">
        <f>$E$4*Gold_1month_27032020_270320253[[#This Row],[Тренд]]</f>
        <v>2458.4023711432542</v>
      </c>
    </row>
    <row r="63" spans="15:20" x14ac:dyDescent="0.3">
      <c r="O63">
        <v>61</v>
      </c>
      <c r="P63" s="1">
        <v>45748</v>
      </c>
      <c r="S63" s="2">
        <f xml:space="preserve"> 14.625 *O63 + 1549.2</f>
        <v>2441.3249999999998</v>
      </c>
      <c r="T63" s="5">
        <f>$E$5*S63</f>
        <v>2491.6834485637301</v>
      </c>
    </row>
    <row r="64" spans="15:20" x14ac:dyDescent="0.3">
      <c r="O64">
        <v>62</v>
      </c>
      <c r="P64" s="1">
        <v>45778</v>
      </c>
      <c r="S64" s="2">
        <f t="shared" ref="S64:S98" si="2" xml:space="preserve"> 14.625 *O64 + 1549.2</f>
        <v>2455.9499999999998</v>
      </c>
      <c r="T64" s="3">
        <f>$E$6*S64</f>
        <v>2528.9496522298959</v>
      </c>
    </row>
    <row r="65" spans="15:20" x14ac:dyDescent="0.3">
      <c r="O65">
        <v>63</v>
      </c>
      <c r="P65" s="1">
        <v>45809</v>
      </c>
      <c r="S65" s="2">
        <f t="shared" si="2"/>
        <v>2470.5749999999998</v>
      </c>
      <c r="T65" s="5">
        <f>$E$7*S65</f>
        <v>2451.2426104279557</v>
      </c>
    </row>
    <row r="66" spans="15:20" x14ac:dyDescent="0.3">
      <c r="O66">
        <v>64</v>
      </c>
      <c r="P66" s="1">
        <v>45839</v>
      </c>
      <c r="S66" s="2">
        <f t="shared" si="2"/>
        <v>2485.1999999999998</v>
      </c>
      <c r="T66" s="3">
        <f>$E$8*S66</f>
        <v>2487.2008867793934</v>
      </c>
    </row>
    <row r="67" spans="15:20" x14ac:dyDescent="0.3">
      <c r="O67">
        <v>65</v>
      </c>
      <c r="P67" s="1">
        <v>45870</v>
      </c>
      <c r="S67" s="2">
        <f t="shared" si="2"/>
        <v>2499.8249999999998</v>
      </c>
      <c r="T67" s="5">
        <f>$E$9*S67</f>
        <v>2465.2965822505553</v>
      </c>
    </row>
    <row r="68" spans="15:20" x14ac:dyDescent="0.3">
      <c r="O68">
        <v>66</v>
      </c>
      <c r="P68" s="1">
        <v>45901</v>
      </c>
      <c r="S68" s="2">
        <f t="shared" si="2"/>
        <v>2514.4499999999998</v>
      </c>
      <c r="T68" s="3">
        <f>$E$10*S68</f>
        <v>2389.4939014090328</v>
      </c>
    </row>
    <row r="69" spans="15:20" x14ac:dyDescent="0.3">
      <c r="O69">
        <v>67</v>
      </c>
      <c r="P69" s="1">
        <v>45931</v>
      </c>
      <c r="S69" s="2">
        <f t="shared" si="2"/>
        <v>2529.0749999999998</v>
      </c>
      <c r="T69" s="5">
        <f>$E$11*S69</f>
        <v>2465.0719454011755</v>
      </c>
    </row>
    <row r="70" spans="15:20" x14ac:dyDescent="0.3">
      <c r="O70">
        <v>68</v>
      </c>
      <c r="P70" s="1">
        <v>45962</v>
      </c>
      <c r="S70" s="2">
        <f t="shared" si="2"/>
        <v>2543.6999999999998</v>
      </c>
      <c r="T70" s="3">
        <f>$E$12*S70</f>
        <v>2560.6756878390443</v>
      </c>
    </row>
    <row r="71" spans="15:20" x14ac:dyDescent="0.3">
      <c r="O71">
        <v>69</v>
      </c>
      <c r="P71" s="1">
        <v>45992</v>
      </c>
      <c r="S71" s="2">
        <f t="shared" si="2"/>
        <v>2558.3249999999998</v>
      </c>
      <c r="T71" s="5">
        <f>$E$13*S71</f>
        <v>2639.5385207209079</v>
      </c>
    </row>
    <row r="72" spans="15:20" x14ac:dyDescent="0.3">
      <c r="O72">
        <v>70</v>
      </c>
      <c r="P72" s="1">
        <v>46023</v>
      </c>
      <c r="S72" s="2">
        <f t="shared" si="2"/>
        <v>2572.9499999999998</v>
      </c>
      <c r="T72" s="3">
        <f>$E$2*S72</f>
        <v>2589.6485429042327</v>
      </c>
    </row>
    <row r="73" spans="15:20" x14ac:dyDescent="0.3">
      <c r="O73">
        <v>71</v>
      </c>
      <c r="P73" s="1">
        <v>46054</v>
      </c>
      <c r="S73" s="2">
        <f t="shared" si="2"/>
        <v>2587.5749999999998</v>
      </c>
      <c r="T73" s="5">
        <f>$E$3*S73</f>
        <v>2555.2583390317986</v>
      </c>
    </row>
    <row r="74" spans="15:20" x14ac:dyDescent="0.3">
      <c r="O74">
        <v>72</v>
      </c>
      <c r="P74" s="1">
        <v>46082</v>
      </c>
      <c r="S74" s="2">
        <f t="shared" si="2"/>
        <v>2602.1999999999998</v>
      </c>
      <c r="T74" s="3">
        <f>$E$4*S74</f>
        <v>2636.1951004199018</v>
      </c>
    </row>
    <row r="75" spans="15:20" x14ac:dyDescent="0.3">
      <c r="O75">
        <v>73</v>
      </c>
      <c r="P75" s="1">
        <v>46113</v>
      </c>
      <c r="S75" s="2">
        <f t="shared" si="2"/>
        <v>2616.8249999999998</v>
      </c>
      <c r="T75" s="5">
        <f>$E$5*S75</f>
        <v>2670.8035760448865</v>
      </c>
    </row>
    <row r="76" spans="15:20" x14ac:dyDescent="0.3">
      <c r="O76">
        <v>74</v>
      </c>
      <c r="P76" s="1">
        <v>46143</v>
      </c>
      <c r="S76" s="2">
        <f t="shared" si="2"/>
        <v>2631.45</v>
      </c>
      <c r="T76" s="3">
        <f>$E$6*S76</f>
        <v>2709.6661423727514</v>
      </c>
    </row>
    <row r="77" spans="15:20" x14ac:dyDescent="0.3">
      <c r="O77">
        <v>75</v>
      </c>
      <c r="P77" s="1">
        <v>46174</v>
      </c>
      <c r="S77" s="2">
        <f t="shared" si="2"/>
        <v>2646.0749999999998</v>
      </c>
      <c r="T77" s="5">
        <f>$E$7*S77</f>
        <v>2625.369312968905</v>
      </c>
    </row>
    <row r="78" spans="15:20" x14ac:dyDescent="0.3">
      <c r="O78">
        <v>76</v>
      </c>
      <c r="P78" s="1">
        <v>46204</v>
      </c>
      <c r="S78" s="2">
        <f t="shared" si="2"/>
        <v>2660.7</v>
      </c>
      <c r="T78" s="3">
        <f>$E$8*S78</f>
        <v>2662.8421855198503</v>
      </c>
    </row>
    <row r="79" spans="15:20" x14ac:dyDescent="0.3">
      <c r="O79">
        <v>77</v>
      </c>
      <c r="P79" s="1">
        <v>46235</v>
      </c>
      <c r="S79" s="2">
        <f t="shared" si="2"/>
        <v>2675.3249999999998</v>
      </c>
      <c r="T79" s="5">
        <f>$E$9*S79</f>
        <v>2638.3725176400212</v>
      </c>
    </row>
    <row r="80" spans="15:20" x14ac:dyDescent="0.3">
      <c r="O80">
        <v>78</v>
      </c>
      <c r="P80" s="1">
        <v>46266</v>
      </c>
      <c r="S80" s="2">
        <f t="shared" si="2"/>
        <v>2689.95</v>
      </c>
      <c r="T80" s="3">
        <f>$E$10*S80</f>
        <v>2556.2723936030652</v>
      </c>
    </row>
    <row r="81" spans="15:20" x14ac:dyDescent="0.3">
      <c r="O81">
        <v>79</v>
      </c>
      <c r="P81" s="1">
        <v>46296</v>
      </c>
      <c r="S81" s="2">
        <f t="shared" si="2"/>
        <v>2704.5749999999998</v>
      </c>
      <c r="T81" s="5">
        <f>$E$11*S81</f>
        <v>2636.1305840014174</v>
      </c>
    </row>
    <row r="82" spans="15:20" x14ac:dyDescent="0.3">
      <c r="O82">
        <v>80</v>
      </c>
      <c r="P82" s="1">
        <v>46327</v>
      </c>
      <c r="S82" s="2">
        <f t="shared" si="2"/>
        <v>2719.2</v>
      </c>
      <c r="T82" s="3">
        <f>$E$12*S82</f>
        <v>2737.3469081935482</v>
      </c>
    </row>
    <row r="83" spans="15:20" x14ac:dyDescent="0.3">
      <c r="O83">
        <v>81</v>
      </c>
      <c r="P83" s="1">
        <v>46357</v>
      </c>
      <c r="S83" s="2">
        <f t="shared" si="2"/>
        <v>2733.8249999999998</v>
      </c>
      <c r="T83" s="5">
        <f>$E$13*S83</f>
        <v>2820.6097334818041</v>
      </c>
    </row>
    <row r="84" spans="15:20" x14ac:dyDescent="0.3">
      <c r="O84">
        <v>82</v>
      </c>
      <c r="P84" s="1">
        <v>46388</v>
      </c>
      <c r="S84" s="2">
        <f t="shared" si="2"/>
        <v>2748.45</v>
      </c>
      <c r="T84" s="3">
        <f>$E$2*S84</f>
        <v>2766.2875445481409</v>
      </c>
    </row>
    <row r="85" spans="15:20" x14ac:dyDescent="0.3">
      <c r="O85">
        <v>83</v>
      </c>
      <c r="P85" s="1">
        <v>46419</v>
      </c>
      <c r="S85" s="2">
        <f t="shared" si="2"/>
        <v>2763.0749999999998</v>
      </c>
      <c r="T85" s="5">
        <f>$E$3*S85</f>
        <v>2728.5664899066837</v>
      </c>
    </row>
    <row r="86" spans="15:20" x14ac:dyDescent="0.3">
      <c r="O86">
        <v>84</v>
      </c>
      <c r="P86" s="1">
        <v>46447</v>
      </c>
      <c r="S86" s="2">
        <f t="shared" si="2"/>
        <v>2777.7</v>
      </c>
      <c r="T86" s="3">
        <f>$E$4*S86</f>
        <v>2813.9878296965499</v>
      </c>
    </row>
    <row r="87" spans="15:20" x14ac:dyDescent="0.3">
      <c r="O87">
        <v>85</v>
      </c>
      <c r="P87" s="1">
        <v>46478</v>
      </c>
      <c r="S87" s="2">
        <f t="shared" si="2"/>
        <v>2792.3249999999998</v>
      </c>
      <c r="T87" s="5">
        <f>$E$5*S87</f>
        <v>2849.9237035260435</v>
      </c>
    </row>
    <row r="88" spans="15:20" x14ac:dyDescent="0.3">
      <c r="O88">
        <v>86</v>
      </c>
      <c r="P88" s="1">
        <v>46508</v>
      </c>
      <c r="S88" s="2">
        <f t="shared" si="2"/>
        <v>2806.95</v>
      </c>
      <c r="T88" s="3">
        <f>$E$6*S88</f>
        <v>2890.3826325156074</v>
      </c>
    </row>
    <row r="89" spans="15:20" x14ac:dyDescent="0.3">
      <c r="O89">
        <v>87</v>
      </c>
      <c r="P89" s="1">
        <v>46539</v>
      </c>
      <c r="S89" s="2">
        <f t="shared" si="2"/>
        <v>2821.5749999999998</v>
      </c>
      <c r="T89" s="5">
        <f>$E$7*S89</f>
        <v>2799.4960155098547</v>
      </c>
    </row>
    <row r="90" spans="15:20" x14ac:dyDescent="0.3">
      <c r="O90">
        <v>88</v>
      </c>
      <c r="P90" s="1">
        <v>46569</v>
      </c>
      <c r="S90" s="2">
        <f t="shared" si="2"/>
        <v>2836.2</v>
      </c>
      <c r="T90" s="3">
        <f>$E$8*S90</f>
        <v>2838.4834842603073</v>
      </c>
    </row>
    <row r="91" spans="15:20" x14ac:dyDescent="0.3">
      <c r="O91">
        <v>89</v>
      </c>
      <c r="P91" s="1">
        <v>46600</v>
      </c>
      <c r="S91" s="2">
        <f t="shared" si="2"/>
        <v>2850.8249999999998</v>
      </c>
      <c r="T91" s="5">
        <f>$E$9*S91</f>
        <v>2811.4484530294876</v>
      </c>
    </row>
    <row r="92" spans="15:20" x14ac:dyDescent="0.3">
      <c r="O92">
        <v>90</v>
      </c>
      <c r="P92" s="1">
        <v>46631</v>
      </c>
      <c r="S92" s="2">
        <f t="shared" si="2"/>
        <v>2865.45</v>
      </c>
      <c r="T92" s="3">
        <f>$E$10*S92</f>
        <v>2723.0508857970981</v>
      </c>
    </row>
    <row r="93" spans="15:20" x14ac:dyDescent="0.3">
      <c r="O93">
        <v>91</v>
      </c>
      <c r="P93" s="1">
        <v>46661</v>
      </c>
      <c r="S93" s="2">
        <f t="shared" si="2"/>
        <v>2880.0749999999998</v>
      </c>
      <c r="T93" s="5">
        <f>$E$11*S93</f>
        <v>2807.1892226016594</v>
      </c>
    </row>
    <row r="94" spans="15:20" x14ac:dyDescent="0.3">
      <c r="O94">
        <v>92</v>
      </c>
      <c r="P94" s="1">
        <v>46692</v>
      </c>
      <c r="S94" s="2">
        <f t="shared" si="2"/>
        <v>2894.7</v>
      </c>
      <c r="T94" s="3">
        <f>$E$12*S94</f>
        <v>2914.0181285480526</v>
      </c>
    </row>
    <row r="95" spans="15:20" x14ac:dyDescent="0.3">
      <c r="O95">
        <v>93</v>
      </c>
      <c r="P95" s="1">
        <v>46722</v>
      </c>
      <c r="S95" s="2">
        <f t="shared" si="2"/>
        <v>2909.3249999999998</v>
      </c>
      <c r="T95" s="5">
        <f>$E$13*S95</f>
        <v>3001.6809462427</v>
      </c>
    </row>
    <row r="96" spans="15:20" x14ac:dyDescent="0.3">
      <c r="O96">
        <v>94</v>
      </c>
      <c r="P96" s="1">
        <v>46753</v>
      </c>
      <c r="S96" s="2">
        <f t="shared" si="2"/>
        <v>2923.95</v>
      </c>
      <c r="T96" s="3">
        <f>$E$2*S96</f>
        <v>2942.9265461920486</v>
      </c>
    </row>
    <row r="97" spans="15:20" x14ac:dyDescent="0.3">
      <c r="O97">
        <v>95</v>
      </c>
      <c r="P97" s="1">
        <v>46784</v>
      </c>
      <c r="S97" s="2">
        <f t="shared" si="2"/>
        <v>2938.5749999999998</v>
      </c>
      <c r="T97" s="5">
        <f>$E$3*S97</f>
        <v>2901.8746407815688</v>
      </c>
    </row>
    <row r="98" spans="15:20" x14ac:dyDescent="0.3">
      <c r="O98">
        <v>96</v>
      </c>
      <c r="P98" s="1">
        <v>46813</v>
      </c>
      <c r="S98" s="2">
        <f t="shared" si="2"/>
        <v>2953.2</v>
      </c>
      <c r="T98" s="3">
        <f>$E$4*S98</f>
        <v>2991.7805589731975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EF80-F9CB-464C-8447-BFCDBFCE6AAE}">
  <dimension ref="A1:L98"/>
  <sheetViews>
    <sheetView topLeftCell="F67" zoomScaleNormal="100" workbookViewId="0">
      <selection activeCell="L84" sqref="L84"/>
    </sheetView>
  </sheetViews>
  <sheetFormatPr defaultRowHeight="14.4" x14ac:dyDescent="0.3"/>
  <cols>
    <col min="2" max="4" width="12.109375" bestFit="1" customWidth="1"/>
    <col min="6" max="6" width="13.21875" bestFit="1" customWidth="1"/>
    <col min="7" max="7" width="10.109375" bestFit="1" customWidth="1"/>
    <col min="8" max="8" width="10.77734375" bestFit="1" customWidth="1"/>
  </cols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1</v>
      </c>
      <c r="H1" t="s">
        <v>0</v>
      </c>
      <c r="I1" t="s">
        <v>3</v>
      </c>
      <c r="J1" t="s">
        <v>4</v>
      </c>
      <c r="K1" t="s">
        <v>10</v>
      </c>
      <c r="L1" t="s">
        <v>11</v>
      </c>
    </row>
    <row r="2" spans="1:12" x14ac:dyDescent="0.3">
      <c r="A2">
        <v>1</v>
      </c>
      <c r="B2" s="2">
        <v>1847.56</v>
      </c>
      <c r="C2" s="2">
        <v>1799.7</v>
      </c>
      <c r="D2" s="2">
        <v>1928.44</v>
      </c>
      <c r="E2">
        <f>(SUM(B2:D2))/SUM($B$2:$D$13)*12</f>
        <v>1.0064900378570252</v>
      </c>
      <c r="F2">
        <v>0</v>
      </c>
      <c r="G2" s="1">
        <v>43891</v>
      </c>
      <c r="H2">
        <v>1576.7</v>
      </c>
      <c r="I2">
        <f t="shared" ref="I2:I59" si="0" xml:space="preserve"> 14.625 *F2 + 1549.2</f>
        <v>1549.2</v>
      </c>
      <c r="K2">
        <f>$E$4*Gold_1month_27032020_2703202535[[#This Row],[Тренд]]</f>
        <v>1569.4387247600157</v>
      </c>
    </row>
    <row r="3" spans="1:12" x14ac:dyDescent="0.3">
      <c r="A3">
        <v>2</v>
      </c>
      <c r="B3" s="4">
        <v>1734.29</v>
      </c>
      <c r="C3" s="4">
        <v>1909.77</v>
      </c>
      <c r="D3" s="4">
        <v>1826.5</v>
      </c>
      <c r="E3">
        <f t="shared" ref="E3:E13" si="1">(SUM(B3:D3))/SUM($B$2:$D$13)*12</f>
        <v>0.98751083119592631</v>
      </c>
      <c r="F3">
        <v>1</v>
      </c>
      <c r="G3" s="1">
        <v>43922</v>
      </c>
      <c r="H3">
        <v>1685.7059999999999</v>
      </c>
      <c r="I3">
        <f t="shared" si="0"/>
        <v>1563.825</v>
      </c>
      <c r="K3">
        <f>$E$5*Gold_1month_27032020_2703202535[[#This Row],[Тренд]]</f>
        <v>1596.0828111579472</v>
      </c>
    </row>
    <row r="4" spans="1:12" x14ac:dyDescent="0.3">
      <c r="A4">
        <v>3</v>
      </c>
      <c r="B4" s="2">
        <v>1706.8</v>
      </c>
      <c r="C4" s="2">
        <v>1936.788</v>
      </c>
      <c r="D4" s="2">
        <v>1968.53</v>
      </c>
      <c r="E4">
        <f t="shared" si="1"/>
        <v>1.0130639844823235</v>
      </c>
      <c r="F4">
        <v>2</v>
      </c>
      <c r="G4" s="1">
        <v>43952</v>
      </c>
      <c r="H4">
        <v>1729.326</v>
      </c>
      <c r="I4">
        <f t="shared" si="0"/>
        <v>1578.45</v>
      </c>
      <c r="K4">
        <f>$E$6*Gold_1month_27032020_2703202535[[#This Row],[Тренд]]</f>
        <v>1625.3672015156169</v>
      </c>
    </row>
    <row r="5" spans="1:12" x14ac:dyDescent="0.3">
      <c r="A5">
        <v>4</v>
      </c>
      <c r="B5" s="4">
        <v>1768.76</v>
      </c>
      <c r="C5" s="4">
        <v>1895.6379999999999</v>
      </c>
      <c r="D5" s="4">
        <v>1989.62</v>
      </c>
      <c r="E5">
        <f t="shared" si="1"/>
        <v>1.0206275070151374</v>
      </c>
      <c r="F5">
        <v>3</v>
      </c>
      <c r="G5" s="1">
        <v>43983</v>
      </c>
      <c r="H5">
        <v>1780.7</v>
      </c>
      <c r="I5">
        <f t="shared" si="0"/>
        <v>1593.075</v>
      </c>
      <c r="K5">
        <f>$E$7*Gold_1month_27032020_2703202535[[#This Row],[Тренд]]</f>
        <v>1580.6090977232086</v>
      </c>
    </row>
    <row r="6" spans="1:12" x14ac:dyDescent="0.3">
      <c r="A6">
        <v>5</v>
      </c>
      <c r="B6" s="2">
        <v>1904.84</v>
      </c>
      <c r="C6" s="2">
        <v>1837.048</v>
      </c>
      <c r="D6" s="2">
        <v>1962.52</v>
      </c>
      <c r="E6">
        <f t="shared" si="1"/>
        <v>1.029723590557583</v>
      </c>
      <c r="F6">
        <v>4</v>
      </c>
      <c r="G6" s="1">
        <v>44013</v>
      </c>
      <c r="H6">
        <v>1975.2840000000001</v>
      </c>
      <c r="I6">
        <f t="shared" si="0"/>
        <v>1607.7</v>
      </c>
      <c r="K6">
        <f>$E$8*Gold_1month_27032020_2703202535[[#This Row],[Тренд]]</f>
        <v>1608.994393077109</v>
      </c>
    </row>
    <row r="7" spans="1:12" x14ac:dyDescent="0.3">
      <c r="A7">
        <v>6</v>
      </c>
      <c r="B7" s="4">
        <v>1769.7</v>
      </c>
      <c r="C7" s="4">
        <v>1807.1379999999999</v>
      </c>
      <c r="D7" s="4">
        <v>1919.56</v>
      </c>
      <c r="E7">
        <f t="shared" si="1"/>
        <v>0.99217494325327338</v>
      </c>
      <c r="F7">
        <v>5</v>
      </c>
      <c r="G7" s="1">
        <v>44044</v>
      </c>
      <c r="H7">
        <v>1966.83</v>
      </c>
      <c r="I7">
        <f t="shared" si="0"/>
        <v>1622.325</v>
      </c>
      <c r="K7">
        <f>$E$9*Gold_1month_27032020_2703202535[[#This Row],[Тренд]]</f>
        <v>1599.9169053032242</v>
      </c>
    </row>
    <row r="8" spans="1:12" x14ac:dyDescent="0.3">
      <c r="A8">
        <v>7</v>
      </c>
      <c r="B8" s="2">
        <v>1814.15</v>
      </c>
      <c r="C8" s="2">
        <v>1765.337</v>
      </c>
      <c r="D8" s="2">
        <v>1964.72</v>
      </c>
      <c r="E8">
        <f t="shared" si="1"/>
        <v>1.0008051210282447</v>
      </c>
      <c r="F8">
        <v>6</v>
      </c>
      <c r="G8" s="1">
        <v>44075</v>
      </c>
      <c r="H8">
        <v>1885.81</v>
      </c>
      <c r="I8">
        <f t="shared" si="0"/>
        <v>1636.95</v>
      </c>
      <c r="K8">
        <f>$E$10*Gold_1month_27032020_2703202535[[#This Row],[Тренд]]</f>
        <v>1555.60144043887</v>
      </c>
    </row>
    <row r="9" spans="1:12" x14ac:dyDescent="0.3">
      <c r="A9">
        <v>8</v>
      </c>
      <c r="B9" s="4">
        <v>1812.7</v>
      </c>
      <c r="C9" s="4">
        <v>1710.8</v>
      </c>
      <c r="D9" s="4">
        <v>1939.73</v>
      </c>
      <c r="E9">
        <f t="shared" si="1"/>
        <v>0.98618766603684471</v>
      </c>
      <c r="F9">
        <v>7</v>
      </c>
      <c r="G9" s="1">
        <v>44105</v>
      </c>
      <c r="H9">
        <v>1877.9</v>
      </c>
      <c r="I9">
        <f t="shared" si="0"/>
        <v>1651.575</v>
      </c>
      <c r="K9">
        <f>$E$11*Gold_1month_27032020_2703202535[[#This Row],[Тренд]]</f>
        <v>1609.7787523999673</v>
      </c>
    </row>
    <row r="10" spans="1:12" x14ac:dyDescent="0.3">
      <c r="A10">
        <v>9</v>
      </c>
      <c r="B10" s="2">
        <v>1756.348</v>
      </c>
      <c r="C10" s="2">
        <v>1660</v>
      </c>
      <c r="D10" s="2">
        <v>1848.1</v>
      </c>
      <c r="E10">
        <f t="shared" si="1"/>
        <v>0.95030479882639662</v>
      </c>
      <c r="F10">
        <v>8</v>
      </c>
      <c r="G10" s="1">
        <v>44136</v>
      </c>
      <c r="H10">
        <v>1776.11</v>
      </c>
      <c r="I10">
        <f t="shared" si="0"/>
        <v>1666.2</v>
      </c>
      <c r="K10">
        <f>$E$12*Gold_1month_27032020_2703202535[[#This Row],[Тренд]]</f>
        <v>1677.3195860665235</v>
      </c>
    </row>
    <row r="11" spans="1:12" x14ac:dyDescent="0.3">
      <c r="A11">
        <v>10</v>
      </c>
      <c r="B11" s="4">
        <v>1782.7629999999999</v>
      </c>
      <c r="C11" s="4">
        <v>1633.2</v>
      </c>
      <c r="D11" s="4">
        <v>1983.59</v>
      </c>
      <c r="E11">
        <f t="shared" si="1"/>
        <v>0.97469309743727484</v>
      </c>
      <c r="F11">
        <v>9</v>
      </c>
      <c r="G11" s="1">
        <v>44166</v>
      </c>
      <c r="H11">
        <v>1900.84</v>
      </c>
      <c r="I11">
        <f t="shared" si="0"/>
        <v>1680.825</v>
      </c>
      <c r="K11">
        <f>$E$13*Gold_1month_27032020_2703202535[[#This Row],[Тренд]]</f>
        <v>1734.182456916428</v>
      </c>
    </row>
    <row r="12" spans="1:12" x14ac:dyDescent="0.3">
      <c r="A12">
        <v>11</v>
      </c>
      <c r="B12" s="2">
        <v>1770.94</v>
      </c>
      <c r="C12" s="2">
        <v>1769.702</v>
      </c>
      <c r="D12" s="2">
        <v>2036.075</v>
      </c>
      <c r="E12">
        <f t="shared" si="1"/>
        <v>1.0066736202535851</v>
      </c>
      <c r="F12">
        <v>10</v>
      </c>
      <c r="G12" s="1">
        <v>44197</v>
      </c>
      <c r="H12">
        <v>1847.56</v>
      </c>
      <c r="I12">
        <f t="shared" si="0"/>
        <v>1695.45</v>
      </c>
      <c r="K12">
        <f>$E$2*Gold_1month_27032020_2703202535[[#This Row],[Тренд]]</f>
        <v>1706.4535346846933</v>
      </c>
    </row>
    <row r="13" spans="1:12" x14ac:dyDescent="0.3">
      <c r="A13">
        <v>12</v>
      </c>
      <c r="B13" s="4">
        <v>1829.365</v>
      </c>
      <c r="C13" s="4">
        <v>1823.58</v>
      </c>
      <c r="D13" s="4">
        <v>2062.66</v>
      </c>
      <c r="E13">
        <f t="shared" si="1"/>
        <v>1.0317448020563877</v>
      </c>
      <c r="F13">
        <v>11</v>
      </c>
      <c r="G13" s="1">
        <v>44228</v>
      </c>
      <c r="H13">
        <v>1734.29</v>
      </c>
      <c r="I13">
        <f t="shared" si="0"/>
        <v>1710.075</v>
      </c>
      <c r="K13">
        <f>$E$3*Gold_1month_27032020_2703202535[[#This Row],[Тренд]]</f>
        <v>1688.7175846573737</v>
      </c>
    </row>
    <row r="14" spans="1:12" x14ac:dyDescent="0.3">
      <c r="F14">
        <v>12</v>
      </c>
      <c r="G14" s="1">
        <v>44256</v>
      </c>
      <c r="H14">
        <v>1706.8</v>
      </c>
      <c r="I14">
        <f t="shared" si="0"/>
        <v>1724.7</v>
      </c>
      <c r="K14">
        <f>$E$4*Gold_1month_27032020_2703202535[[#This Row],[Тренд]]</f>
        <v>1747.2314540366633</v>
      </c>
    </row>
    <row r="15" spans="1:12" x14ac:dyDescent="0.3">
      <c r="F15">
        <v>13</v>
      </c>
      <c r="G15" s="1">
        <v>44287</v>
      </c>
      <c r="H15">
        <v>1768.76</v>
      </c>
      <c r="I15">
        <f t="shared" si="0"/>
        <v>1739.325</v>
      </c>
      <c r="K15">
        <f>$E$5*Gold_1month_27032020_2703202535[[#This Row],[Тренд]]</f>
        <v>1775.2029386391039</v>
      </c>
    </row>
    <row r="16" spans="1:12" x14ac:dyDescent="0.3">
      <c r="F16">
        <v>14</v>
      </c>
      <c r="G16" s="1">
        <v>44317</v>
      </c>
      <c r="H16">
        <v>1904.84</v>
      </c>
      <c r="I16">
        <f t="shared" si="0"/>
        <v>1753.95</v>
      </c>
      <c r="K16">
        <f>$E$6*Gold_1month_27032020_2703202535[[#This Row],[Тренд]]</f>
        <v>1806.0836916584728</v>
      </c>
    </row>
    <row r="17" spans="6:11" x14ac:dyDescent="0.3">
      <c r="F17">
        <v>15</v>
      </c>
      <c r="G17" s="1">
        <v>44348</v>
      </c>
      <c r="H17">
        <v>1769.7</v>
      </c>
      <c r="I17">
        <f t="shared" si="0"/>
        <v>1768.575</v>
      </c>
      <c r="K17">
        <f>$E$7*Gold_1month_27032020_2703202535[[#This Row],[Тренд]]</f>
        <v>1754.7358002641581</v>
      </c>
    </row>
    <row r="18" spans="6:11" x14ac:dyDescent="0.3">
      <c r="F18">
        <v>16</v>
      </c>
      <c r="G18" s="1">
        <v>44378</v>
      </c>
      <c r="H18">
        <v>1814.15</v>
      </c>
      <c r="I18">
        <f t="shared" si="0"/>
        <v>1783.2</v>
      </c>
      <c r="K18">
        <f>$E$8*Gold_1month_27032020_2703202535[[#This Row],[Тренд]]</f>
        <v>1784.6356918175661</v>
      </c>
    </row>
    <row r="19" spans="6:11" x14ac:dyDescent="0.3">
      <c r="F19">
        <v>17</v>
      </c>
      <c r="G19" s="1">
        <v>44409</v>
      </c>
      <c r="H19">
        <v>1812.7</v>
      </c>
      <c r="I19">
        <f t="shared" si="0"/>
        <v>1797.825</v>
      </c>
      <c r="K19">
        <f>$E$9*Gold_1month_27032020_2703202535[[#This Row],[Тренд]]</f>
        <v>1772.9928406926904</v>
      </c>
    </row>
    <row r="20" spans="6:11" x14ac:dyDescent="0.3">
      <c r="F20">
        <v>18</v>
      </c>
      <c r="G20" s="1">
        <v>44440</v>
      </c>
      <c r="H20">
        <v>1756.348</v>
      </c>
      <c r="I20">
        <f t="shared" si="0"/>
        <v>1812.45</v>
      </c>
      <c r="K20">
        <f>$E$10*Gold_1month_27032020_2703202535[[#This Row],[Тренд]]</f>
        <v>1722.3799326329026</v>
      </c>
    </row>
    <row r="21" spans="6:11" x14ac:dyDescent="0.3">
      <c r="F21">
        <v>19</v>
      </c>
      <c r="G21" s="1">
        <v>44470</v>
      </c>
      <c r="H21">
        <v>1782.7629999999999</v>
      </c>
      <c r="I21">
        <f t="shared" si="0"/>
        <v>1827.075</v>
      </c>
      <c r="K21">
        <f>$E$11*Gold_1month_27032020_2703202535[[#This Row],[Тренд]]</f>
        <v>1780.837391000209</v>
      </c>
    </row>
    <row r="22" spans="6:11" x14ac:dyDescent="0.3">
      <c r="F22">
        <v>20</v>
      </c>
      <c r="G22" s="1">
        <v>44501</v>
      </c>
      <c r="H22">
        <v>1770.94</v>
      </c>
      <c r="I22">
        <f t="shared" si="0"/>
        <v>1841.7</v>
      </c>
      <c r="K22">
        <f>$E$12*Gold_1month_27032020_2703202535[[#This Row],[Тренд]]</f>
        <v>1853.9908064210276</v>
      </c>
    </row>
    <row r="23" spans="6:11" x14ac:dyDescent="0.3">
      <c r="F23">
        <v>21</v>
      </c>
      <c r="G23" s="1">
        <v>44531</v>
      </c>
      <c r="H23">
        <v>1829.365</v>
      </c>
      <c r="I23">
        <f t="shared" si="0"/>
        <v>1856.325</v>
      </c>
      <c r="K23">
        <f>$E$13*Gold_1month_27032020_2703202535[[#This Row],[Тренд]]</f>
        <v>1915.2536696773241</v>
      </c>
    </row>
    <row r="24" spans="6:11" x14ac:dyDescent="0.3">
      <c r="F24">
        <v>22</v>
      </c>
      <c r="G24" s="1">
        <v>44562</v>
      </c>
      <c r="H24">
        <v>1799.7</v>
      </c>
      <c r="I24">
        <f t="shared" si="0"/>
        <v>1870.95</v>
      </c>
      <c r="K24">
        <f>$E$2*Gold_1month_27032020_2703202535[[#This Row],[Тренд]]</f>
        <v>1883.0925363286012</v>
      </c>
    </row>
    <row r="25" spans="6:11" x14ac:dyDescent="0.3">
      <c r="F25">
        <v>23</v>
      </c>
      <c r="G25" s="1">
        <v>44593</v>
      </c>
      <c r="H25">
        <v>1909.77</v>
      </c>
      <c r="I25">
        <f t="shared" si="0"/>
        <v>1885.575</v>
      </c>
      <c r="K25">
        <f>$E$3*Gold_1month_27032020_2703202535[[#This Row],[Тренд]]</f>
        <v>1862.0257355322588</v>
      </c>
    </row>
    <row r="26" spans="6:11" x14ac:dyDescent="0.3">
      <c r="F26">
        <v>24</v>
      </c>
      <c r="G26" s="1">
        <v>44621</v>
      </c>
      <c r="H26">
        <v>1936.788</v>
      </c>
      <c r="I26">
        <f t="shared" si="0"/>
        <v>1900.2</v>
      </c>
      <c r="K26">
        <f>$E$4*Gold_1month_27032020_2703202535[[#This Row],[Тренд]]</f>
        <v>1925.0241833133111</v>
      </c>
    </row>
    <row r="27" spans="6:11" x14ac:dyDescent="0.3">
      <c r="F27">
        <v>25</v>
      </c>
      <c r="G27" s="1">
        <v>44652</v>
      </c>
      <c r="H27">
        <v>1895.6379999999999</v>
      </c>
      <c r="I27">
        <f t="shared" si="0"/>
        <v>1914.825</v>
      </c>
      <c r="K27">
        <f>$E$5*Gold_1month_27032020_2703202535[[#This Row],[Тренд]]</f>
        <v>1954.3230661202606</v>
      </c>
    </row>
    <row r="28" spans="6:11" x14ac:dyDescent="0.3">
      <c r="F28">
        <v>26</v>
      </c>
      <c r="G28" s="1">
        <v>44682</v>
      </c>
      <c r="H28">
        <v>1837.048</v>
      </c>
      <c r="I28">
        <f t="shared" si="0"/>
        <v>1929.45</v>
      </c>
      <c r="K28">
        <f>$E$6*Gold_1month_27032020_2703202535[[#This Row],[Тренд]]</f>
        <v>1986.8001818013286</v>
      </c>
    </row>
    <row r="29" spans="6:11" x14ac:dyDescent="0.3">
      <c r="F29">
        <v>27</v>
      </c>
      <c r="G29" s="1">
        <v>44713</v>
      </c>
      <c r="H29">
        <v>1807.1379999999999</v>
      </c>
      <c r="I29">
        <f t="shared" si="0"/>
        <v>1944.075</v>
      </c>
      <c r="K29">
        <f>$E$7*Gold_1month_27032020_2703202535[[#This Row],[Тренд]]</f>
        <v>1928.8625028051074</v>
      </c>
    </row>
    <row r="30" spans="6:11" x14ac:dyDescent="0.3">
      <c r="F30">
        <v>28</v>
      </c>
      <c r="G30" s="1">
        <v>44743</v>
      </c>
      <c r="H30">
        <v>1765.337</v>
      </c>
      <c r="I30">
        <f t="shared" si="0"/>
        <v>1958.7</v>
      </c>
      <c r="K30">
        <f>$E$8*Gold_1month_27032020_2703202535[[#This Row],[Тренд]]</f>
        <v>1960.276990558023</v>
      </c>
    </row>
    <row r="31" spans="6:11" x14ac:dyDescent="0.3">
      <c r="F31">
        <v>29</v>
      </c>
      <c r="G31" s="1">
        <v>44774</v>
      </c>
      <c r="H31">
        <v>1710.8</v>
      </c>
      <c r="I31">
        <f t="shared" si="0"/>
        <v>1973.325</v>
      </c>
      <c r="K31">
        <f>$E$9*Gold_1month_27032020_2703202535[[#This Row],[Тренд]]</f>
        <v>1946.0687760821565</v>
      </c>
    </row>
    <row r="32" spans="6:11" x14ac:dyDescent="0.3">
      <c r="F32">
        <v>30</v>
      </c>
      <c r="G32" s="1">
        <v>44805</v>
      </c>
      <c r="H32">
        <v>1660</v>
      </c>
      <c r="I32">
        <f t="shared" si="0"/>
        <v>1987.95</v>
      </c>
      <c r="K32">
        <f>$E$10*Gold_1month_27032020_2703202535[[#This Row],[Тренд]]</f>
        <v>1889.1584248269353</v>
      </c>
    </row>
    <row r="33" spans="6:11" x14ac:dyDescent="0.3">
      <c r="F33">
        <v>31</v>
      </c>
      <c r="G33" s="1">
        <v>44835</v>
      </c>
      <c r="H33">
        <v>1633.2</v>
      </c>
      <c r="I33">
        <f t="shared" si="0"/>
        <v>2002.575</v>
      </c>
      <c r="K33">
        <f>$E$11*Gold_1month_27032020_2703202535[[#This Row],[Тренд]]</f>
        <v>1951.8960296004507</v>
      </c>
    </row>
    <row r="34" spans="6:11" x14ac:dyDescent="0.3">
      <c r="F34">
        <v>32</v>
      </c>
      <c r="G34" s="1">
        <v>44866</v>
      </c>
      <c r="H34">
        <v>1769.702</v>
      </c>
      <c r="I34">
        <f t="shared" si="0"/>
        <v>2017.2</v>
      </c>
      <c r="K34">
        <f>$E$12*Gold_1month_27032020_2703202535[[#This Row],[Тренд]]</f>
        <v>2030.6620267755318</v>
      </c>
    </row>
    <row r="35" spans="6:11" x14ac:dyDescent="0.3">
      <c r="F35">
        <v>33</v>
      </c>
      <c r="G35" s="1">
        <v>44896</v>
      </c>
      <c r="H35">
        <v>1823.58</v>
      </c>
      <c r="I35">
        <f t="shared" si="0"/>
        <v>2031.825</v>
      </c>
      <c r="K35">
        <f>$E$13*Gold_1month_27032020_2703202535[[#This Row],[Тренд]]</f>
        <v>2096.3248824382199</v>
      </c>
    </row>
    <row r="36" spans="6:11" x14ac:dyDescent="0.3">
      <c r="F36">
        <v>34</v>
      </c>
      <c r="G36" s="1">
        <v>44927</v>
      </c>
      <c r="H36">
        <v>1928.44</v>
      </c>
      <c r="I36">
        <f t="shared" si="0"/>
        <v>2046.45</v>
      </c>
      <c r="K36">
        <f>$E$2*Gold_1month_27032020_2703202535[[#This Row],[Тренд]]</f>
        <v>2059.7315379725092</v>
      </c>
    </row>
    <row r="37" spans="6:11" x14ac:dyDescent="0.3">
      <c r="F37">
        <v>35</v>
      </c>
      <c r="G37" s="1">
        <v>44958</v>
      </c>
      <c r="H37">
        <v>1826.5</v>
      </c>
      <c r="I37">
        <f t="shared" si="0"/>
        <v>2061.0749999999998</v>
      </c>
      <c r="K37">
        <f>$E$3*Gold_1month_27032020_2703202535[[#This Row],[Тренд]]</f>
        <v>2035.3338864071436</v>
      </c>
    </row>
    <row r="38" spans="6:11" x14ac:dyDescent="0.3">
      <c r="F38">
        <v>36</v>
      </c>
      <c r="G38" s="1">
        <v>44986</v>
      </c>
      <c r="H38">
        <v>1968.53</v>
      </c>
      <c r="I38">
        <f t="shared" si="0"/>
        <v>2075.6999999999998</v>
      </c>
      <c r="K38">
        <f>$E$4*Gold_1month_27032020_2703202535[[#This Row],[Тренд]]</f>
        <v>2102.8169125899585</v>
      </c>
    </row>
    <row r="39" spans="6:11" x14ac:dyDescent="0.3">
      <c r="F39">
        <v>37</v>
      </c>
      <c r="G39" s="1">
        <v>45017</v>
      </c>
      <c r="H39">
        <v>1989.62</v>
      </c>
      <c r="I39">
        <f t="shared" si="0"/>
        <v>2090.3249999999998</v>
      </c>
      <c r="K39">
        <f>$E$5*Gold_1month_27032020_2703202535[[#This Row],[Тренд]]</f>
        <v>2133.4431936014171</v>
      </c>
    </row>
    <row r="40" spans="6:11" x14ac:dyDescent="0.3">
      <c r="F40">
        <v>38</v>
      </c>
      <c r="G40" s="1">
        <v>45047</v>
      </c>
      <c r="H40">
        <v>1962.52</v>
      </c>
      <c r="I40">
        <f t="shared" si="0"/>
        <v>2104.9499999999998</v>
      </c>
      <c r="K40">
        <f>$E$6*Gold_1month_27032020_2703202535[[#This Row],[Тренд]]</f>
        <v>2167.5166719441841</v>
      </c>
    </row>
    <row r="41" spans="6:11" x14ac:dyDescent="0.3">
      <c r="F41">
        <v>39</v>
      </c>
      <c r="G41" s="1">
        <v>45078</v>
      </c>
      <c r="H41">
        <v>1919.56</v>
      </c>
      <c r="I41">
        <f t="shared" si="0"/>
        <v>2119.5749999999998</v>
      </c>
      <c r="K41">
        <f>$E$7*Gold_1month_27032020_2703202535[[#This Row],[Тренд]]</f>
        <v>2102.9892053460567</v>
      </c>
    </row>
    <row r="42" spans="6:11" x14ac:dyDescent="0.3">
      <c r="F42">
        <v>40</v>
      </c>
      <c r="G42" s="1">
        <v>45108</v>
      </c>
      <c r="H42">
        <v>1964.72</v>
      </c>
      <c r="I42">
        <f t="shared" si="0"/>
        <v>2134.1999999999998</v>
      </c>
      <c r="K42">
        <f>$E$8*Gold_1month_27032020_2703202535[[#This Row],[Тренд]]</f>
        <v>2135.9182892984795</v>
      </c>
    </row>
    <row r="43" spans="6:11" x14ac:dyDescent="0.3">
      <c r="F43">
        <v>41</v>
      </c>
      <c r="G43" s="1">
        <v>45139</v>
      </c>
      <c r="H43">
        <v>1939.73</v>
      </c>
      <c r="I43">
        <f t="shared" si="0"/>
        <v>2148.8249999999998</v>
      </c>
      <c r="K43">
        <f>$E$9*Gold_1month_27032020_2703202535[[#This Row],[Тренд]]</f>
        <v>2119.1447114716225</v>
      </c>
    </row>
    <row r="44" spans="6:11" x14ac:dyDescent="0.3">
      <c r="F44">
        <v>42</v>
      </c>
      <c r="G44" s="1">
        <v>45170</v>
      </c>
      <c r="H44">
        <v>1848.1</v>
      </c>
      <c r="I44">
        <f t="shared" si="0"/>
        <v>2163.4499999999998</v>
      </c>
      <c r="K44">
        <f>$E$10*Gold_1month_27032020_2703202535[[#This Row],[Тренд]]</f>
        <v>2055.9369170209675</v>
      </c>
    </row>
    <row r="45" spans="6:11" x14ac:dyDescent="0.3">
      <c r="F45">
        <v>43</v>
      </c>
      <c r="G45" s="1">
        <v>45200</v>
      </c>
      <c r="H45">
        <v>1983.59</v>
      </c>
      <c r="I45">
        <f t="shared" si="0"/>
        <v>2178.0749999999998</v>
      </c>
      <c r="K45">
        <f>$E$11*Gold_1month_27032020_2703202535[[#This Row],[Тренд]]</f>
        <v>2122.9546682006921</v>
      </c>
    </row>
    <row r="46" spans="6:11" x14ac:dyDescent="0.3">
      <c r="F46">
        <v>44</v>
      </c>
      <c r="G46" s="1">
        <v>45231</v>
      </c>
      <c r="H46">
        <v>2036.075</v>
      </c>
      <c r="I46">
        <f t="shared" si="0"/>
        <v>2192.6999999999998</v>
      </c>
      <c r="K46">
        <f>$E$12*Gold_1month_27032020_2703202535[[#This Row],[Тренд]]</f>
        <v>2207.3332471300359</v>
      </c>
    </row>
    <row r="47" spans="6:11" x14ac:dyDescent="0.3">
      <c r="F47">
        <v>45</v>
      </c>
      <c r="G47" s="1">
        <v>45261</v>
      </c>
      <c r="H47">
        <v>2062.66</v>
      </c>
      <c r="I47">
        <f t="shared" si="0"/>
        <v>2207.3249999999998</v>
      </c>
      <c r="K47">
        <f>$E$13*Gold_1month_27032020_2703202535[[#This Row],[Тренд]]</f>
        <v>2277.3960951991157</v>
      </c>
    </row>
    <row r="48" spans="6:11" x14ac:dyDescent="0.3">
      <c r="F48">
        <v>46</v>
      </c>
      <c r="G48" s="1">
        <v>45292</v>
      </c>
      <c r="H48">
        <v>2034.3440000000001</v>
      </c>
      <c r="I48">
        <f t="shared" si="0"/>
        <v>2221.9499999999998</v>
      </c>
      <c r="K48">
        <f>$E$2*Gold_1month_27032020_2703202535[[#This Row],[Тренд]]</f>
        <v>2236.3705396164169</v>
      </c>
    </row>
    <row r="49" spans="6:12" x14ac:dyDescent="0.3">
      <c r="F49">
        <v>47</v>
      </c>
      <c r="G49" s="1">
        <v>45323</v>
      </c>
      <c r="H49">
        <v>2043.97</v>
      </c>
      <c r="I49">
        <f t="shared" si="0"/>
        <v>2236.5749999999998</v>
      </c>
      <c r="K49">
        <f>$E$3*Gold_1month_27032020_2703202535[[#This Row],[Тренд]]</f>
        <v>2208.6420372820289</v>
      </c>
    </row>
    <row r="50" spans="6:12" x14ac:dyDescent="0.3">
      <c r="F50">
        <v>48</v>
      </c>
      <c r="G50" s="1">
        <v>45352</v>
      </c>
      <c r="H50">
        <v>2232.54</v>
      </c>
      <c r="I50">
        <f t="shared" si="0"/>
        <v>2251.1999999999998</v>
      </c>
      <c r="K50">
        <f>$E$4*Gold_1month_27032020_2703202535[[#This Row],[Тренд]]</f>
        <v>2280.6096418666066</v>
      </c>
    </row>
    <row r="51" spans="6:12" x14ac:dyDescent="0.3">
      <c r="F51">
        <v>49</v>
      </c>
      <c r="G51" s="1">
        <v>45383</v>
      </c>
      <c r="H51">
        <v>2284.9749999999999</v>
      </c>
      <c r="I51">
        <f t="shared" si="0"/>
        <v>2265.8249999999998</v>
      </c>
      <c r="K51">
        <f>$E$5*Gold_1month_27032020_2703202535[[#This Row],[Тренд]]</f>
        <v>2312.5633210825736</v>
      </c>
    </row>
    <row r="52" spans="6:12" x14ac:dyDescent="0.3">
      <c r="F52">
        <v>50</v>
      </c>
      <c r="G52" s="1">
        <v>45413</v>
      </c>
      <c r="H52">
        <v>2326.886</v>
      </c>
      <c r="I52">
        <f t="shared" si="0"/>
        <v>2280.4499999999998</v>
      </c>
      <c r="K52">
        <f>$E$6*Gold_1month_27032020_2703202535[[#This Row],[Тренд]]</f>
        <v>2348.23316208704</v>
      </c>
    </row>
    <row r="53" spans="6:12" x14ac:dyDescent="0.3">
      <c r="F53">
        <v>51</v>
      </c>
      <c r="G53" s="1">
        <v>45444</v>
      </c>
      <c r="H53">
        <v>2326.41</v>
      </c>
      <c r="I53">
        <f t="shared" si="0"/>
        <v>2295.0749999999998</v>
      </c>
      <c r="K53">
        <f>$E$7*Gold_1month_27032020_2703202535[[#This Row],[Тренд]]</f>
        <v>2277.1159078870064</v>
      </c>
    </row>
    <row r="54" spans="6:12" x14ac:dyDescent="0.3">
      <c r="F54">
        <v>52</v>
      </c>
      <c r="G54" s="1">
        <v>45474</v>
      </c>
      <c r="H54">
        <v>2447.36</v>
      </c>
      <c r="I54">
        <f t="shared" si="0"/>
        <v>2309.6999999999998</v>
      </c>
      <c r="K54">
        <f>$E$8*Gold_1month_27032020_2703202535[[#This Row],[Тренд]]</f>
        <v>2311.5595880389365</v>
      </c>
    </row>
    <row r="55" spans="6:12" x14ac:dyDescent="0.3">
      <c r="F55">
        <v>53</v>
      </c>
      <c r="G55" s="1">
        <v>45505</v>
      </c>
      <c r="H55">
        <v>2502.98</v>
      </c>
      <c r="I55">
        <f t="shared" si="0"/>
        <v>2324.3249999999998</v>
      </c>
      <c r="K55">
        <f>$E$9*Gold_1month_27032020_2703202535[[#This Row],[Тренд]]</f>
        <v>2292.2206468610889</v>
      </c>
    </row>
    <row r="56" spans="6:12" x14ac:dyDescent="0.3">
      <c r="F56">
        <v>54</v>
      </c>
      <c r="G56" s="1">
        <v>45536</v>
      </c>
      <c r="H56">
        <v>2634.1640000000002</v>
      </c>
      <c r="I56">
        <f t="shared" si="0"/>
        <v>2338.9499999999998</v>
      </c>
      <c r="K56">
        <f>$E$10*Gold_1month_27032020_2703202535[[#This Row],[Тренд]]</f>
        <v>2222.7154092150004</v>
      </c>
    </row>
    <row r="57" spans="6:12" x14ac:dyDescent="0.3">
      <c r="F57">
        <v>55</v>
      </c>
      <c r="G57" s="1">
        <v>45566</v>
      </c>
      <c r="H57">
        <v>2743.6750000000002</v>
      </c>
      <c r="I57">
        <f t="shared" si="0"/>
        <v>2353.5749999999998</v>
      </c>
      <c r="K57">
        <f>$E$11*Gold_1month_27032020_2703202535[[#This Row],[Тренд]]</f>
        <v>2294.0133068009341</v>
      </c>
    </row>
    <row r="58" spans="6:12" x14ac:dyDescent="0.3">
      <c r="F58">
        <v>56</v>
      </c>
      <c r="G58" s="1">
        <v>45597</v>
      </c>
      <c r="H58">
        <v>2650.33</v>
      </c>
      <c r="I58">
        <f t="shared" si="0"/>
        <v>2368.1999999999998</v>
      </c>
      <c r="K58">
        <f>$E$12*Gold_1month_27032020_2703202535[[#This Row],[Тренд]]</f>
        <v>2384.0044674845399</v>
      </c>
    </row>
    <row r="59" spans="6:12" x14ac:dyDescent="0.3">
      <c r="F59">
        <v>57</v>
      </c>
      <c r="G59" s="1">
        <v>45627</v>
      </c>
      <c r="H59">
        <v>2623.1390000000001</v>
      </c>
      <c r="I59">
        <f t="shared" si="0"/>
        <v>2382.8249999999998</v>
      </c>
      <c r="K59">
        <f>$E$13*Gold_1month_27032020_2703202535[[#This Row],[Тренд]]</f>
        <v>2458.467307960012</v>
      </c>
    </row>
    <row r="60" spans="6:12" x14ac:dyDescent="0.3">
      <c r="F60">
        <v>58</v>
      </c>
      <c r="G60" s="1">
        <v>45658</v>
      </c>
      <c r="H60">
        <v>2800.875</v>
      </c>
      <c r="I60">
        <f xml:space="preserve"> 14.625 *F60 + 1549.2</f>
        <v>2397.4499999999998</v>
      </c>
      <c r="K60">
        <f>$E$2*Gold_1month_27032020_2703202535[[#This Row],[Тренд]]</f>
        <v>2413.009541260325</v>
      </c>
    </row>
    <row r="61" spans="6:12" x14ac:dyDescent="0.3">
      <c r="F61">
        <v>59</v>
      </c>
      <c r="G61" s="1">
        <v>45689</v>
      </c>
      <c r="H61">
        <v>2854.69</v>
      </c>
      <c r="I61">
        <f xml:space="preserve"> 14.625 *F61 + 1549.2</f>
        <v>2412.0749999999998</v>
      </c>
      <c r="K61">
        <f>$E$3*Gold_1month_27032020_2703202535[[#This Row],[Тренд]]</f>
        <v>2381.9501881569136</v>
      </c>
    </row>
    <row r="62" spans="6:12" x14ac:dyDescent="0.3">
      <c r="F62">
        <v>60</v>
      </c>
      <c r="G62" s="1">
        <v>45717</v>
      </c>
      <c r="H62">
        <v>3019.08</v>
      </c>
      <c r="I62">
        <f xml:space="preserve"> 14.625 *F62 + 1549.2</f>
        <v>2426.6999999999998</v>
      </c>
      <c r="K62">
        <f>$E$4*Gold_1month_27032020_2703202535[[#This Row],[Тренд]]</f>
        <v>2458.4023711432542</v>
      </c>
    </row>
    <row r="63" spans="6:12" x14ac:dyDescent="0.3">
      <c r="F63">
        <v>61</v>
      </c>
      <c r="G63" s="1">
        <v>45748</v>
      </c>
      <c r="J63" s="2">
        <f xml:space="preserve"> 14.625 *F63 + 1549.2</f>
        <v>2441.3249999999998</v>
      </c>
      <c r="K63" s="5">
        <f>$E$5*J63</f>
        <v>2491.6834485637301</v>
      </c>
      <c r="L63">
        <f>K63</f>
        <v>2491.6834485637301</v>
      </c>
    </row>
    <row r="64" spans="6:12" x14ac:dyDescent="0.3">
      <c r="F64">
        <v>62</v>
      </c>
      <c r="G64" s="1">
        <v>45778</v>
      </c>
      <c r="J64" s="2">
        <f t="shared" ref="J64:J98" si="2" xml:space="preserve"> 14.625 *F64 + 1549.2</f>
        <v>2455.9499999999998</v>
      </c>
      <c r="K64" s="3">
        <f>$E$6*J64</f>
        <v>2528.9496522298959</v>
      </c>
      <c r="L64">
        <f>K64</f>
        <v>2528.9496522298959</v>
      </c>
    </row>
    <row r="65" spans="6:12" x14ac:dyDescent="0.3">
      <c r="F65">
        <v>63</v>
      </c>
      <c r="G65" s="1">
        <v>45809</v>
      </c>
      <c r="J65" s="2">
        <f t="shared" si="2"/>
        <v>2470.5749999999998</v>
      </c>
      <c r="K65" s="5">
        <f>$E$7*J65</f>
        <v>2451.2426104279557</v>
      </c>
      <c r="L65">
        <f>K65*1.2</f>
        <v>2941.4911325135467</v>
      </c>
    </row>
    <row r="66" spans="6:12" x14ac:dyDescent="0.3">
      <c r="F66">
        <v>64</v>
      </c>
      <c r="G66" s="1">
        <v>45839</v>
      </c>
      <c r="J66" s="2">
        <f t="shared" si="2"/>
        <v>2485.1999999999998</v>
      </c>
      <c r="K66" s="3">
        <f>$E$8*J66</f>
        <v>2487.2008867793934</v>
      </c>
      <c r="L66">
        <f>K66</f>
        <v>2487.2008867793934</v>
      </c>
    </row>
    <row r="67" spans="6:12" x14ac:dyDescent="0.3">
      <c r="F67">
        <v>65</v>
      </c>
      <c r="G67" s="1">
        <v>45870</v>
      </c>
      <c r="J67" s="2">
        <f t="shared" si="2"/>
        <v>2499.8249999999998</v>
      </c>
      <c r="K67" s="5">
        <f>$E$9*J67</f>
        <v>2465.2965822505553</v>
      </c>
      <c r="L67">
        <f t="shared" ref="L67:L68" si="3">K67</f>
        <v>2465.2965822505553</v>
      </c>
    </row>
    <row r="68" spans="6:12" x14ac:dyDescent="0.3">
      <c r="F68">
        <v>66</v>
      </c>
      <c r="G68" s="1">
        <v>45901</v>
      </c>
      <c r="J68" s="2">
        <f t="shared" si="2"/>
        <v>2514.4499999999998</v>
      </c>
      <c r="K68" s="3">
        <f>$E$10*J68</f>
        <v>2389.4939014090328</v>
      </c>
      <c r="L68">
        <f t="shared" si="3"/>
        <v>2389.4939014090328</v>
      </c>
    </row>
    <row r="69" spans="6:12" x14ac:dyDescent="0.3">
      <c r="F69">
        <v>67</v>
      </c>
      <c r="G69" s="1">
        <v>45931</v>
      </c>
      <c r="J69" s="2">
        <f t="shared" si="2"/>
        <v>2529.0749999999998</v>
      </c>
      <c r="K69" s="5">
        <f>$E$11*J69</f>
        <v>2465.0719454011755</v>
      </c>
      <c r="L69">
        <f>K69*0.9</f>
        <v>2218.5647508610582</v>
      </c>
    </row>
    <row r="70" spans="6:12" x14ac:dyDescent="0.3">
      <c r="F70">
        <v>68</v>
      </c>
      <c r="G70" s="1">
        <v>45962</v>
      </c>
      <c r="J70" s="2">
        <f t="shared" si="2"/>
        <v>2543.6999999999998</v>
      </c>
      <c r="K70" s="3">
        <f>$E$12*J70</f>
        <v>2560.6756878390443</v>
      </c>
      <c r="L70">
        <f>K70</f>
        <v>2560.6756878390443</v>
      </c>
    </row>
    <row r="71" spans="6:12" x14ac:dyDescent="0.3">
      <c r="F71">
        <v>69</v>
      </c>
      <c r="G71" s="1">
        <v>45992</v>
      </c>
      <c r="J71" s="2">
        <f t="shared" si="2"/>
        <v>2558.3249999999998</v>
      </c>
      <c r="K71" s="5">
        <f>$E$13*J71</f>
        <v>2639.5385207209079</v>
      </c>
      <c r="L71">
        <f>K71</f>
        <v>2639.5385207209079</v>
      </c>
    </row>
    <row r="72" spans="6:12" x14ac:dyDescent="0.3">
      <c r="F72">
        <v>70</v>
      </c>
      <c r="G72" s="1">
        <v>46023</v>
      </c>
      <c r="J72" s="2">
        <f t="shared" si="2"/>
        <v>2572.9499999999998</v>
      </c>
      <c r="K72" s="3">
        <f>$E$2*J72</f>
        <v>2589.6485429042327</v>
      </c>
      <c r="L72">
        <f>K72*1.15</f>
        <v>2978.0958243398672</v>
      </c>
    </row>
    <row r="73" spans="6:12" x14ac:dyDescent="0.3">
      <c r="F73">
        <v>71</v>
      </c>
      <c r="G73" s="1">
        <v>46054</v>
      </c>
      <c r="J73" s="2">
        <f t="shared" si="2"/>
        <v>2587.5749999999998</v>
      </c>
      <c r="K73" s="5">
        <f>$E$3*J73</f>
        <v>2555.2583390317986</v>
      </c>
      <c r="L73">
        <f t="shared" ref="L73:L76" si="4">K73*1.15</f>
        <v>2938.5470898865683</v>
      </c>
    </row>
    <row r="74" spans="6:12" x14ac:dyDescent="0.3">
      <c r="F74">
        <v>72</v>
      </c>
      <c r="G74" s="1">
        <v>46082</v>
      </c>
      <c r="J74" s="2">
        <f t="shared" si="2"/>
        <v>2602.1999999999998</v>
      </c>
      <c r="K74" s="3">
        <f>$E$4*J74</f>
        <v>2636.1951004199018</v>
      </c>
      <c r="L74">
        <f t="shared" si="4"/>
        <v>3031.6243654828868</v>
      </c>
    </row>
    <row r="75" spans="6:12" x14ac:dyDescent="0.3">
      <c r="F75">
        <v>73</v>
      </c>
      <c r="G75" s="1">
        <v>46113</v>
      </c>
      <c r="J75" s="2">
        <f t="shared" si="2"/>
        <v>2616.8249999999998</v>
      </c>
      <c r="K75" s="5">
        <f>$E$5*J75</f>
        <v>2670.8035760448865</v>
      </c>
      <c r="L75">
        <f t="shared" si="4"/>
        <v>3071.4241124516193</v>
      </c>
    </row>
    <row r="76" spans="6:12" x14ac:dyDescent="0.3">
      <c r="F76">
        <v>74</v>
      </c>
      <c r="G76" s="1">
        <v>46143</v>
      </c>
      <c r="J76" s="2">
        <f t="shared" si="2"/>
        <v>2631.45</v>
      </c>
      <c r="K76" s="3">
        <f>$E$6*J76</f>
        <v>2709.6661423727514</v>
      </c>
      <c r="L76">
        <f t="shared" si="4"/>
        <v>3116.1160637286639</v>
      </c>
    </row>
    <row r="77" spans="6:12" x14ac:dyDescent="0.3">
      <c r="F77">
        <v>75</v>
      </c>
      <c r="G77" s="1">
        <v>46174</v>
      </c>
      <c r="J77" s="2">
        <f t="shared" si="2"/>
        <v>2646.0749999999998</v>
      </c>
      <c r="K77" s="5">
        <f>$E$7*J77</f>
        <v>2625.369312968905</v>
      </c>
      <c r="L77">
        <f>K77</f>
        <v>2625.369312968905</v>
      </c>
    </row>
    <row r="78" spans="6:12" x14ac:dyDescent="0.3">
      <c r="F78">
        <v>76</v>
      </c>
      <c r="G78" s="1">
        <v>46204</v>
      </c>
      <c r="J78" s="2">
        <f t="shared" si="2"/>
        <v>2660.7</v>
      </c>
      <c r="K78" s="3">
        <f>$E$8*J78</f>
        <v>2662.8421855198503</v>
      </c>
      <c r="L78">
        <f t="shared" ref="L78:L98" si="5">K78</f>
        <v>2662.8421855198503</v>
      </c>
    </row>
    <row r="79" spans="6:12" x14ac:dyDescent="0.3">
      <c r="F79">
        <v>77</v>
      </c>
      <c r="G79" s="1">
        <v>46235</v>
      </c>
      <c r="J79" s="2">
        <f t="shared" si="2"/>
        <v>2675.3249999999998</v>
      </c>
      <c r="K79" s="5">
        <f>$E$9*J79</f>
        <v>2638.3725176400212</v>
      </c>
      <c r="L79">
        <f t="shared" si="5"/>
        <v>2638.3725176400212</v>
      </c>
    </row>
    <row r="80" spans="6:12" x14ac:dyDescent="0.3">
      <c r="F80">
        <v>78</v>
      </c>
      <c r="G80" s="1">
        <v>46266</v>
      </c>
      <c r="J80" s="2">
        <f t="shared" si="2"/>
        <v>2689.95</v>
      </c>
      <c r="K80" s="3">
        <f>$E$10*J80</f>
        <v>2556.2723936030652</v>
      </c>
      <c r="L80">
        <f t="shared" si="5"/>
        <v>2556.2723936030652</v>
      </c>
    </row>
    <row r="81" spans="6:12" x14ac:dyDescent="0.3">
      <c r="F81">
        <v>79</v>
      </c>
      <c r="G81" s="1">
        <v>46296</v>
      </c>
      <c r="J81" s="2">
        <f t="shared" si="2"/>
        <v>2704.5749999999998</v>
      </c>
      <c r="K81" s="5">
        <f>$E$11*J81</f>
        <v>2636.1305840014174</v>
      </c>
      <c r="L81">
        <f t="shared" si="5"/>
        <v>2636.1305840014174</v>
      </c>
    </row>
    <row r="82" spans="6:12" x14ac:dyDescent="0.3">
      <c r="F82">
        <v>80</v>
      </c>
      <c r="G82" s="1">
        <v>46327</v>
      </c>
      <c r="J82" s="2">
        <f t="shared" si="2"/>
        <v>2719.2</v>
      </c>
      <c r="K82" s="3">
        <f>$E$12*J82</f>
        <v>2737.3469081935482</v>
      </c>
      <c r="L82">
        <f t="shared" si="5"/>
        <v>2737.3469081935482</v>
      </c>
    </row>
    <row r="83" spans="6:12" x14ac:dyDescent="0.3">
      <c r="F83">
        <v>81</v>
      </c>
      <c r="G83" s="1">
        <v>46357</v>
      </c>
      <c r="J83" s="2">
        <f t="shared" si="2"/>
        <v>2733.8249999999998</v>
      </c>
      <c r="K83" s="5">
        <f>$E$13*J83</f>
        <v>2820.6097334818041</v>
      </c>
      <c r="L83">
        <f t="shared" si="5"/>
        <v>2820.6097334818041</v>
      </c>
    </row>
    <row r="84" spans="6:12" x14ac:dyDescent="0.3">
      <c r="F84">
        <v>82</v>
      </c>
      <c r="G84" s="1">
        <v>46388</v>
      </c>
      <c r="J84" s="2">
        <f t="shared" si="2"/>
        <v>2748.45</v>
      </c>
      <c r="K84" s="3">
        <f>$E$2*J84</f>
        <v>2766.2875445481409</v>
      </c>
      <c r="L84">
        <f t="shared" si="5"/>
        <v>2766.2875445481409</v>
      </c>
    </row>
    <row r="85" spans="6:12" x14ac:dyDescent="0.3">
      <c r="F85">
        <v>83</v>
      </c>
      <c r="G85" s="1">
        <v>46419</v>
      </c>
      <c r="J85" s="2">
        <f t="shared" si="2"/>
        <v>2763.0749999999998</v>
      </c>
      <c r="K85" s="5">
        <f>$E$3*J85</f>
        <v>2728.5664899066837</v>
      </c>
      <c r="L85">
        <f t="shared" si="5"/>
        <v>2728.5664899066837</v>
      </c>
    </row>
    <row r="86" spans="6:12" x14ac:dyDescent="0.3">
      <c r="F86">
        <v>84</v>
      </c>
      <c r="G86" s="1">
        <v>46447</v>
      </c>
      <c r="J86" s="2">
        <f t="shared" si="2"/>
        <v>2777.7</v>
      </c>
      <c r="K86" s="3">
        <f>$E$4*J86</f>
        <v>2813.9878296965499</v>
      </c>
      <c r="L86">
        <f t="shared" si="5"/>
        <v>2813.9878296965499</v>
      </c>
    </row>
    <row r="87" spans="6:12" x14ac:dyDescent="0.3">
      <c r="F87">
        <v>85</v>
      </c>
      <c r="G87" s="1">
        <v>46478</v>
      </c>
      <c r="J87" s="2">
        <f t="shared" si="2"/>
        <v>2792.3249999999998</v>
      </c>
      <c r="K87" s="5">
        <f>$E$5*J87</f>
        <v>2849.9237035260435</v>
      </c>
      <c r="L87">
        <f t="shared" si="5"/>
        <v>2849.9237035260435</v>
      </c>
    </row>
    <row r="88" spans="6:12" x14ac:dyDescent="0.3">
      <c r="F88">
        <v>86</v>
      </c>
      <c r="G88" s="1">
        <v>46508</v>
      </c>
      <c r="J88" s="2">
        <f t="shared" si="2"/>
        <v>2806.95</v>
      </c>
      <c r="K88" s="3">
        <f>$E$6*J88</f>
        <v>2890.3826325156074</v>
      </c>
      <c r="L88">
        <f t="shared" si="5"/>
        <v>2890.3826325156074</v>
      </c>
    </row>
    <row r="89" spans="6:12" x14ac:dyDescent="0.3">
      <c r="F89">
        <v>87</v>
      </c>
      <c r="G89" s="1">
        <v>46539</v>
      </c>
      <c r="J89" s="2">
        <f t="shared" si="2"/>
        <v>2821.5749999999998</v>
      </c>
      <c r="K89" s="5">
        <f>$E$7*J89</f>
        <v>2799.4960155098547</v>
      </c>
      <c r="L89">
        <f t="shared" si="5"/>
        <v>2799.4960155098547</v>
      </c>
    </row>
    <row r="90" spans="6:12" x14ac:dyDescent="0.3">
      <c r="F90">
        <v>88</v>
      </c>
      <c r="G90" s="1">
        <v>46569</v>
      </c>
      <c r="J90" s="2">
        <f t="shared" si="2"/>
        <v>2836.2</v>
      </c>
      <c r="K90" s="3">
        <f>$E$8*J90</f>
        <v>2838.4834842603073</v>
      </c>
      <c r="L90">
        <f t="shared" si="5"/>
        <v>2838.4834842603073</v>
      </c>
    </row>
    <row r="91" spans="6:12" x14ac:dyDescent="0.3">
      <c r="F91">
        <v>89</v>
      </c>
      <c r="G91" s="1">
        <v>46600</v>
      </c>
      <c r="J91" s="2">
        <f t="shared" si="2"/>
        <v>2850.8249999999998</v>
      </c>
      <c r="K91" s="5">
        <f>$E$9*J91</f>
        <v>2811.4484530294876</v>
      </c>
      <c r="L91">
        <f t="shared" si="5"/>
        <v>2811.4484530294876</v>
      </c>
    </row>
    <row r="92" spans="6:12" x14ac:dyDescent="0.3">
      <c r="F92">
        <v>90</v>
      </c>
      <c r="G92" s="1">
        <v>46631</v>
      </c>
      <c r="J92" s="2">
        <f t="shared" si="2"/>
        <v>2865.45</v>
      </c>
      <c r="K92" s="3">
        <f>$E$10*J92</f>
        <v>2723.0508857970981</v>
      </c>
      <c r="L92">
        <f t="shared" si="5"/>
        <v>2723.0508857970981</v>
      </c>
    </row>
    <row r="93" spans="6:12" x14ac:dyDescent="0.3">
      <c r="F93">
        <v>91</v>
      </c>
      <c r="G93" s="1">
        <v>46661</v>
      </c>
      <c r="J93" s="2">
        <f t="shared" si="2"/>
        <v>2880.0749999999998</v>
      </c>
      <c r="K93" s="5">
        <f>$E$11*J93</f>
        <v>2807.1892226016594</v>
      </c>
      <c r="L93">
        <f t="shared" si="5"/>
        <v>2807.1892226016594</v>
      </c>
    </row>
    <row r="94" spans="6:12" x14ac:dyDescent="0.3">
      <c r="F94">
        <v>92</v>
      </c>
      <c r="G94" s="1">
        <v>46692</v>
      </c>
      <c r="J94" s="2">
        <f t="shared" si="2"/>
        <v>2894.7</v>
      </c>
      <c r="K94" s="3">
        <f>$E$12*J94</f>
        <v>2914.0181285480526</v>
      </c>
      <c r="L94">
        <f t="shared" si="5"/>
        <v>2914.0181285480526</v>
      </c>
    </row>
    <row r="95" spans="6:12" x14ac:dyDescent="0.3">
      <c r="F95">
        <v>93</v>
      </c>
      <c r="G95" s="1">
        <v>46722</v>
      </c>
      <c r="J95" s="2">
        <f t="shared" si="2"/>
        <v>2909.3249999999998</v>
      </c>
      <c r="K95" s="5">
        <f>$E$13*J95</f>
        <v>3001.6809462427</v>
      </c>
      <c r="L95">
        <f t="shared" si="5"/>
        <v>3001.6809462427</v>
      </c>
    </row>
    <row r="96" spans="6:12" x14ac:dyDescent="0.3">
      <c r="F96">
        <v>94</v>
      </c>
      <c r="G96" s="1">
        <v>46753</v>
      </c>
      <c r="J96" s="2">
        <f t="shared" si="2"/>
        <v>2923.95</v>
      </c>
      <c r="K96" s="3">
        <f>$E$2*J96</f>
        <v>2942.9265461920486</v>
      </c>
      <c r="L96">
        <f t="shared" si="5"/>
        <v>2942.9265461920486</v>
      </c>
    </row>
    <row r="97" spans="6:12" x14ac:dyDescent="0.3">
      <c r="F97">
        <v>95</v>
      </c>
      <c r="G97" s="1">
        <v>46784</v>
      </c>
      <c r="J97" s="2">
        <f t="shared" si="2"/>
        <v>2938.5749999999998</v>
      </c>
      <c r="K97" s="5">
        <f>$E$3*J97</f>
        <v>2901.8746407815688</v>
      </c>
      <c r="L97">
        <f t="shared" si="5"/>
        <v>2901.8746407815688</v>
      </c>
    </row>
    <row r="98" spans="6:12" x14ac:dyDescent="0.3">
      <c r="F98">
        <v>96</v>
      </c>
      <c r="G98" s="1">
        <v>46813</v>
      </c>
      <c r="J98" s="2">
        <f t="shared" si="2"/>
        <v>2953.2</v>
      </c>
      <c r="K98" s="3">
        <f>$E$4*J98</f>
        <v>2991.7805589731975</v>
      </c>
      <c r="L98">
        <f t="shared" si="5"/>
        <v>2991.7805589731975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989-246C-4500-88A2-15928FA2A2BE}">
  <dimension ref="A1:O98"/>
  <sheetViews>
    <sheetView zoomScale="70" zoomScaleNormal="70" workbookViewId="0">
      <selection activeCell="U44" sqref="U44"/>
    </sheetView>
  </sheetViews>
  <sheetFormatPr defaultRowHeight="14.4" x14ac:dyDescent="0.3"/>
  <cols>
    <col min="2" max="4" width="12.109375" bestFit="1" customWidth="1"/>
    <col min="6" max="6" width="13.21875" bestFit="1" customWidth="1"/>
    <col min="7" max="7" width="10.88671875" bestFit="1" customWidth="1"/>
    <col min="8" max="8" width="10.77734375" bestFit="1" customWidth="1"/>
    <col min="13" max="13" width="17.77734375" bestFit="1" customWidth="1"/>
    <col min="14" max="14" width="18.109375" bestFit="1" customWidth="1"/>
    <col min="15" max="15" width="24" bestFit="1" customWidth="1"/>
  </cols>
  <sheetData>
    <row r="1" spans="1:1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1</v>
      </c>
      <c r="H1" t="s">
        <v>0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2">
        <v>1847.56</v>
      </c>
      <c r="C2" s="2">
        <v>1799.7</v>
      </c>
      <c r="D2" s="2">
        <v>1928.44</v>
      </c>
      <c r="E2">
        <f>(SUM(B2:D2))/SUM($B$2:$D$13)*12</f>
        <v>1.0064900378570252</v>
      </c>
      <c r="F2">
        <v>0</v>
      </c>
      <c r="G2" s="1">
        <v>43891</v>
      </c>
      <c r="H2">
        <v>1576.7</v>
      </c>
      <c r="I2">
        <f t="shared" ref="I2:I59" si="0" xml:space="preserve"> 14.625 *F2 + 1549.2</f>
        <v>1549.2</v>
      </c>
      <c r="K2">
        <f>$E$4*Gold_1month_27032020_27032025356[[#This Row],[Тренд]]</f>
        <v>1569.4387247600157</v>
      </c>
    </row>
    <row r="3" spans="1:15" x14ac:dyDescent="0.3">
      <c r="A3">
        <v>2</v>
      </c>
      <c r="B3" s="4">
        <v>1734.29</v>
      </c>
      <c r="C3" s="4">
        <v>1909.77</v>
      </c>
      <c r="D3" s="4">
        <v>1826.5</v>
      </c>
      <c r="E3">
        <f t="shared" ref="E3:E13" si="1">(SUM(B3:D3))/SUM($B$2:$D$13)*12</f>
        <v>0.98751083119592631</v>
      </c>
      <c r="F3">
        <v>1</v>
      </c>
      <c r="G3" s="1">
        <v>43922</v>
      </c>
      <c r="H3">
        <v>1685.7059999999999</v>
      </c>
      <c r="I3">
        <f t="shared" si="0"/>
        <v>1563.825</v>
      </c>
      <c r="K3">
        <f>$E$5*Gold_1month_27032020_27032025356[[#This Row],[Тренд]]</f>
        <v>1596.0828111579472</v>
      </c>
    </row>
    <row r="4" spans="1:15" x14ac:dyDescent="0.3">
      <c r="A4">
        <v>3</v>
      </c>
      <c r="B4" s="2">
        <v>1706.8</v>
      </c>
      <c r="C4" s="2">
        <v>1936.788</v>
      </c>
      <c r="D4" s="2">
        <v>1968.53</v>
      </c>
      <c r="E4">
        <f t="shared" si="1"/>
        <v>1.0130639844823235</v>
      </c>
      <c r="F4">
        <v>2</v>
      </c>
      <c r="G4" s="1">
        <v>43952</v>
      </c>
      <c r="H4">
        <v>1729.326</v>
      </c>
      <c r="I4">
        <f t="shared" si="0"/>
        <v>1578.45</v>
      </c>
      <c r="K4">
        <f>$E$6*Gold_1month_27032020_27032025356[[#This Row],[Тренд]]</f>
        <v>1625.3672015156169</v>
      </c>
    </row>
    <row r="5" spans="1:15" x14ac:dyDescent="0.3">
      <c r="A5">
        <v>4</v>
      </c>
      <c r="B5" s="4">
        <v>1768.76</v>
      </c>
      <c r="C5" s="4">
        <v>1895.6379999999999</v>
      </c>
      <c r="D5" s="4">
        <v>1989.62</v>
      </c>
      <c r="E5">
        <f t="shared" si="1"/>
        <v>1.0206275070151374</v>
      </c>
      <c r="F5">
        <v>3</v>
      </c>
      <c r="G5" s="1">
        <v>43983</v>
      </c>
      <c r="H5">
        <v>1780.7</v>
      </c>
      <c r="I5">
        <f t="shared" si="0"/>
        <v>1593.075</v>
      </c>
      <c r="K5">
        <f>$E$7*Gold_1month_27032020_27032025356[[#This Row],[Тренд]]</f>
        <v>1580.6090977232086</v>
      </c>
    </row>
    <row r="6" spans="1:15" x14ac:dyDescent="0.3">
      <c r="A6">
        <v>5</v>
      </c>
      <c r="B6" s="2">
        <v>1904.84</v>
      </c>
      <c r="C6" s="2">
        <v>1837.048</v>
      </c>
      <c r="D6" s="2">
        <v>1962.52</v>
      </c>
      <c r="E6">
        <f t="shared" si="1"/>
        <v>1.029723590557583</v>
      </c>
      <c r="F6">
        <v>4</v>
      </c>
      <c r="G6" s="1">
        <v>44013</v>
      </c>
      <c r="H6">
        <v>1975.2840000000001</v>
      </c>
      <c r="I6">
        <f t="shared" si="0"/>
        <v>1607.7</v>
      </c>
      <c r="K6">
        <f>$E$8*Gold_1month_27032020_27032025356[[#This Row],[Тренд]]</f>
        <v>1608.994393077109</v>
      </c>
    </row>
    <row r="7" spans="1:15" x14ac:dyDescent="0.3">
      <c r="A7">
        <v>6</v>
      </c>
      <c r="B7" s="4">
        <v>1769.7</v>
      </c>
      <c r="C7" s="4">
        <v>1807.1379999999999</v>
      </c>
      <c r="D7" s="4">
        <v>1919.56</v>
      </c>
      <c r="E7">
        <f t="shared" si="1"/>
        <v>0.99217494325327338</v>
      </c>
      <c r="F7">
        <v>5</v>
      </c>
      <c r="G7" s="1">
        <v>44044</v>
      </c>
      <c r="H7">
        <v>1966.83</v>
      </c>
      <c r="I7">
        <f t="shared" si="0"/>
        <v>1622.325</v>
      </c>
      <c r="K7">
        <f>$E$9*Gold_1month_27032020_27032025356[[#This Row],[Тренд]]</f>
        <v>1599.9169053032242</v>
      </c>
    </row>
    <row r="8" spans="1:15" x14ac:dyDescent="0.3">
      <c r="A8">
        <v>7</v>
      </c>
      <c r="B8" s="2">
        <v>1814.15</v>
      </c>
      <c r="C8" s="2">
        <v>1765.337</v>
      </c>
      <c r="D8" s="2">
        <v>1964.72</v>
      </c>
      <c r="E8">
        <f t="shared" si="1"/>
        <v>1.0008051210282447</v>
      </c>
      <c r="F8">
        <v>6</v>
      </c>
      <c r="G8" s="1">
        <v>44075</v>
      </c>
      <c r="H8">
        <v>1885.81</v>
      </c>
      <c r="I8">
        <f t="shared" si="0"/>
        <v>1636.95</v>
      </c>
      <c r="K8">
        <f>$E$10*Gold_1month_27032020_27032025356[[#This Row],[Тренд]]</f>
        <v>1555.60144043887</v>
      </c>
    </row>
    <row r="9" spans="1:15" x14ac:dyDescent="0.3">
      <c r="A9">
        <v>8</v>
      </c>
      <c r="B9" s="4">
        <v>1812.7</v>
      </c>
      <c r="C9" s="4">
        <v>1710.8</v>
      </c>
      <c r="D9" s="4">
        <v>1939.73</v>
      </c>
      <c r="E9">
        <f t="shared" si="1"/>
        <v>0.98618766603684471</v>
      </c>
      <c r="F9">
        <v>7</v>
      </c>
      <c r="G9" s="1">
        <v>44105</v>
      </c>
      <c r="H9">
        <v>1877.9</v>
      </c>
      <c r="I9">
        <f t="shared" si="0"/>
        <v>1651.575</v>
      </c>
      <c r="K9">
        <f>$E$11*Gold_1month_27032020_27032025356[[#This Row],[Тренд]]</f>
        <v>1609.7787523999673</v>
      </c>
    </row>
    <row r="10" spans="1:15" x14ac:dyDescent="0.3">
      <c r="A10">
        <v>9</v>
      </c>
      <c r="B10" s="2">
        <v>1756.348</v>
      </c>
      <c r="C10" s="2">
        <v>1660</v>
      </c>
      <c r="D10" s="2">
        <v>1848.1</v>
      </c>
      <c r="E10">
        <f t="shared" si="1"/>
        <v>0.95030479882639662</v>
      </c>
      <c r="F10">
        <v>8</v>
      </c>
      <c r="G10" s="1">
        <v>44136</v>
      </c>
      <c r="H10">
        <v>1776.11</v>
      </c>
      <c r="I10">
        <f t="shared" si="0"/>
        <v>1666.2</v>
      </c>
      <c r="K10">
        <f>$E$12*Gold_1month_27032020_27032025356[[#This Row],[Тренд]]</f>
        <v>1677.3195860665235</v>
      </c>
    </row>
    <row r="11" spans="1:15" x14ac:dyDescent="0.3">
      <c r="A11">
        <v>10</v>
      </c>
      <c r="B11" s="4">
        <v>1782.7629999999999</v>
      </c>
      <c r="C11" s="4">
        <v>1633.2</v>
      </c>
      <c r="D11" s="4">
        <v>1983.59</v>
      </c>
      <c r="E11">
        <f t="shared" si="1"/>
        <v>0.97469309743727484</v>
      </c>
      <c r="F11">
        <v>9</v>
      </c>
      <c r="G11" s="1">
        <v>44166</v>
      </c>
      <c r="H11">
        <v>1900.84</v>
      </c>
      <c r="I11">
        <f t="shared" si="0"/>
        <v>1680.825</v>
      </c>
      <c r="K11">
        <f>$E$13*Gold_1month_27032020_27032025356[[#This Row],[Тренд]]</f>
        <v>1734.182456916428</v>
      </c>
    </row>
    <row r="12" spans="1:15" x14ac:dyDescent="0.3">
      <c r="A12">
        <v>11</v>
      </c>
      <c r="B12" s="2">
        <v>1770.94</v>
      </c>
      <c r="C12" s="2">
        <v>1769.702</v>
      </c>
      <c r="D12" s="2">
        <v>2036.075</v>
      </c>
      <c r="E12">
        <f t="shared" si="1"/>
        <v>1.0066736202535851</v>
      </c>
      <c r="F12">
        <v>10</v>
      </c>
      <c r="G12" s="1">
        <v>44197</v>
      </c>
      <c r="H12">
        <v>1847.56</v>
      </c>
      <c r="I12">
        <f t="shared" si="0"/>
        <v>1695.45</v>
      </c>
      <c r="K12">
        <f>$E$2*Gold_1month_27032020_27032025356[[#This Row],[Тренд]]</f>
        <v>1706.4535346846933</v>
      </c>
    </row>
    <row r="13" spans="1:15" x14ac:dyDescent="0.3">
      <c r="A13">
        <v>12</v>
      </c>
      <c r="B13" s="4">
        <v>1829.365</v>
      </c>
      <c r="C13" s="4">
        <v>1823.58</v>
      </c>
      <c r="D13" s="4">
        <v>2062.66</v>
      </c>
      <c r="E13">
        <f t="shared" si="1"/>
        <v>1.0317448020563877</v>
      </c>
      <c r="F13">
        <v>11</v>
      </c>
      <c r="G13" s="1">
        <v>44228</v>
      </c>
      <c r="H13">
        <v>1734.29</v>
      </c>
      <c r="I13">
        <f t="shared" si="0"/>
        <v>1710.075</v>
      </c>
      <c r="K13">
        <f>$E$3*Gold_1month_27032020_27032025356[[#This Row],[Тренд]]</f>
        <v>1688.7175846573737</v>
      </c>
    </row>
    <row r="14" spans="1:15" x14ac:dyDescent="0.3">
      <c r="F14">
        <v>12</v>
      </c>
      <c r="G14" s="1">
        <v>44256</v>
      </c>
      <c r="H14">
        <v>1706.8</v>
      </c>
      <c r="I14">
        <f t="shared" si="0"/>
        <v>1724.7</v>
      </c>
      <c r="K14">
        <f>$E$4*Gold_1month_27032020_27032025356[[#This Row],[Тренд]]</f>
        <v>1747.2314540366633</v>
      </c>
    </row>
    <row r="15" spans="1:15" x14ac:dyDescent="0.3">
      <c r="F15">
        <v>13</v>
      </c>
      <c r="G15" s="1">
        <v>44287</v>
      </c>
      <c r="H15">
        <v>1768.76</v>
      </c>
      <c r="I15">
        <f t="shared" si="0"/>
        <v>1739.325</v>
      </c>
      <c r="K15">
        <f>$E$5*Gold_1month_27032020_27032025356[[#This Row],[Тренд]]</f>
        <v>1775.2029386391039</v>
      </c>
    </row>
    <row r="16" spans="1:15" x14ac:dyDescent="0.3">
      <c r="F16">
        <v>14</v>
      </c>
      <c r="G16" s="1">
        <v>44317</v>
      </c>
      <c r="H16">
        <v>1904.84</v>
      </c>
      <c r="I16">
        <f t="shared" si="0"/>
        <v>1753.95</v>
      </c>
      <c r="K16">
        <f>$E$6*Gold_1month_27032020_27032025356[[#This Row],[Тренд]]</f>
        <v>1806.0836916584728</v>
      </c>
    </row>
    <row r="17" spans="6:11" x14ac:dyDescent="0.3">
      <c r="F17">
        <v>15</v>
      </c>
      <c r="G17" s="1">
        <v>44348</v>
      </c>
      <c r="H17">
        <v>1769.7</v>
      </c>
      <c r="I17">
        <f t="shared" si="0"/>
        <v>1768.575</v>
      </c>
      <c r="K17">
        <f>$E$7*Gold_1month_27032020_27032025356[[#This Row],[Тренд]]</f>
        <v>1754.7358002641581</v>
      </c>
    </row>
    <row r="18" spans="6:11" x14ac:dyDescent="0.3">
      <c r="F18">
        <v>16</v>
      </c>
      <c r="G18" s="1">
        <v>44378</v>
      </c>
      <c r="H18">
        <v>1814.15</v>
      </c>
      <c r="I18">
        <f t="shared" si="0"/>
        <v>1783.2</v>
      </c>
      <c r="K18">
        <f>$E$8*Gold_1month_27032020_27032025356[[#This Row],[Тренд]]</f>
        <v>1784.6356918175661</v>
      </c>
    </row>
    <row r="19" spans="6:11" x14ac:dyDescent="0.3">
      <c r="F19">
        <v>17</v>
      </c>
      <c r="G19" s="1">
        <v>44409</v>
      </c>
      <c r="H19">
        <v>1812.7</v>
      </c>
      <c r="I19">
        <f t="shared" si="0"/>
        <v>1797.825</v>
      </c>
      <c r="K19">
        <f>$E$9*Gold_1month_27032020_27032025356[[#This Row],[Тренд]]</f>
        <v>1772.9928406926904</v>
      </c>
    </row>
    <row r="20" spans="6:11" x14ac:dyDescent="0.3">
      <c r="F20">
        <v>18</v>
      </c>
      <c r="G20" s="1">
        <v>44440</v>
      </c>
      <c r="H20">
        <v>1756.348</v>
      </c>
      <c r="I20">
        <f t="shared" si="0"/>
        <v>1812.45</v>
      </c>
      <c r="K20">
        <f>$E$10*Gold_1month_27032020_27032025356[[#This Row],[Тренд]]</f>
        <v>1722.3799326329026</v>
      </c>
    </row>
    <row r="21" spans="6:11" x14ac:dyDescent="0.3">
      <c r="F21">
        <v>19</v>
      </c>
      <c r="G21" s="1">
        <v>44470</v>
      </c>
      <c r="H21">
        <v>1782.7629999999999</v>
      </c>
      <c r="I21">
        <f t="shared" si="0"/>
        <v>1827.075</v>
      </c>
      <c r="K21">
        <f>$E$11*Gold_1month_27032020_27032025356[[#This Row],[Тренд]]</f>
        <v>1780.837391000209</v>
      </c>
    </row>
    <row r="22" spans="6:11" x14ac:dyDescent="0.3">
      <c r="F22">
        <v>20</v>
      </c>
      <c r="G22" s="1">
        <v>44501</v>
      </c>
      <c r="H22">
        <v>1770.94</v>
      </c>
      <c r="I22">
        <f t="shared" si="0"/>
        <v>1841.7</v>
      </c>
      <c r="K22">
        <f>$E$12*Gold_1month_27032020_27032025356[[#This Row],[Тренд]]</f>
        <v>1853.9908064210276</v>
      </c>
    </row>
    <row r="23" spans="6:11" x14ac:dyDescent="0.3">
      <c r="F23">
        <v>21</v>
      </c>
      <c r="G23" s="1">
        <v>44531</v>
      </c>
      <c r="H23">
        <v>1829.365</v>
      </c>
      <c r="I23">
        <f t="shared" si="0"/>
        <v>1856.325</v>
      </c>
      <c r="K23">
        <f>$E$13*Gold_1month_27032020_27032025356[[#This Row],[Тренд]]</f>
        <v>1915.2536696773241</v>
      </c>
    </row>
    <row r="24" spans="6:11" x14ac:dyDescent="0.3">
      <c r="F24">
        <v>22</v>
      </c>
      <c r="G24" s="1">
        <v>44562</v>
      </c>
      <c r="H24">
        <v>1799.7</v>
      </c>
      <c r="I24">
        <f t="shared" si="0"/>
        <v>1870.95</v>
      </c>
      <c r="K24">
        <f>$E$2*Gold_1month_27032020_27032025356[[#This Row],[Тренд]]</f>
        <v>1883.0925363286012</v>
      </c>
    </row>
    <row r="25" spans="6:11" x14ac:dyDescent="0.3">
      <c r="F25">
        <v>23</v>
      </c>
      <c r="G25" s="1">
        <v>44593</v>
      </c>
      <c r="H25">
        <v>1909.77</v>
      </c>
      <c r="I25">
        <f t="shared" si="0"/>
        <v>1885.575</v>
      </c>
      <c r="K25">
        <f>$E$3*Gold_1month_27032020_27032025356[[#This Row],[Тренд]]</f>
        <v>1862.0257355322588</v>
      </c>
    </row>
    <row r="26" spans="6:11" x14ac:dyDescent="0.3">
      <c r="F26">
        <v>24</v>
      </c>
      <c r="G26" s="1">
        <v>44621</v>
      </c>
      <c r="H26">
        <v>1936.788</v>
      </c>
      <c r="I26">
        <f t="shared" si="0"/>
        <v>1900.2</v>
      </c>
      <c r="K26">
        <f>$E$4*Gold_1month_27032020_27032025356[[#This Row],[Тренд]]</f>
        <v>1925.0241833133111</v>
      </c>
    </row>
    <row r="27" spans="6:11" x14ac:dyDescent="0.3">
      <c r="F27">
        <v>25</v>
      </c>
      <c r="G27" s="1">
        <v>44652</v>
      </c>
      <c r="H27">
        <v>1895.6379999999999</v>
      </c>
      <c r="I27">
        <f t="shared" si="0"/>
        <v>1914.825</v>
      </c>
      <c r="K27">
        <f>$E$5*Gold_1month_27032020_27032025356[[#This Row],[Тренд]]</f>
        <v>1954.3230661202606</v>
      </c>
    </row>
    <row r="28" spans="6:11" x14ac:dyDescent="0.3">
      <c r="F28">
        <v>26</v>
      </c>
      <c r="G28" s="1">
        <v>44682</v>
      </c>
      <c r="H28">
        <v>1837.048</v>
      </c>
      <c r="I28">
        <f t="shared" si="0"/>
        <v>1929.45</v>
      </c>
      <c r="K28">
        <f>$E$6*Gold_1month_27032020_27032025356[[#This Row],[Тренд]]</f>
        <v>1986.8001818013286</v>
      </c>
    </row>
    <row r="29" spans="6:11" x14ac:dyDescent="0.3">
      <c r="F29">
        <v>27</v>
      </c>
      <c r="G29" s="1">
        <v>44713</v>
      </c>
      <c r="H29">
        <v>1807.1379999999999</v>
      </c>
      <c r="I29">
        <f t="shared" si="0"/>
        <v>1944.075</v>
      </c>
      <c r="K29">
        <f>$E$7*Gold_1month_27032020_27032025356[[#This Row],[Тренд]]</f>
        <v>1928.8625028051074</v>
      </c>
    </row>
    <row r="30" spans="6:11" x14ac:dyDescent="0.3">
      <c r="F30">
        <v>28</v>
      </c>
      <c r="G30" s="1">
        <v>44743</v>
      </c>
      <c r="H30">
        <v>1765.337</v>
      </c>
      <c r="I30">
        <f t="shared" si="0"/>
        <v>1958.7</v>
      </c>
      <c r="K30">
        <f>$E$8*Gold_1month_27032020_27032025356[[#This Row],[Тренд]]</f>
        <v>1960.276990558023</v>
      </c>
    </row>
    <row r="31" spans="6:11" x14ac:dyDescent="0.3">
      <c r="F31">
        <v>29</v>
      </c>
      <c r="G31" s="1">
        <v>44774</v>
      </c>
      <c r="H31">
        <v>1710.8</v>
      </c>
      <c r="I31">
        <f t="shared" si="0"/>
        <v>1973.325</v>
      </c>
      <c r="K31">
        <f>$E$9*Gold_1month_27032020_27032025356[[#This Row],[Тренд]]</f>
        <v>1946.0687760821565</v>
      </c>
    </row>
    <row r="32" spans="6:11" x14ac:dyDescent="0.3">
      <c r="F32">
        <v>30</v>
      </c>
      <c r="G32" s="1">
        <v>44805</v>
      </c>
      <c r="H32">
        <v>1660</v>
      </c>
      <c r="I32">
        <f t="shared" si="0"/>
        <v>1987.95</v>
      </c>
      <c r="K32">
        <f>$E$10*Gold_1month_27032020_27032025356[[#This Row],[Тренд]]</f>
        <v>1889.1584248269353</v>
      </c>
    </row>
    <row r="33" spans="6:11" x14ac:dyDescent="0.3">
      <c r="F33">
        <v>31</v>
      </c>
      <c r="G33" s="1">
        <v>44835</v>
      </c>
      <c r="H33">
        <v>1633.2</v>
      </c>
      <c r="I33">
        <f t="shared" si="0"/>
        <v>2002.575</v>
      </c>
      <c r="K33">
        <f>$E$11*Gold_1month_27032020_27032025356[[#This Row],[Тренд]]</f>
        <v>1951.8960296004507</v>
      </c>
    </row>
    <row r="34" spans="6:11" x14ac:dyDescent="0.3">
      <c r="F34">
        <v>32</v>
      </c>
      <c r="G34" s="1">
        <v>44866</v>
      </c>
      <c r="H34">
        <v>1769.702</v>
      </c>
      <c r="I34">
        <f t="shared" si="0"/>
        <v>2017.2</v>
      </c>
      <c r="K34">
        <f>$E$12*Gold_1month_27032020_27032025356[[#This Row],[Тренд]]</f>
        <v>2030.6620267755318</v>
      </c>
    </row>
    <row r="35" spans="6:11" x14ac:dyDescent="0.3">
      <c r="F35">
        <v>33</v>
      </c>
      <c r="G35" s="1">
        <v>44896</v>
      </c>
      <c r="H35">
        <v>1823.58</v>
      </c>
      <c r="I35">
        <f t="shared" si="0"/>
        <v>2031.825</v>
      </c>
      <c r="K35">
        <f>$E$13*Gold_1month_27032020_27032025356[[#This Row],[Тренд]]</f>
        <v>2096.3248824382199</v>
      </c>
    </row>
    <row r="36" spans="6:11" x14ac:dyDescent="0.3">
      <c r="F36">
        <v>34</v>
      </c>
      <c r="G36" s="1">
        <v>44927</v>
      </c>
      <c r="H36">
        <v>1928.44</v>
      </c>
      <c r="I36">
        <f t="shared" si="0"/>
        <v>2046.45</v>
      </c>
      <c r="K36">
        <f>$E$2*Gold_1month_27032020_27032025356[[#This Row],[Тренд]]</f>
        <v>2059.7315379725092</v>
      </c>
    </row>
    <row r="37" spans="6:11" x14ac:dyDescent="0.3">
      <c r="F37">
        <v>35</v>
      </c>
      <c r="G37" s="1">
        <v>44958</v>
      </c>
      <c r="H37">
        <v>1826.5</v>
      </c>
      <c r="I37">
        <f t="shared" si="0"/>
        <v>2061.0749999999998</v>
      </c>
      <c r="K37">
        <f>$E$3*Gold_1month_27032020_27032025356[[#This Row],[Тренд]]</f>
        <v>2035.3338864071436</v>
      </c>
    </row>
    <row r="38" spans="6:11" x14ac:dyDescent="0.3">
      <c r="F38">
        <v>36</v>
      </c>
      <c r="G38" s="1">
        <v>44986</v>
      </c>
      <c r="H38">
        <v>1968.53</v>
      </c>
      <c r="I38">
        <f t="shared" si="0"/>
        <v>2075.6999999999998</v>
      </c>
      <c r="K38">
        <f>$E$4*Gold_1month_27032020_27032025356[[#This Row],[Тренд]]</f>
        <v>2102.8169125899585</v>
      </c>
    </row>
    <row r="39" spans="6:11" x14ac:dyDescent="0.3">
      <c r="F39">
        <v>37</v>
      </c>
      <c r="G39" s="1">
        <v>45017</v>
      </c>
      <c r="H39">
        <v>1989.62</v>
      </c>
      <c r="I39">
        <f t="shared" si="0"/>
        <v>2090.3249999999998</v>
      </c>
      <c r="K39">
        <f>$E$5*Gold_1month_27032020_27032025356[[#This Row],[Тренд]]</f>
        <v>2133.4431936014171</v>
      </c>
    </row>
    <row r="40" spans="6:11" x14ac:dyDescent="0.3">
      <c r="F40">
        <v>38</v>
      </c>
      <c r="G40" s="1">
        <v>45047</v>
      </c>
      <c r="H40">
        <v>1962.52</v>
      </c>
      <c r="I40">
        <f t="shared" si="0"/>
        <v>2104.9499999999998</v>
      </c>
      <c r="K40">
        <f>$E$6*Gold_1month_27032020_27032025356[[#This Row],[Тренд]]</f>
        <v>2167.5166719441841</v>
      </c>
    </row>
    <row r="41" spans="6:11" x14ac:dyDescent="0.3">
      <c r="F41">
        <v>39</v>
      </c>
      <c r="G41" s="1">
        <v>45078</v>
      </c>
      <c r="H41">
        <v>1919.56</v>
      </c>
      <c r="I41">
        <f t="shared" si="0"/>
        <v>2119.5749999999998</v>
      </c>
      <c r="K41">
        <f>$E$7*Gold_1month_27032020_27032025356[[#This Row],[Тренд]]</f>
        <v>2102.9892053460567</v>
      </c>
    </row>
    <row r="42" spans="6:11" x14ac:dyDescent="0.3">
      <c r="F42">
        <v>40</v>
      </c>
      <c r="G42" s="1">
        <v>45108</v>
      </c>
      <c r="H42">
        <v>1964.72</v>
      </c>
      <c r="I42">
        <f t="shared" si="0"/>
        <v>2134.1999999999998</v>
      </c>
      <c r="K42">
        <f>$E$8*Gold_1month_27032020_27032025356[[#This Row],[Тренд]]</f>
        <v>2135.9182892984795</v>
      </c>
    </row>
    <row r="43" spans="6:11" x14ac:dyDescent="0.3">
      <c r="F43">
        <v>41</v>
      </c>
      <c r="G43" s="1">
        <v>45139</v>
      </c>
      <c r="H43">
        <v>1939.73</v>
      </c>
      <c r="I43">
        <f t="shared" si="0"/>
        <v>2148.8249999999998</v>
      </c>
      <c r="K43">
        <f>$E$9*Gold_1month_27032020_27032025356[[#This Row],[Тренд]]</f>
        <v>2119.1447114716225</v>
      </c>
    </row>
    <row r="44" spans="6:11" x14ac:dyDescent="0.3">
      <c r="F44">
        <v>42</v>
      </c>
      <c r="G44" s="1">
        <v>45170</v>
      </c>
      <c r="H44">
        <v>1848.1</v>
      </c>
      <c r="I44">
        <f t="shared" si="0"/>
        <v>2163.4499999999998</v>
      </c>
      <c r="K44">
        <f>$E$10*Gold_1month_27032020_27032025356[[#This Row],[Тренд]]</f>
        <v>2055.9369170209675</v>
      </c>
    </row>
    <row r="45" spans="6:11" x14ac:dyDescent="0.3">
      <c r="F45">
        <v>43</v>
      </c>
      <c r="G45" s="1">
        <v>45200</v>
      </c>
      <c r="H45">
        <v>1983.59</v>
      </c>
      <c r="I45">
        <f t="shared" si="0"/>
        <v>2178.0749999999998</v>
      </c>
      <c r="K45">
        <f>$E$11*Gold_1month_27032020_27032025356[[#This Row],[Тренд]]</f>
        <v>2122.9546682006921</v>
      </c>
    </row>
    <row r="46" spans="6:11" x14ac:dyDescent="0.3">
      <c r="F46">
        <v>44</v>
      </c>
      <c r="G46" s="1">
        <v>45231</v>
      </c>
      <c r="H46">
        <v>2036.075</v>
      </c>
      <c r="I46">
        <f t="shared" si="0"/>
        <v>2192.6999999999998</v>
      </c>
      <c r="K46">
        <f>$E$12*Gold_1month_27032020_27032025356[[#This Row],[Тренд]]</f>
        <v>2207.3332471300359</v>
      </c>
    </row>
    <row r="47" spans="6:11" x14ac:dyDescent="0.3">
      <c r="F47">
        <v>45</v>
      </c>
      <c r="G47" s="1">
        <v>45261</v>
      </c>
      <c r="H47">
        <v>2062.66</v>
      </c>
      <c r="I47">
        <f t="shared" si="0"/>
        <v>2207.3249999999998</v>
      </c>
      <c r="K47">
        <f>$E$13*Gold_1month_27032020_27032025356[[#This Row],[Тренд]]</f>
        <v>2277.3960951991157</v>
      </c>
    </row>
    <row r="48" spans="6:11" x14ac:dyDescent="0.3">
      <c r="F48">
        <v>46</v>
      </c>
      <c r="G48" s="1">
        <v>45292</v>
      </c>
      <c r="H48">
        <v>2034.3440000000001</v>
      </c>
      <c r="I48">
        <f t="shared" si="0"/>
        <v>2221.9499999999998</v>
      </c>
      <c r="K48">
        <f>$E$2*Gold_1month_27032020_27032025356[[#This Row],[Тренд]]</f>
        <v>2236.3705396164169</v>
      </c>
    </row>
    <row r="49" spans="6:15" x14ac:dyDescent="0.3">
      <c r="F49">
        <v>47</v>
      </c>
      <c r="G49" s="1">
        <v>45323</v>
      </c>
      <c r="H49">
        <v>2043.97</v>
      </c>
      <c r="I49">
        <f t="shared" si="0"/>
        <v>2236.5749999999998</v>
      </c>
      <c r="K49">
        <f>$E$3*Gold_1month_27032020_27032025356[[#This Row],[Тренд]]</f>
        <v>2208.6420372820289</v>
      </c>
    </row>
    <row r="50" spans="6:15" x14ac:dyDescent="0.3">
      <c r="F50">
        <v>48</v>
      </c>
      <c r="G50" s="1">
        <v>45352</v>
      </c>
      <c r="H50">
        <v>2232.54</v>
      </c>
      <c r="I50">
        <f t="shared" si="0"/>
        <v>2251.1999999999998</v>
      </c>
      <c r="K50">
        <f>$E$4*Gold_1month_27032020_27032025356[[#This Row],[Тренд]]</f>
        <v>2280.6096418666066</v>
      </c>
    </row>
    <row r="51" spans="6:15" x14ac:dyDescent="0.3">
      <c r="F51">
        <v>49</v>
      </c>
      <c r="G51" s="1">
        <v>45383</v>
      </c>
      <c r="H51">
        <v>2284.9749999999999</v>
      </c>
      <c r="I51">
        <f t="shared" si="0"/>
        <v>2265.8249999999998</v>
      </c>
      <c r="K51">
        <f>$E$5*Gold_1month_27032020_27032025356[[#This Row],[Тренд]]</f>
        <v>2312.5633210825736</v>
      </c>
    </row>
    <row r="52" spans="6:15" x14ac:dyDescent="0.3">
      <c r="F52">
        <v>50</v>
      </c>
      <c r="G52" s="1">
        <v>45413</v>
      </c>
      <c r="H52">
        <v>2326.886</v>
      </c>
      <c r="I52">
        <f t="shared" si="0"/>
        <v>2280.4499999999998</v>
      </c>
      <c r="K52">
        <f>$E$6*Gold_1month_27032020_27032025356[[#This Row],[Тренд]]</f>
        <v>2348.23316208704</v>
      </c>
    </row>
    <row r="53" spans="6:15" x14ac:dyDescent="0.3">
      <c r="F53">
        <v>51</v>
      </c>
      <c r="G53" s="1">
        <v>45444</v>
      </c>
      <c r="H53">
        <v>2326.41</v>
      </c>
      <c r="I53">
        <f t="shared" si="0"/>
        <v>2295.0749999999998</v>
      </c>
      <c r="K53">
        <f>$E$7*Gold_1month_27032020_27032025356[[#This Row],[Тренд]]</f>
        <v>2277.1159078870064</v>
      </c>
    </row>
    <row r="54" spans="6:15" x14ac:dyDescent="0.3">
      <c r="F54">
        <v>52</v>
      </c>
      <c r="G54" s="1">
        <v>45474</v>
      </c>
      <c r="H54">
        <v>2447.36</v>
      </c>
      <c r="I54">
        <f t="shared" si="0"/>
        <v>2309.6999999999998</v>
      </c>
      <c r="K54">
        <f>$E$8*Gold_1month_27032020_27032025356[[#This Row],[Тренд]]</f>
        <v>2311.5595880389365</v>
      </c>
    </row>
    <row r="55" spans="6:15" x14ac:dyDescent="0.3">
      <c r="F55">
        <v>53</v>
      </c>
      <c r="G55" s="1">
        <v>45505</v>
      </c>
      <c r="H55">
        <v>2502.98</v>
      </c>
      <c r="I55">
        <f t="shared" si="0"/>
        <v>2324.3249999999998</v>
      </c>
      <c r="K55">
        <f>$E$9*Gold_1month_27032020_27032025356[[#This Row],[Тренд]]</f>
        <v>2292.2206468610889</v>
      </c>
    </row>
    <row r="56" spans="6:15" x14ac:dyDescent="0.3">
      <c r="F56">
        <v>54</v>
      </c>
      <c r="G56" s="1">
        <v>45536</v>
      </c>
      <c r="H56">
        <v>2634.1640000000002</v>
      </c>
      <c r="I56">
        <f t="shared" si="0"/>
        <v>2338.9499999999998</v>
      </c>
      <c r="K56">
        <f>$E$10*Gold_1month_27032020_27032025356[[#This Row],[Тренд]]</f>
        <v>2222.7154092150004</v>
      </c>
    </row>
    <row r="57" spans="6:15" x14ac:dyDescent="0.3">
      <c r="F57">
        <v>55</v>
      </c>
      <c r="G57" s="1">
        <v>45566</v>
      </c>
      <c r="H57">
        <v>2743.6750000000002</v>
      </c>
      <c r="I57">
        <f t="shared" si="0"/>
        <v>2353.5749999999998</v>
      </c>
      <c r="K57">
        <f>$E$11*Gold_1month_27032020_27032025356[[#This Row],[Тренд]]</f>
        <v>2294.0133068009341</v>
      </c>
    </row>
    <row r="58" spans="6:15" x14ac:dyDescent="0.3">
      <c r="F58">
        <v>56</v>
      </c>
      <c r="G58" s="1">
        <v>45597</v>
      </c>
      <c r="H58">
        <v>2650.33</v>
      </c>
      <c r="I58">
        <f t="shared" si="0"/>
        <v>2368.1999999999998</v>
      </c>
      <c r="K58">
        <f>$E$12*Gold_1month_27032020_27032025356[[#This Row],[Тренд]]</f>
        <v>2384.0044674845399</v>
      </c>
    </row>
    <row r="59" spans="6:15" x14ac:dyDescent="0.3">
      <c r="F59">
        <v>57</v>
      </c>
      <c r="G59" s="1">
        <v>45627</v>
      </c>
      <c r="H59">
        <v>2623.1390000000001</v>
      </c>
      <c r="I59">
        <f t="shared" si="0"/>
        <v>2382.8249999999998</v>
      </c>
      <c r="K59">
        <f>$E$13*Gold_1month_27032020_27032025356[[#This Row],[Тренд]]</f>
        <v>2458.467307960012</v>
      </c>
    </row>
    <row r="60" spans="6:15" x14ac:dyDescent="0.3">
      <c r="F60">
        <v>58</v>
      </c>
      <c r="G60" s="1">
        <v>45658</v>
      </c>
      <c r="H60">
        <v>2800.875</v>
      </c>
      <c r="I60">
        <f xml:space="preserve"> 14.625 *F60 + 1549.2</f>
        <v>2397.4499999999998</v>
      </c>
      <c r="K60">
        <f>$E$2*Gold_1month_27032020_27032025356[[#This Row],[Тренд]]</f>
        <v>2413.009541260325</v>
      </c>
    </row>
    <row r="61" spans="6:15" x14ac:dyDescent="0.3">
      <c r="F61">
        <v>59</v>
      </c>
      <c r="G61" s="1">
        <v>45689</v>
      </c>
      <c r="H61">
        <v>2854.69</v>
      </c>
      <c r="I61">
        <f xml:space="preserve"> 14.625 *F61 + 1549.2</f>
        <v>2412.0749999999998</v>
      </c>
      <c r="K61">
        <f>$E$3*Gold_1month_27032020_27032025356[[#This Row],[Тренд]]</f>
        <v>2381.9501881569136</v>
      </c>
    </row>
    <row r="62" spans="6:15" x14ac:dyDescent="0.3">
      <c r="F62">
        <v>60</v>
      </c>
      <c r="G62" s="1">
        <v>45717</v>
      </c>
      <c r="H62">
        <v>3019.08</v>
      </c>
      <c r="I62">
        <f xml:space="preserve"> 14.625 *F62 + 1549.2</f>
        <v>2426.6999999999998</v>
      </c>
      <c r="K62">
        <f>$E$4*Gold_1month_27032020_27032025356[[#This Row],[Тренд]]</f>
        <v>2458.4023711432542</v>
      </c>
    </row>
    <row r="63" spans="6:15" x14ac:dyDescent="0.3">
      <c r="F63">
        <v>61</v>
      </c>
      <c r="G63" s="1">
        <v>45748</v>
      </c>
      <c r="J63" s="2">
        <f xml:space="preserve"> 14.625 *F63 + 1549.2</f>
        <v>2441.3249999999998</v>
      </c>
      <c r="K63" s="5">
        <f>$E$5*J63</f>
        <v>2491.6834485637301</v>
      </c>
      <c r="L63">
        <f>K63</f>
        <v>2491.6834485637301</v>
      </c>
      <c r="M63">
        <f>J63*0.93</f>
        <v>2270.4322499999998</v>
      </c>
      <c r="N63">
        <f>J63*1.15</f>
        <v>2807.5237499999994</v>
      </c>
      <c r="O63" cm="1">
        <f t="array" ref="O63">_xlfn.IFS(L63&lt;M63,M63,L63&gt;N63,N63,TRUE,L63)</f>
        <v>2491.6834485637301</v>
      </c>
    </row>
    <row r="64" spans="6:15" x14ac:dyDescent="0.3">
      <c r="F64">
        <v>62</v>
      </c>
      <c r="G64" s="1">
        <v>45778</v>
      </c>
      <c r="J64" s="2">
        <f t="shared" ref="J64:J98" si="2" xml:space="preserve"> 14.625 *F64 + 1549.2</f>
        <v>2455.9499999999998</v>
      </c>
      <c r="K64" s="3">
        <f>$E$6*J64</f>
        <v>2528.9496522298959</v>
      </c>
      <c r="L64">
        <f>K64</f>
        <v>2528.9496522298959</v>
      </c>
      <c r="M64">
        <f t="shared" ref="M64:M98" si="3">J64*0.93</f>
        <v>2284.0335</v>
      </c>
      <c r="N64">
        <f t="shared" ref="N64:N98" si="4">J64*1.15</f>
        <v>2824.3424999999997</v>
      </c>
      <c r="O64" cm="1">
        <f t="array" ref="O64">_xlfn.IFS(L64&lt;M64,M64,L64&gt;N64,N64,TRUE,L64)</f>
        <v>2528.9496522298959</v>
      </c>
    </row>
    <row r="65" spans="6:15" x14ac:dyDescent="0.3">
      <c r="F65">
        <v>63</v>
      </c>
      <c r="G65" s="1">
        <v>45809</v>
      </c>
      <c r="J65" s="2">
        <f t="shared" si="2"/>
        <v>2470.5749999999998</v>
      </c>
      <c r="K65" s="5">
        <f>$E$7*J65</f>
        <v>2451.2426104279557</v>
      </c>
      <c r="L65">
        <f>K65*1.2</f>
        <v>2941.4911325135467</v>
      </c>
      <c r="M65">
        <f t="shared" si="3"/>
        <v>2297.6347500000002</v>
      </c>
      <c r="N65">
        <f t="shared" si="4"/>
        <v>2841.1612499999997</v>
      </c>
      <c r="O65" cm="1">
        <f t="array" ref="O65">_xlfn.IFS(L65&lt;M65,M65,L65&gt;N65,N65,TRUE,L65)</f>
        <v>2841.1612499999997</v>
      </c>
    </row>
    <row r="66" spans="6:15" x14ac:dyDescent="0.3">
      <c r="F66">
        <v>64</v>
      </c>
      <c r="G66" s="1">
        <v>45839</v>
      </c>
      <c r="J66" s="2">
        <f t="shared" si="2"/>
        <v>2485.1999999999998</v>
      </c>
      <c r="K66" s="3">
        <f>$E$8*J66</f>
        <v>2487.2008867793934</v>
      </c>
      <c r="L66">
        <f>K66</f>
        <v>2487.2008867793934</v>
      </c>
      <c r="M66">
        <f t="shared" si="3"/>
        <v>2311.2359999999999</v>
      </c>
      <c r="N66">
        <f t="shared" si="4"/>
        <v>2857.9799999999996</v>
      </c>
      <c r="O66" cm="1">
        <f t="array" ref="O66">_xlfn.IFS(L66&lt;M66,M66,L66&gt;N66,N66,TRUE,L66)</f>
        <v>2487.2008867793934</v>
      </c>
    </row>
    <row r="67" spans="6:15" x14ac:dyDescent="0.3">
      <c r="F67">
        <v>65</v>
      </c>
      <c r="G67" s="1">
        <v>45870</v>
      </c>
      <c r="J67" s="2">
        <f t="shared" si="2"/>
        <v>2499.8249999999998</v>
      </c>
      <c r="K67" s="5">
        <f>$E$9*J67</f>
        <v>2465.2965822505553</v>
      </c>
      <c r="L67">
        <f t="shared" ref="L67:L68" si="5">K67</f>
        <v>2465.2965822505553</v>
      </c>
      <c r="M67">
        <f t="shared" si="3"/>
        <v>2324.83725</v>
      </c>
      <c r="N67">
        <f t="shared" si="4"/>
        <v>2874.7987499999995</v>
      </c>
      <c r="O67" cm="1">
        <f t="array" ref="O67">_xlfn.IFS(L67&lt;M67,M67,L67&gt;N67,N67,TRUE,L67)</f>
        <v>2465.2965822505553</v>
      </c>
    </row>
    <row r="68" spans="6:15" x14ac:dyDescent="0.3">
      <c r="F68">
        <v>66</v>
      </c>
      <c r="G68" s="1">
        <v>45901</v>
      </c>
      <c r="J68" s="2">
        <f t="shared" si="2"/>
        <v>2514.4499999999998</v>
      </c>
      <c r="K68" s="3">
        <f>$E$10*J68</f>
        <v>2389.4939014090328</v>
      </c>
      <c r="L68">
        <f t="shared" si="5"/>
        <v>2389.4939014090328</v>
      </c>
      <c r="M68">
        <f t="shared" si="3"/>
        <v>2338.4384999999997</v>
      </c>
      <c r="N68">
        <f t="shared" si="4"/>
        <v>2891.6174999999994</v>
      </c>
      <c r="O68" cm="1">
        <f t="array" ref="O68">_xlfn.IFS(L68&lt;M68,M68,L68&gt;N68,N68,TRUE,L68)</f>
        <v>2389.4939014090328</v>
      </c>
    </row>
    <row r="69" spans="6:15" x14ac:dyDescent="0.3">
      <c r="F69">
        <v>67</v>
      </c>
      <c r="G69" s="1">
        <v>45931</v>
      </c>
      <c r="J69" s="2">
        <f t="shared" si="2"/>
        <v>2529.0749999999998</v>
      </c>
      <c r="K69" s="5">
        <f>$E$11*J69</f>
        <v>2465.0719454011755</v>
      </c>
      <c r="L69">
        <f>K69*0.9</f>
        <v>2218.5647508610582</v>
      </c>
      <c r="M69">
        <f t="shared" si="3"/>
        <v>2352.0397499999999</v>
      </c>
      <c r="N69">
        <f t="shared" si="4"/>
        <v>2908.4362499999997</v>
      </c>
      <c r="O69" cm="1">
        <f t="array" ref="O69">_xlfn.IFS(L69&lt;M69,M69,L69&gt;N69,N69,TRUE,L69)</f>
        <v>2352.0397499999999</v>
      </c>
    </row>
    <row r="70" spans="6:15" x14ac:dyDescent="0.3">
      <c r="F70">
        <v>68</v>
      </c>
      <c r="G70" s="1">
        <v>45962</v>
      </c>
      <c r="J70" s="2">
        <f t="shared" si="2"/>
        <v>2543.6999999999998</v>
      </c>
      <c r="K70" s="3">
        <f>$E$12*J70</f>
        <v>2560.6756878390443</v>
      </c>
      <c r="L70">
        <f>K70</f>
        <v>2560.6756878390443</v>
      </c>
      <c r="M70">
        <f t="shared" si="3"/>
        <v>2365.6410000000001</v>
      </c>
      <c r="N70">
        <f t="shared" si="4"/>
        <v>2925.2549999999997</v>
      </c>
      <c r="O70" cm="1">
        <f t="array" ref="O70">_xlfn.IFS(L70&lt;M70,M70,L70&gt;N70,N70,TRUE,L70)</f>
        <v>2560.6756878390443</v>
      </c>
    </row>
    <row r="71" spans="6:15" x14ac:dyDescent="0.3">
      <c r="F71">
        <v>69</v>
      </c>
      <c r="G71" s="1">
        <v>45992</v>
      </c>
      <c r="J71" s="2">
        <f t="shared" si="2"/>
        <v>2558.3249999999998</v>
      </c>
      <c r="K71" s="5">
        <f>$E$13*J71</f>
        <v>2639.5385207209079</v>
      </c>
      <c r="L71">
        <f>K71</f>
        <v>2639.5385207209079</v>
      </c>
      <c r="M71">
        <f t="shared" si="3"/>
        <v>2379.2422499999998</v>
      </c>
      <c r="N71">
        <f t="shared" si="4"/>
        <v>2942.0737499999996</v>
      </c>
      <c r="O71" cm="1">
        <f t="array" ref="O71">_xlfn.IFS(L71&lt;M71,M71,L71&gt;N71,N71,TRUE,L71)</f>
        <v>2639.5385207209079</v>
      </c>
    </row>
    <row r="72" spans="6:15" x14ac:dyDescent="0.3">
      <c r="F72">
        <v>70</v>
      </c>
      <c r="G72" s="1">
        <v>46023</v>
      </c>
      <c r="J72" s="2">
        <f t="shared" si="2"/>
        <v>2572.9499999999998</v>
      </c>
      <c r="K72" s="3">
        <f>$E$2*J72</f>
        <v>2589.6485429042327</v>
      </c>
      <c r="L72">
        <f>K72*1.15</f>
        <v>2978.0958243398672</v>
      </c>
      <c r="M72">
        <f t="shared" si="3"/>
        <v>2392.8434999999999</v>
      </c>
      <c r="N72">
        <f t="shared" si="4"/>
        <v>2958.8924999999995</v>
      </c>
      <c r="O72" cm="1">
        <f t="array" ref="O72">_xlfn.IFS(L72&lt;M72,M72,L72&gt;N72,N72,TRUE,L72)</f>
        <v>2958.8924999999995</v>
      </c>
    </row>
    <row r="73" spans="6:15" x14ac:dyDescent="0.3">
      <c r="F73">
        <v>71</v>
      </c>
      <c r="G73" s="1">
        <v>46054</v>
      </c>
      <c r="J73" s="2">
        <f t="shared" si="2"/>
        <v>2587.5749999999998</v>
      </c>
      <c r="K73" s="5">
        <f>$E$3*J73</f>
        <v>2555.2583390317986</v>
      </c>
      <c r="L73">
        <f t="shared" ref="L73:L76" si="6">K73*1.15</f>
        <v>2938.5470898865683</v>
      </c>
      <c r="M73">
        <f t="shared" si="3"/>
        <v>2406.4447500000001</v>
      </c>
      <c r="N73">
        <f t="shared" si="4"/>
        <v>2975.7112499999994</v>
      </c>
      <c r="O73" cm="1">
        <f t="array" ref="O73">_xlfn.IFS(L73&lt;M73,M73,L73&gt;N73,N73,TRUE,L73)</f>
        <v>2938.5470898865683</v>
      </c>
    </row>
    <row r="74" spans="6:15" x14ac:dyDescent="0.3">
      <c r="F74">
        <v>72</v>
      </c>
      <c r="G74" s="1">
        <v>46082</v>
      </c>
      <c r="J74" s="2">
        <f t="shared" si="2"/>
        <v>2602.1999999999998</v>
      </c>
      <c r="K74" s="3">
        <f>$E$4*J74</f>
        <v>2636.1951004199018</v>
      </c>
      <c r="L74">
        <f t="shared" si="6"/>
        <v>3031.6243654828868</v>
      </c>
      <c r="M74">
        <f t="shared" si="3"/>
        <v>2420.0459999999998</v>
      </c>
      <c r="N74">
        <f t="shared" si="4"/>
        <v>2992.5299999999997</v>
      </c>
      <c r="O74" cm="1">
        <f t="array" ref="O74">_xlfn.IFS(L74&lt;M74,M74,L74&gt;N74,N74,TRUE,L74)</f>
        <v>2992.5299999999997</v>
      </c>
    </row>
    <row r="75" spans="6:15" x14ac:dyDescent="0.3">
      <c r="F75">
        <v>73</v>
      </c>
      <c r="G75" s="1">
        <v>46113</v>
      </c>
      <c r="J75" s="2">
        <f t="shared" si="2"/>
        <v>2616.8249999999998</v>
      </c>
      <c r="K75" s="5">
        <f>$E$5*J75</f>
        <v>2670.8035760448865</v>
      </c>
      <c r="L75">
        <f t="shared" si="6"/>
        <v>3071.4241124516193</v>
      </c>
      <c r="M75">
        <f t="shared" si="3"/>
        <v>2433.64725</v>
      </c>
      <c r="N75">
        <f t="shared" si="4"/>
        <v>3009.3487499999997</v>
      </c>
      <c r="O75" cm="1">
        <f t="array" ref="O75">_xlfn.IFS(L75&lt;M75,M75,L75&gt;N75,N75,TRUE,L75)</f>
        <v>3009.3487499999997</v>
      </c>
    </row>
    <row r="76" spans="6:15" x14ac:dyDescent="0.3">
      <c r="F76">
        <v>74</v>
      </c>
      <c r="G76" s="1">
        <v>46143</v>
      </c>
      <c r="J76" s="2">
        <f t="shared" si="2"/>
        <v>2631.45</v>
      </c>
      <c r="K76" s="3">
        <f>$E$6*J76</f>
        <v>2709.6661423727514</v>
      </c>
      <c r="L76">
        <f t="shared" si="6"/>
        <v>3116.1160637286639</v>
      </c>
      <c r="M76">
        <f t="shared" si="3"/>
        <v>2447.2485000000001</v>
      </c>
      <c r="N76">
        <f t="shared" si="4"/>
        <v>3026.1674999999996</v>
      </c>
      <c r="O76" cm="1">
        <f t="array" ref="O76">_xlfn.IFS(L76&lt;M76,M76,L76&gt;N76,N76,TRUE,L76)</f>
        <v>3026.1674999999996</v>
      </c>
    </row>
    <row r="77" spans="6:15" x14ac:dyDescent="0.3">
      <c r="F77">
        <v>75</v>
      </c>
      <c r="G77" s="1">
        <v>46174</v>
      </c>
      <c r="J77" s="2">
        <f t="shared" si="2"/>
        <v>2646.0749999999998</v>
      </c>
      <c r="K77" s="5">
        <f>$E$7*J77</f>
        <v>2625.369312968905</v>
      </c>
      <c r="L77">
        <f>K77</f>
        <v>2625.369312968905</v>
      </c>
      <c r="M77">
        <f t="shared" si="3"/>
        <v>2460.8497499999999</v>
      </c>
      <c r="N77">
        <f t="shared" si="4"/>
        <v>3042.9862499999995</v>
      </c>
      <c r="O77" cm="1">
        <f t="array" ref="O77">_xlfn.IFS(L77&lt;M77,M77,L77&gt;N77,N77,TRUE,L77)</f>
        <v>2625.369312968905</v>
      </c>
    </row>
    <row r="78" spans="6:15" x14ac:dyDescent="0.3">
      <c r="F78">
        <v>76</v>
      </c>
      <c r="G78" s="1">
        <v>46204</v>
      </c>
      <c r="J78" s="2">
        <f t="shared" si="2"/>
        <v>2660.7</v>
      </c>
      <c r="K78" s="3">
        <f>$E$8*J78</f>
        <v>2662.8421855198503</v>
      </c>
      <c r="L78">
        <f t="shared" ref="L78:L98" si="7">K78</f>
        <v>2662.8421855198503</v>
      </c>
      <c r="M78">
        <f t="shared" si="3"/>
        <v>2474.451</v>
      </c>
      <c r="N78">
        <f t="shared" si="4"/>
        <v>3059.8049999999994</v>
      </c>
      <c r="O78" cm="1">
        <f t="array" ref="O78">_xlfn.IFS(L78&lt;M78,M78,L78&gt;N78,N78,TRUE,L78)</f>
        <v>2662.8421855198503</v>
      </c>
    </row>
    <row r="79" spans="6:15" x14ac:dyDescent="0.3">
      <c r="F79">
        <v>77</v>
      </c>
      <c r="G79" s="1">
        <v>46235</v>
      </c>
      <c r="J79" s="2">
        <f t="shared" si="2"/>
        <v>2675.3249999999998</v>
      </c>
      <c r="K79" s="5">
        <f>$E$9*J79</f>
        <v>2638.3725176400212</v>
      </c>
      <c r="L79">
        <f t="shared" si="7"/>
        <v>2638.3725176400212</v>
      </c>
      <c r="M79">
        <f t="shared" si="3"/>
        <v>2488.0522500000002</v>
      </c>
      <c r="N79">
        <f t="shared" si="4"/>
        <v>3076.6237499999997</v>
      </c>
      <c r="O79" cm="1">
        <f t="array" ref="O79">_xlfn.IFS(L79&lt;M79,M79,L79&gt;N79,N79,TRUE,L79)</f>
        <v>2638.3725176400212</v>
      </c>
    </row>
    <row r="80" spans="6:15" x14ac:dyDescent="0.3">
      <c r="F80">
        <v>78</v>
      </c>
      <c r="G80" s="1">
        <v>46266</v>
      </c>
      <c r="J80" s="2">
        <f t="shared" si="2"/>
        <v>2689.95</v>
      </c>
      <c r="K80" s="3">
        <f>$E$10*J80</f>
        <v>2556.2723936030652</v>
      </c>
      <c r="L80">
        <f t="shared" si="7"/>
        <v>2556.2723936030652</v>
      </c>
      <c r="M80">
        <f t="shared" si="3"/>
        <v>2501.6534999999999</v>
      </c>
      <c r="N80">
        <f t="shared" si="4"/>
        <v>3093.4424999999997</v>
      </c>
      <c r="O80" cm="1">
        <f t="array" ref="O80">_xlfn.IFS(L80&lt;M80,M80,L80&gt;N80,N80,TRUE,L80)</f>
        <v>2556.2723936030652</v>
      </c>
    </row>
    <row r="81" spans="6:15" x14ac:dyDescent="0.3">
      <c r="F81">
        <v>79</v>
      </c>
      <c r="G81" s="1">
        <v>46296</v>
      </c>
      <c r="J81" s="2">
        <f t="shared" si="2"/>
        <v>2704.5749999999998</v>
      </c>
      <c r="K81" s="5">
        <f>$E$11*J81</f>
        <v>2636.1305840014174</v>
      </c>
      <c r="L81">
        <f t="shared" si="7"/>
        <v>2636.1305840014174</v>
      </c>
      <c r="M81">
        <f t="shared" si="3"/>
        <v>2515.2547500000001</v>
      </c>
      <c r="N81">
        <f t="shared" si="4"/>
        <v>3110.2612499999996</v>
      </c>
      <c r="O81" cm="1">
        <f t="array" ref="O81">_xlfn.IFS(L81&lt;M81,M81,L81&gt;N81,N81,TRUE,L81)</f>
        <v>2636.1305840014174</v>
      </c>
    </row>
    <row r="82" spans="6:15" x14ac:dyDescent="0.3">
      <c r="F82">
        <v>80</v>
      </c>
      <c r="G82" s="1">
        <v>46327</v>
      </c>
      <c r="J82" s="2">
        <f t="shared" si="2"/>
        <v>2719.2</v>
      </c>
      <c r="K82" s="3">
        <f>$E$12*J82</f>
        <v>2737.3469081935482</v>
      </c>
      <c r="L82">
        <f t="shared" si="7"/>
        <v>2737.3469081935482</v>
      </c>
      <c r="M82">
        <f t="shared" si="3"/>
        <v>2528.8559999999998</v>
      </c>
      <c r="N82">
        <f t="shared" si="4"/>
        <v>3127.0799999999995</v>
      </c>
      <c r="O82" cm="1">
        <f t="array" ref="O82">_xlfn.IFS(L82&lt;M82,M82,L82&gt;N82,N82,TRUE,L82)</f>
        <v>2737.3469081935482</v>
      </c>
    </row>
    <row r="83" spans="6:15" x14ac:dyDescent="0.3">
      <c r="F83">
        <v>81</v>
      </c>
      <c r="G83" s="1">
        <v>46357</v>
      </c>
      <c r="J83" s="2">
        <f t="shared" si="2"/>
        <v>2733.8249999999998</v>
      </c>
      <c r="K83" s="5">
        <f>$E$13*J83</f>
        <v>2820.6097334818041</v>
      </c>
      <c r="L83">
        <f t="shared" si="7"/>
        <v>2820.6097334818041</v>
      </c>
      <c r="M83">
        <f t="shared" si="3"/>
        <v>2542.4572499999999</v>
      </c>
      <c r="N83">
        <f t="shared" si="4"/>
        <v>3143.8987499999994</v>
      </c>
      <c r="O83" cm="1">
        <f t="array" ref="O83">_xlfn.IFS(L83&lt;M83,M83,L83&gt;N83,N83,TRUE,L83)</f>
        <v>2820.6097334818041</v>
      </c>
    </row>
    <row r="84" spans="6:15" x14ac:dyDescent="0.3">
      <c r="F84">
        <v>82</v>
      </c>
      <c r="G84" s="1">
        <v>46388</v>
      </c>
      <c r="J84" s="2">
        <f t="shared" si="2"/>
        <v>2748.45</v>
      </c>
      <c r="K84" s="3">
        <f>$E$2*J84</f>
        <v>2766.2875445481409</v>
      </c>
      <c r="L84">
        <f t="shared" si="7"/>
        <v>2766.2875445481409</v>
      </c>
      <c r="M84">
        <f t="shared" si="3"/>
        <v>2556.0585000000001</v>
      </c>
      <c r="N84">
        <f t="shared" si="4"/>
        <v>3160.7174999999997</v>
      </c>
      <c r="O84" cm="1">
        <f t="array" ref="O84">_xlfn.IFS(L84&lt;M84,M84,L84&gt;N84,N84,TRUE,L84)</f>
        <v>2766.2875445481409</v>
      </c>
    </row>
    <row r="85" spans="6:15" x14ac:dyDescent="0.3">
      <c r="F85">
        <v>83</v>
      </c>
      <c r="G85" s="1">
        <v>46419</v>
      </c>
      <c r="J85" s="2">
        <f t="shared" si="2"/>
        <v>2763.0749999999998</v>
      </c>
      <c r="K85" s="5">
        <f>$E$3*J85</f>
        <v>2728.5664899066837</v>
      </c>
      <c r="L85">
        <f t="shared" si="7"/>
        <v>2728.5664899066837</v>
      </c>
      <c r="M85">
        <f t="shared" si="3"/>
        <v>2569.6597499999998</v>
      </c>
      <c r="N85">
        <f t="shared" si="4"/>
        <v>3177.5362499999997</v>
      </c>
      <c r="O85" cm="1">
        <f t="array" ref="O85">_xlfn.IFS(L85&lt;M85,M85,L85&gt;N85,N85,TRUE,L85)</f>
        <v>2728.5664899066837</v>
      </c>
    </row>
    <row r="86" spans="6:15" x14ac:dyDescent="0.3">
      <c r="F86">
        <v>84</v>
      </c>
      <c r="G86" s="1">
        <v>46447</v>
      </c>
      <c r="J86" s="2">
        <f t="shared" si="2"/>
        <v>2777.7</v>
      </c>
      <c r="K86" s="3">
        <f>$E$4*J86</f>
        <v>2813.9878296965499</v>
      </c>
      <c r="L86">
        <f t="shared" si="7"/>
        <v>2813.9878296965499</v>
      </c>
      <c r="M86">
        <f t="shared" si="3"/>
        <v>2583.261</v>
      </c>
      <c r="N86">
        <f t="shared" si="4"/>
        <v>3194.3549999999996</v>
      </c>
      <c r="O86" cm="1">
        <f t="array" ref="O86">_xlfn.IFS(L86&lt;M86,M86,L86&gt;N86,N86,TRUE,L86)</f>
        <v>2813.9878296965499</v>
      </c>
    </row>
    <row r="87" spans="6:15" x14ac:dyDescent="0.3">
      <c r="F87">
        <v>85</v>
      </c>
      <c r="G87" s="1">
        <v>46478</v>
      </c>
      <c r="J87" s="2">
        <f t="shared" si="2"/>
        <v>2792.3249999999998</v>
      </c>
      <c r="K87" s="5">
        <f>$E$5*J87</f>
        <v>2849.9237035260435</v>
      </c>
      <c r="L87">
        <f t="shared" si="7"/>
        <v>2849.9237035260435</v>
      </c>
      <c r="M87">
        <f t="shared" si="3"/>
        <v>2596.8622500000001</v>
      </c>
      <c r="N87">
        <f t="shared" si="4"/>
        <v>3211.1737499999995</v>
      </c>
      <c r="O87" cm="1">
        <f t="array" ref="O87">_xlfn.IFS(L87&lt;M87,M87,L87&gt;N87,N87,TRUE,L87)</f>
        <v>2849.9237035260435</v>
      </c>
    </row>
    <row r="88" spans="6:15" x14ac:dyDescent="0.3">
      <c r="F88">
        <v>86</v>
      </c>
      <c r="G88" s="1">
        <v>46508</v>
      </c>
      <c r="J88" s="2">
        <f t="shared" si="2"/>
        <v>2806.95</v>
      </c>
      <c r="K88" s="3">
        <f>$E$6*J88</f>
        <v>2890.3826325156074</v>
      </c>
      <c r="L88">
        <f t="shared" si="7"/>
        <v>2890.3826325156074</v>
      </c>
      <c r="M88">
        <f t="shared" si="3"/>
        <v>2610.4634999999998</v>
      </c>
      <c r="N88">
        <f t="shared" si="4"/>
        <v>3227.9924999999994</v>
      </c>
      <c r="O88" cm="1">
        <f t="array" ref="O88">_xlfn.IFS(L88&lt;M88,M88,L88&gt;N88,N88,TRUE,L88)</f>
        <v>2890.3826325156074</v>
      </c>
    </row>
    <row r="89" spans="6:15" x14ac:dyDescent="0.3">
      <c r="F89">
        <v>87</v>
      </c>
      <c r="G89" s="1">
        <v>46539</v>
      </c>
      <c r="J89" s="2">
        <f t="shared" si="2"/>
        <v>2821.5749999999998</v>
      </c>
      <c r="K89" s="5">
        <f>$E$7*J89</f>
        <v>2799.4960155098547</v>
      </c>
      <c r="L89">
        <f t="shared" si="7"/>
        <v>2799.4960155098547</v>
      </c>
      <c r="M89">
        <f t="shared" si="3"/>
        <v>2624.06475</v>
      </c>
      <c r="N89">
        <f t="shared" si="4"/>
        <v>3244.8112499999997</v>
      </c>
      <c r="O89" cm="1">
        <f t="array" ref="O89">_xlfn.IFS(L89&lt;M89,M89,L89&gt;N89,N89,TRUE,L89)</f>
        <v>2799.4960155098547</v>
      </c>
    </row>
    <row r="90" spans="6:15" x14ac:dyDescent="0.3">
      <c r="F90">
        <v>88</v>
      </c>
      <c r="G90" s="1">
        <v>46569</v>
      </c>
      <c r="J90" s="2">
        <f t="shared" si="2"/>
        <v>2836.2</v>
      </c>
      <c r="K90" s="3">
        <f>$E$8*J90</f>
        <v>2838.4834842603073</v>
      </c>
      <c r="L90">
        <f t="shared" si="7"/>
        <v>2838.4834842603073</v>
      </c>
      <c r="M90">
        <f t="shared" si="3"/>
        <v>2637.6660000000002</v>
      </c>
      <c r="N90">
        <f t="shared" si="4"/>
        <v>3261.6299999999997</v>
      </c>
      <c r="O90" cm="1">
        <f t="array" ref="O90">_xlfn.IFS(L90&lt;M90,M90,L90&gt;N90,N90,TRUE,L90)</f>
        <v>2838.4834842603073</v>
      </c>
    </row>
    <row r="91" spans="6:15" x14ac:dyDescent="0.3">
      <c r="F91">
        <v>89</v>
      </c>
      <c r="G91" s="1">
        <v>46600</v>
      </c>
      <c r="J91" s="2">
        <f t="shared" si="2"/>
        <v>2850.8249999999998</v>
      </c>
      <c r="K91" s="5">
        <f>$E$9*J91</f>
        <v>2811.4484530294876</v>
      </c>
      <c r="L91">
        <f t="shared" si="7"/>
        <v>2811.4484530294876</v>
      </c>
      <c r="M91">
        <f t="shared" si="3"/>
        <v>2651.2672499999999</v>
      </c>
      <c r="N91">
        <f t="shared" si="4"/>
        <v>3278.4487499999996</v>
      </c>
      <c r="O91" cm="1">
        <f t="array" ref="O91">_xlfn.IFS(L91&lt;M91,M91,L91&gt;N91,N91,TRUE,L91)</f>
        <v>2811.4484530294876</v>
      </c>
    </row>
    <row r="92" spans="6:15" x14ac:dyDescent="0.3">
      <c r="F92">
        <v>90</v>
      </c>
      <c r="G92" s="1">
        <v>46631</v>
      </c>
      <c r="J92" s="2">
        <f t="shared" si="2"/>
        <v>2865.45</v>
      </c>
      <c r="K92" s="3">
        <f>$E$10*J92</f>
        <v>2723.0508857970981</v>
      </c>
      <c r="L92">
        <f t="shared" si="7"/>
        <v>2723.0508857970981</v>
      </c>
      <c r="M92">
        <f t="shared" si="3"/>
        <v>2664.8685</v>
      </c>
      <c r="N92">
        <f t="shared" si="4"/>
        <v>3295.2674999999995</v>
      </c>
      <c r="O92" cm="1">
        <f t="array" ref="O92">_xlfn.IFS(L92&lt;M92,M92,L92&gt;N92,N92,TRUE,L92)</f>
        <v>2723.0508857970981</v>
      </c>
    </row>
    <row r="93" spans="6:15" x14ac:dyDescent="0.3">
      <c r="F93">
        <v>91</v>
      </c>
      <c r="G93" s="1">
        <v>46661</v>
      </c>
      <c r="J93" s="2">
        <f t="shared" si="2"/>
        <v>2880.0749999999998</v>
      </c>
      <c r="K93" s="5">
        <f>$E$11*J93</f>
        <v>2807.1892226016594</v>
      </c>
      <c r="L93">
        <f t="shared" si="7"/>
        <v>2807.1892226016594</v>
      </c>
      <c r="M93">
        <f t="shared" si="3"/>
        <v>2678.4697499999997</v>
      </c>
      <c r="N93">
        <f t="shared" si="4"/>
        <v>3312.0862499999994</v>
      </c>
      <c r="O93" cm="1">
        <f t="array" ref="O93">_xlfn.IFS(L93&lt;M93,M93,L93&gt;N93,N93,TRUE,L93)</f>
        <v>2807.1892226016594</v>
      </c>
    </row>
    <row r="94" spans="6:15" x14ac:dyDescent="0.3">
      <c r="F94">
        <v>92</v>
      </c>
      <c r="G94" s="1">
        <v>46692</v>
      </c>
      <c r="J94" s="2">
        <f t="shared" si="2"/>
        <v>2894.7</v>
      </c>
      <c r="K94" s="3">
        <f>$E$12*J94</f>
        <v>2914.0181285480526</v>
      </c>
      <c r="L94">
        <f t="shared" si="7"/>
        <v>2914.0181285480526</v>
      </c>
      <c r="M94">
        <f t="shared" si="3"/>
        <v>2692.0709999999999</v>
      </c>
      <c r="N94">
        <f t="shared" si="4"/>
        <v>3328.9049999999997</v>
      </c>
      <c r="O94" cm="1">
        <f t="array" ref="O94">_xlfn.IFS(L94&lt;M94,M94,L94&gt;N94,N94,TRUE,L94)</f>
        <v>2914.0181285480526</v>
      </c>
    </row>
    <row r="95" spans="6:15" x14ac:dyDescent="0.3">
      <c r="F95">
        <v>93</v>
      </c>
      <c r="G95" s="1">
        <v>46722</v>
      </c>
      <c r="J95" s="2">
        <f t="shared" si="2"/>
        <v>2909.3249999999998</v>
      </c>
      <c r="K95" s="5">
        <f>$E$13*J95</f>
        <v>3001.6809462427</v>
      </c>
      <c r="L95">
        <f t="shared" si="7"/>
        <v>3001.6809462427</v>
      </c>
      <c r="M95">
        <f t="shared" si="3"/>
        <v>2705.6722500000001</v>
      </c>
      <c r="N95">
        <f t="shared" si="4"/>
        <v>3345.7237499999997</v>
      </c>
      <c r="O95" cm="1">
        <f t="array" ref="O95">_xlfn.IFS(L95&lt;M95,M95,L95&gt;N95,N95,TRUE,L95)</f>
        <v>3001.6809462427</v>
      </c>
    </row>
    <row r="96" spans="6:15" x14ac:dyDescent="0.3">
      <c r="F96">
        <v>94</v>
      </c>
      <c r="G96" s="1">
        <v>46753</v>
      </c>
      <c r="J96" s="2">
        <f t="shared" si="2"/>
        <v>2923.95</v>
      </c>
      <c r="K96" s="3">
        <f>$E$2*J96</f>
        <v>2942.9265461920486</v>
      </c>
      <c r="L96">
        <f t="shared" si="7"/>
        <v>2942.9265461920486</v>
      </c>
      <c r="M96">
        <f t="shared" si="3"/>
        <v>2719.2734999999998</v>
      </c>
      <c r="N96">
        <f t="shared" si="4"/>
        <v>3362.5424999999996</v>
      </c>
      <c r="O96" cm="1">
        <f t="array" ref="O96">_xlfn.IFS(L96&lt;M96,M96,L96&gt;N96,N96,TRUE,L96)</f>
        <v>2942.9265461920486</v>
      </c>
    </row>
    <row r="97" spans="6:15" x14ac:dyDescent="0.3">
      <c r="F97">
        <v>95</v>
      </c>
      <c r="G97" s="1">
        <v>46784</v>
      </c>
      <c r="J97" s="2">
        <f t="shared" si="2"/>
        <v>2938.5749999999998</v>
      </c>
      <c r="K97" s="5">
        <f>$E$3*J97</f>
        <v>2901.8746407815688</v>
      </c>
      <c r="L97">
        <f t="shared" si="7"/>
        <v>2901.8746407815688</v>
      </c>
      <c r="M97">
        <f t="shared" si="3"/>
        <v>2732.8747499999999</v>
      </c>
      <c r="N97">
        <f t="shared" si="4"/>
        <v>3379.3612499999995</v>
      </c>
      <c r="O97" cm="1">
        <f t="array" ref="O97">_xlfn.IFS(L97&lt;M97,M97,L97&gt;N97,N97,TRUE,L97)</f>
        <v>2901.8746407815688</v>
      </c>
    </row>
    <row r="98" spans="6:15" x14ac:dyDescent="0.3">
      <c r="F98">
        <v>96</v>
      </c>
      <c r="G98" s="1">
        <v>46813</v>
      </c>
      <c r="J98" s="2">
        <f t="shared" si="2"/>
        <v>2953.2</v>
      </c>
      <c r="K98" s="3">
        <f>$E$4*J98</f>
        <v>2991.7805589731975</v>
      </c>
      <c r="L98">
        <f t="shared" si="7"/>
        <v>2991.7805589731975</v>
      </c>
      <c r="M98">
        <f t="shared" si="3"/>
        <v>2746.4760000000001</v>
      </c>
      <c r="N98">
        <f t="shared" si="4"/>
        <v>3396.1799999999994</v>
      </c>
      <c r="O98" cm="1">
        <f t="array" ref="O98">_xlfn.IFS(L98&lt;M98,M98,L98&gt;N98,N98,TRUE,L98)</f>
        <v>2991.7805589731975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7ED5-0F45-4A5C-AD35-C2EF1CEC4F8C}">
  <dimension ref="A1:D207"/>
  <sheetViews>
    <sheetView workbookViewId="0">
      <selection activeCell="M28" sqref="M28"/>
    </sheetView>
  </sheetViews>
  <sheetFormatPr defaultRowHeight="14.4" x14ac:dyDescent="0.3"/>
  <cols>
    <col min="2" max="2" width="10.109375" bestFit="1" customWidth="1"/>
    <col min="3" max="3" width="10.77734375" bestFit="1" customWidth="1"/>
  </cols>
  <sheetData>
    <row r="1" spans="1:4" x14ac:dyDescent="0.3">
      <c r="A1" t="s">
        <v>15</v>
      </c>
      <c r="B1" t="s">
        <v>1</v>
      </c>
      <c r="C1" t="s">
        <v>0</v>
      </c>
      <c r="D1" t="s">
        <v>16</v>
      </c>
    </row>
    <row r="2" spans="1:4" x14ac:dyDescent="0.3">
      <c r="A2">
        <v>0</v>
      </c>
      <c r="B2" s="1">
        <v>44284</v>
      </c>
      <c r="C2">
        <v>228.4</v>
      </c>
    </row>
    <row r="3" spans="1:4" x14ac:dyDescent="0.3">
      <c r="A3">
        <v>1</v>
      </c>
      <c r="B3" s="1">
        <v>44291</v>
      </c>
      <c r="C3">
        <v>222.15</v>
      </c>
      <c r="D3">
        <f>C2</f>
        <v>228.4</v>
      </c>
    </row>
    <row r="4" spans="1:4" x14ac:dyDescent="0.3">
      <c r="A4">
        <v>2</v>
      </c>
      <c r="B4" s="1">
        <v>44298</v>
      </c>
      <c r="C4">
        <v>235.1</v>
      </c>
      <c r="D4">
        <f t="shared" ref="D4:D67" si="0">0.2*C3+0.8*D3</f>
        <v>227.15000000000003</v>
      </c>
    </row>
    <row r="5" spans="1:4" x14ac:dyDescent="0.3">
      <c r="A5">
        <v>3</v>
      </c>
      <c r="B5" s="1">
        <v>44305</v>
      </c>
      <c r="C5">
        <v>232.62</v>
      </c>
      <c r="D5">
        <f t="shared" si="0"/>
        <v>228.74000000000004</v>
      </c>
    </row>
    <row r="6" spans="1:4" x14ac:dyDescent="0.3">
      <c r="A6">
        <v>4</v>
      </c>
      <c r="B6" s="1">
        <v>44312</v>
      </c>
      <c r="C6">
        <v>231.38</v>
      </c>
      <c r="D6">
        <f t="shared" si="0"/>
        <v>229.51600000000005</v>
      </c>
    </row>
    <row r="7" spans="1:4" x14ac:dyDescent="0.3">
      <c r="A7">
        <v>5</v>
      </c>
      <c r="B7" s="1">
        <v>44319</v>
      </c>
      <c r="C7">
        <v>241.7</v>
      </c>
      <c r="D7">
        <f t="shared" si="0"/>
        <v>229.88880000000006</v>
      </c>
    </row>
    <row r="8" spans="1:4" x14ac:dyDescent="0.3">
      <c r="A8">
        <v>6</v>
      </c>
      <c r="B8" s="1">
        <v>44326</v>
      </c>
      <c r="C8">
        <v>249.55</v>
      </c>
      <c r="D8">
        <f t="shared" si="0"/>
        <v>232.25104000000007</v>
      </c>
    </row>
    <row r="9" spans="1:4" x14ac:dyDescent="0.3">
      <c r="A9">
        <v>7</v>
      </c>
      <c r="B9" s="1">
        <v>44333</v>
      </c>
      <c r="C9">
        <v>258</v>
      </c>
      <c r="D9">
        <f t="shared" si="0"/>
        <v>235.71083200000007</v>
      </c>
    </row>
    <row r="10" spans="1:4" x14ac:dyDescent="0.3">
      <c r="A10">
        <v>8</v>
      </c>
      <c r="B10" s="1">
        <v>44340</v>
      </c>
      <c r="C10">
        <v>262</v>
      </c>
      <c r="D10">
        <f t="shared" si="0"/>
        <v>240.16866560000005</v>
      </c>
    </row>
    <row r="11" spans="1:4" x14ac:dyDescent="0.3">
      <c r="A11">
        <v>9</v>
      </c>
      <c r="B11" s="1">
        <v>44347</v>
      </c>
      <c r="C11">
        <v>274.3</v>
      </c>
      <c r="D11">
        <f t="shared" si="0"/>
        <v>244.53493248000007</v>
      </c>
    </row>
    <row r="12" spans="1:4" x14ac:dyDescent="0.3">
      <c r="A12">
        <v>10</v>
      </c>
      <c r="B12" s="1">
        <v>44354</v>
      </c>
      <c r="C12">
        <v>277.05</v>
      </c>
      <c r="D12">
        <f t="shared" si="0"/>
        <v>250.48794598400008</v>
      </c>
    </row>
    <row r="13" spans="1:4" x14ac:dyDescent="0.3">
      <c r="A13">
        <v>11</v>
      </c>
      <c r="B13" s="1">
        <v>44361</v>
      </c>
      <c r="C13">
        <v>270.06</v>
      </c>
      <c r="D13">
        <f t="shared" si="0"/>
        <v>255.80035678720006</v>
      </c>
    </row>
    <row r="14" spans="1:4" x14ac:dyDescent="0.3">
      <c r="A14">
        <v>12</v>
      </c>
      <c r="B14" s="1">
        <v>44368</v>
      </c>
      <c r="C14">
        <v>277.19</v>
      </c>
      <c r="D14">
        <f t="shared" si="0"/>
        <v>258.65228542976007</v>
      </c>
    </row>
    <row r="15" spans="1:4" x14ac:dyDescent="0.3">
      <c r="A15">
        <v>13</v>
      </c>
      <c r="B15" s="1">
        <v>44375</v>
      </c>
      <c r="C15">
        <v>285.64999999999998</v>
      </c>
      <c r="D15">
        <f t="shared" si="0"/>
        <v>262.35982834380809</v>
      </c>
    </row>
    <row r="16" spans="1:4" x14ac:dyDescent="0.3">
      <c r="A16">
        <v>14</v>
      </c>
      <c r="B16" s="1">
        <v>44382</v>
      </c>
      <c r="C16">
        <v>295.22000000000003</v>
      </c>
      <c r="D16">
        <f t="shared" si="0"/>
        <v>267.01786267504644</v>
      </c>
    </row>
    <row r="17" spans="1:4" x14ac:dyDescent="0.3">
      <c r="A17">
        <v>15</v>
      </c>
      <c r="B17" s="1">
        <v>44389</v>
      </c>
      <c r="C17">
        <v>279.64999999999998</v>
      </c>
      <c r="D17">
        <f t="shared" si="0"/>
        <v>272.65829014003714</v>
      </c>
    </row>
    <row r="18" spans="1:4" x14ac:dyDescent="0.3">
      <c r="A18">
        <v>16</v>
      </c>
      <c r="B18" s="1">
        <v>44396</v>
      </c>
      <c r="C18">
        <v>279.51</v>
      </c>
      <c r="D18">
        <f t="shared" si="0"/>
        <v>274.05663211202972</v>
      </c>
    </row>
    <row r="19" spans="1:4" x14ac:dyDescent="0.3">
      <c r="A19">
        <v>17</v>
      </c>
      <c r="B19" s="1">
        <v>44403</v>
      </c>
      <c r="C19">
        <v>287.35000000000002</v>
      </c>
      <c r="D19">
        <f t="shared" si="0"/>
        <v>275.14730568962381</v>
      </c>
    </row>
    <row r="20" spans="1:4" x14ac:dyDescent="0.3">
      <c r="A20">
        <v>18</v>
      </c>
      <c r="B20" s="1">
        <v>44410</v>
      </c>
      <c r="C20">
        <v>282.27</v>
      </c>
      <c r="D20">
        <f t="shared" si="0"/>
        <v>277.58784455169905</v>
      </c>
    </row>
    <row r="21" spans="1:4" x14ac:dyDescent="0.3">
      <c r="A21">
        <v>19</v>
      </c>
      <c r="B21" s="1">
        <v>44417</v>
      </c>
      <c r="C21">
        <v>292.7</v>
      </c>
      <c r="D21">
        <f t="shared" si="0"/>
        <v>278.52427564135922</v>
      </c>
    </row>
    <row r="22" spans="1:4" x14ac:dyDescent="0.3">
      <c r="A22">
        <v>20</v>
      </c>
      <c r="B22" s="1">
        <v>44424</v>
      </c>
      <c r="C22">
        <v>292.57</v>
      </c>
      <c r="D22">
        <f t="shared" si="0"/>
        <v>281.3594205130874</v>
      </c>
    </row>
    <row r="23" spans="1:4" x14ac:dyDescent="0.3">
      <c r="A23">
        <v>21</v>
      </c>
      <c r="B23" s="1">
        <v>44431</v>
      </c>
      <c r="C23">
        <v>299.66000000000003</v>
      </c>
      <c r="D23">
        <f t="shared" si="0"/>
        <v>283.60153641046992</v>
      </c>
    </row>
    <row r="24" spans="1:4" x14ac:dyDescent="0.3">
      <c r="A24">
        <v>22</v>
      </c>
      <c r="B24" s="1">
        <v>44438</v>
      </c>
      <c r="C24">
        <v>317.94</v>
      </c>
      <c r="D24">
        <f t="shared" si="0"/>
        <v>286.81322912837595</v>
      </c>
    </row>
    <row r="25" spans="1:4" x14ac:dyDescent="0.3">
      <c r="A25">
        <v>23</v>
      </c>
      <c r="B25" s="1">
        <v>44445</v>
      </c>
      <c r="C25">
        <v>326.43</v>
      </c>
      <c r="D25">
        <f t="shared" si="0"/>
        <v>293.03858330270077</v>
      </c>
    </row>
    <row r="26" spans="1:4" x14ac:dyDescent="0.3">
      <c r="A26">
        <v>24</v>
      </c>
      <c r="B26" s="1">
        <v>44452</v>
      </c>
      <c r="C26">
        <v>334.5</v>
      </c>
      <c r="D26">
        <f t="shared" si="0"/>
        <v>299.71686664216065</v>
      </c>
    </row>
    <row r="27" spans="1:4" x14ac:dyDescent="0.3">
      <c r="A27">
        <v>25</v>
      </c>
      <c r="B27" s="1">
        <v>44459</v>
      </c>
      <c r="C27">
        <v>344.29</v>
      </c>
      <c r="D27">
        <f t="shared" si="0"/>
        <v>306.6734933137285</v>
      </c>
    </row>
    <row r="28" spans="1:4" x14ac:dyDescent="0.3">
      <c r="A28">
        <v>26</v>
      </c>
      <c r="B28" s="1">
        <v>44466</v>
      </c>
      <c r="C28">
        <v>363.25</v>
      </c>
      <c r="D28">
        <f t="shared" si="0"/>
        <v>314.19679465098284</v>
      </c>
    </row>
    <row r="29" spans="1:4" x14ac:dyDescent="0.3">
      <c r="A29">
        <v>27</v>
      </c>
      <c r="B29" s="1">
        <v>44473</v>
      </c>
      <c r="C29">
        <v>366.17</v>
      </c>
      <c r="D29">
        <f t="shared" si="0"/>
        <v>324.00743572078625</v>
      </c>
    </row>
    <row r="30" spans="1:4" x14ac:dyDescent="0.3">
      <c r="A30">
        <v>28</v>
      </c>
      <c r="B30" s="1">
        <v>44480</v>
      </c>
      <c r="C30">
        <v>367.76</v>
      </c>
      <c r="D30">
        <f t="shared" si="0"/>
        <v>332.43994857662904</v>
      </c>
    </row>
    <row r="31" spans="1:4" x14ac:dyDescent="0.3">
      <c r="A31">
        <v>29</v>
      </c>
      <c r="B31" s="1">
        <v>44487</v>
      </c>
      <c r="C31">
        <v>358.12</v>
      </c>
      <c r="D31">
        <f t="shared" si="0"/>
        <v>339.50395886130326</v>
      </c>
    </row>
    <row r="32" spans="1:4" x14ac:dyDescent="0.3">
      <c r="A32">
        <v>30</v>
      </c>
      <c r="B32" s="1">
        <v>44494</v>
      </c>
      <c r="C32">
        <v>350.18</v>
      </c>
      <c r="D32">
        <f t="shared" si="0"/>
        <v>343.22716708904267</v>
      </c>
    </row>
    <row r="33" spans="1:4" x14ac:dyDescent="0.3">
      <c r="A33">
        <v>31</v>
      </c>
      <c r="B33" s="1">
        <v>44501</v>
      </c>
      <c r="C33">
        <v>350.6</v>
      </c>
      <c r="D33">
        <f t="shared" si="0"/>
        <v>344.61773367123413</v>
      </c>
    </row>
    <row r="34" spans="1:4" x14ac:dyDescent="0.3">
      <c r="A34">
        <v>32</v>
      </c>
      <c r="B34" s="1">
        <v>44508</v>
      </c>
      <c r="C34">
        <v>333.6</v>
      </c>
      <c r="D34">
        <f t="shared" si="0"/>
        <v>345.81418693698731</v>
      </c>
    </row>
    <row r="35" spans="1:4" x14ac:dyDescent="0.3">
      <c r="A35">
        <v>33</v>
      </c>
      <c r="B35" s="1">
        <v>44515</v>
      </c>
      <c r="C35">
        <v>337.62</v>
      </c>
      <c r="D35">
        <f t="shared" si="0"/>
        <v>343.37134954958987</v>
      </c>
    </row>
    <row r="36" spans="1:4" x14ac:dyDescent="0.3">
      <c r="A36">
        <v>34</v>
      </c>
      <c r="B36" s="1">
        <v>44522</v>
      </c>
      <c r="C36">
        <v>326</v>
      </c>
      <c r="D36">
        <f t="shared" si="0"/>
        <v>342.22107963967193</v>
      </c>
    </row>
    <row r="37" spans="1:4" x14ac:dyDescent="0.3">
      <c r="A37">
        <v>35</v>
      </c>
      <c r="B37" s="1">
        <v>44529</v>
      </c>
      <c r="C37">
        <v>345.99</v>
      </c>
      <c r="D37">
        <f t="shared" si="0"/>
        <v>338.97686371173756</v>
      </c>
    </row>
    <row r="38" spans="1:4" x14ac:dyDescent="0.3">
      <c r="A38">
        <v>36</v>
      </c>
      <c r="B38" s="1">
        <v>44536</v>
      </c>
      <c r="C38">
        <v>332</v>
      </c>
      <c r="D38">
        <f t="shared" si="0"/>
        <v>340.37949096939008</v>
      </c>
    </row>
    <row r="39" spans="1:4" x14ac:dyDescent="0.3">
      <c r="A39">
        <v>37</v>
      </c>
      <c r="B39" s="1">
        <v>44543</v>
      </c>
      <c r="C39">
        <v>327.3</v>
      </c>
      <c r="D39">
        <f t="shared" si="0"/>
        <v>338.70359277551211</v>
      </c>
    </row>
    <row r="40" spans="1:4" x14ac:dyDescent="0.3">
      <c r="A40">
        <v>38</v>
      </c>
      <c r="B40" s="1">
        <v>44550</v>
      </c>
      <c r="C40">
        <v>338.79</v>
      </c>
      <c r="D40">
        <f t="shared" si="0"/>
        <v>336.42287422040965</v>
      </c>
    </row>
    <row r="41" spans="1:4" x14ac:dyDescent="0.3">
      <c r="A41">
        <v>39</v>
      </c>
      <c r="B41" s="1">
        <v>44557</v>
      </c>
      <c r="C41">
        <v>342.39</v>
      </c>
      <c r="D41">
        <f t="shared" si="0"/>
        <v>336.89629937632776</v>
      </c>
    </row>
    <row r="42" spans="1:4" x14ac:dyDescent="0.3">
      <c r="A42">
        <v>40</v>
      </c>
      <c r="B42" s="1">
        <v>44564</v>
      </c>
      <c r="C42">
        <v>346.13</v>
      </c>
      <c r="D42">
        <f t="shared" si="0"/>
        <v>337.99503950106225</v>
      </c>
    </row>
    <row r="43" spans="1:4" x14ac:dyDescent="0.3">
      <c r="A43">
        <v>41</v>
      </c>
      <c r="B43" s="1">
        <v>44571</v>
      </c>
      <c r="C43">
        <v>335.76</v>
      </c>
      <c r="D43">
        <f t="shared" si="0"/>
        <v>339.62203160084982</v>
      </c>
    </row>
    <row r="44" spans="1:4" x14ac:dyDescent="0.3">
      <c r="A44">
        <v>42</v>
      </c>
      <c r="B44" s="1">
        <v>44578</v>
      </c>
      <c r="C44">
        <v>311.60000000000002</v>
      </c>
      <c r="D44">
        <f t="shared" si="0"/>
        <v>338.84962528067985</v>
      </c>
    </row>
    <row r="45" spans="1:4" x14ac:dyDescent="0.3">
      <c r="A45">
        <v>43</v>
      </c>
      <c r="B45" s="1">
        <v>44585</v>
      </c>
      <c r="C45">
        <v>329.58</v>
      </c>
      <c r="D45">
        <f t="shared" si="0"/>
        <v>333.39970022454389</v>
      </c>
    </row>
    <row r="46" spans="1:4" x14ac:dyDescent="0.3">
      <c r="A46">
        <v>44</v>
      </c>
      <c r="B46" s="1">
        <v>44592</v>
      </c>
      <c r="C46">
        <v>324.60000000000002</v>
      </c>
      <c r="D46">
        <f t="shared" si="0"/>
        <v>332.6357601796351</v>
      </c>
    </row>
    <row r="47" spans="1:4" x14ac:dyDescent="0.3">
      <c r="A47">
        <v>45</v>
      </c>
      <c r="B47" s="1">
        <v>44599</v>
      </c>
      <c r="C47">
        <v>318.10000000000002</v>
      </c>
      <c r="D47">
        <f t="shared" si="0"/>
        <v>331.02860814370808</v>
      </c>
    </row>
    <row r="48" spans="1:4" x14ac:dyDescent="0.3">
      <c r="A48">
        <v>46</v>
      </c>
      <c r="B48" s="1">
        <v>44606</v>
      </c>
      <c r="C48">
        <v>309.48</v>
      </c>
      <c r="D48">
        <f t="shared" si="0"/>
        <v>328.44288651496646</v>
      </c>
    </row>
    <row r="49" spans="1:4" x14ac:dyDescent="0.3">
      <c r="A49">
        <v>47</v>
      </c>
      <c r="B49" s="1">
        <v>44613</v>
      </c>
      <c r="C49">
        <v>228</v>
      </c>
      <c r="D49">
        <f t="shared" si="0"/>
        <v>324.65030921197319</v>
      </c>
    </row>
    <row r="50" spans="1:4" x14ac:dyDescent="0.3">
      <c r="A50">
        <v>48</v>
      </c>
      <c r="B50" s="1">
        <v>44641</v>
      </c>
      <c r="C50">
        <v>227</v>
      </c>
      <c r="D50">
        <f t="shared" si="0"/>
        <v>305.32024736957857</v>
      </c>
    </row>
    <row r="51" spans="1:4" x14ac:dyDescent="0.3">
      <c r="A51">
        <v>49</v>
      </c>
      <c r="B51" s="1">
        <v>44648</v>
      </c>
      <c r="C51">
        <v>251.4</v>
      </c>
      <c r="D51">
        <f t="shared" si="0"/>
        <v>289.6561978956629</v>
      </c>
    </row>
    <row r="52" spans="1:4" x14ac:dyDescent="0.3">
      <c r="A52">
        <v>50</v>
      </c>
      <c r="B52" s="1">
        <v>44655</v>
      </c>
      <c r="C52">
        <v>241.07</v>
      </c>
      <c r="D52">
        <f t="shared" si="0"/>
        <v>282.00495831653029</v>
      </c>
    </row>
    <row r="53" spans="1:4" x14ac:dyDescent="0.3">
      <c r="A53">
        <v>51</v>
      </c>
      <c r="B53" s="1">
        <v>44662</v>
      </c>
      <c r="C53">
        <v>224</v>
      </c>
      <c r="D53">
        <f t="shared" si="0"/>
        <v>273.81796665322423</v>
      </c>
    </row>
    <row r="54" spans="1:4" x14ac:dyDescent="0.3">
      <c r="A54">
        <v>52</v>
      </c>
      <c r="B54" s="1">
        <v>44669</v>
      </c>
      <c r="C54">
        <v>208</v>
      </c>
      <c r="D54">
        <f t="shared" si="0"/>
        <v>263.85437332257942</v>
      </c>
    </row>
    <row r="55" spans="1:4" x14ac:dyDescent="0.3">
      <c r="A55">
        <v>53</v>
      </c>
      <c r="B55" s="1">
        <v>44676</v>
      </c>
      <c r="C55">
        <v>240.4</v>
      </c>
      <c r="D55">
        <f t="shared" si="0"/>
        <v>252.68349865806354</v>
      </c>
    </row>
    <row r="56" spans="1:4" x14ac:dyDescent="0.3">
      <c r="A56">
        <v>54</v>
      </c>
      <c r="B56" s="1">
        <v>44683</v>
      </c>
      <c r="C56">
        <v>240.1</v>
      </c>
      <c r="D56">
        <f t="shared" si="0"/>
        <v>250.22679892645087</v>
      </c>
    </row>
    <row r="57" spans="1:4" x14ac:dyDescent="0.3">
      <c r="A57">
        <v>55</v>
      </c>
      <c r="B57" s="1">
        <v>44690</v>
      </c>
      <c r="C57">
        <v>235.52</v>
      </c>
      <c r="D57">
        <f t="shared" si="0"/>
        <v>248.20143914116071</v>
      </c>
    </row>
    <row r="58" spans="1:4" x14ac:dyDescent="0.3">
      <c r="A58">
        <v>56</v>
      </c>
      <c r="B58" s="1">
        <v>44697</v>
      </c>
      <c r="C58">
        <v>263</v>
      </c>
      <c r="D58">
        <f t="shared" si="0"/>
        <v>245.6651513129286</v>
      </c>
    </row>
    <row r="59" spans="1:4" x14ac:dyDescent="0.3">
      <c r="A59">
        <v>57</v>
      </c>
      <c r="B59" s="1">
        <v>44704</v>
      </c>
      <c r="C59">
        <v>294.5</v>
      </c>
      <c r="D59">
        <f t="shared" si="0"/>
        <v>249.13212105034287</v>
      </c>
    </row>
    <row r="60" spans="1:4" x14ac:dyDescent="0.3">
      <c r="A60">
        <v>58</v>
      </c>
      <c r="B60" s="1">
        <v>44711</v>
      </c>
      <c r="C60">
        <v>297</v>
      </c>
      <c r="D60">
        <f t="shared" si="0"/>
        <v>258.2056968402743</v>
      </c>
    </row>
    <row r="61" spans="1:4" x14ac:dyDescent="0.3">
      <c r="A61">
        <v>59</v>
      </c>
      <c r="B61" s="1">
        <v>44718</v>
      </c>
      <c r="C61">
        <v>309.2</v>
      </c>
      <c r="D61">
        <f t="shared" si="0"/>
        <v>265.96455747221944</v>
      </c>
    </row>
    <row r="62" spans="1:4" x14ac:dyDescent="0.3">
      <c r="A62">
        <v>60</v>
      </c>
      <c r="B62" s="1">
        <v>44725</v>
      </c>
      <c r="C62">
        <v>315.5</v>
      </c>
      <c r="D62">
        <f t="shared" si="0"/>
        <v>274.61164597777554</v>
      </c>
    </row>
    <row r="63" spans="1:4" x14ac:dyDescent="0.3">
      <c r="A63">
        <v>61</v>
      </c>
      <c r="B63" s="1">
        <v>44732</v>
      </c>
      <c r="C63">
        <v>296</v>
      </c>
      <c r="D63">
        <f t="shared" si="0"/>
        <v>282.78931678222045</v>
      </c>
    </row>
    <row r="64" spans="1:4" x14ac:dyDescent="0.3">
      <c r="A64">
        <v>62</v>
      </c>
      <c r="B64" s="1">
        <v>44739</v>
      </c>
      <c r="C64">
        <v>192.5</v>
      </c>
      <c r="D64">
        <f t="shared" si="0"/>
        <v>285.4314534257764</v>
      </c>
    </row>
    <row r="65" spans="1:4" x14ac:dyDescent="0.3">
      <c r="A65">
        <v>63</v>
      </c>
      <c r="B65" s="1">
        <v>44746</v>
      </c>
      <c r="C65">
        <v>198</v>
      </c>
      <c r="D65">
        <f t="shared" si="0"/>
        <v>266.84516274062116</v>
      </c>
    </row>
    <row r="66" spans="1:4" x14ac:dyDescent="0.3">
      <c r="A66">
        <v>64</v>
      </c>
      <c r="B66" s="1">
        <v>44753</v>
      </c>
      <c r="C66">
        <v>187.61</v>
      </c>
      <c r="D66">
        <f t="shared" si="0"/>
        <v>253.07613019249695</v>
      </c>
    </row>
    <row r="67" spans="1:4" x14ac:dyDescent="0.3">
      <c r="A67">
        <v>65</v>
      </c>
      <c r="B67" s="1">
        <v>44760</v>
      </c>
      <c r="C67">
        <v>192.25</v>
      </c>
      <c r="D67">
        <f t="shared" si="0"/>
        <v>239.98290415399759</v>
      </c>
    </row>
    <row r="68" spans="1:4" x14ac:dyDescent="0.3">
      <c r="A68">
        <v>66</v>
      </c>
      <c r="B68" s="1">
        <v>44767</v>
      </c>
      <c r="C68">
        <v>195.26</v>
      </c>
      <c r="D68">
        <f t="shared" ref="D68:D131" si="1">0.2*C67+0.8*D67</f>
        <v>230.43632332319811</v>
      </c>
    </row>
    <row r="69" spans="1:4" x14ac:dyDescent="0.3">
      <c r="A69">
        <v>67</v>
      </c>
      <c r="B69" s="1">
        <v>44774</v>
      </c>
      <c r="C69">
        <v>176.58</v>
      </c>
      <c r="D69">
        <f t="shared" si="1"/>
        <v>223.4010586585585</v>
      </c>
    </row>
    <row r="70" spans="1:4" x14ac:dyDescent="0.3">
      <c r="A70">
        <v>68</v>
      </c>
      <c r="B70" s="1">
        <v>44781</v>
      </c>
      <c r="C70">
        <v>174.36</v>
      </c>
      <c r="D70">
        <f t="shared" si="1"/>
        <v>214.03684692684681</v>
      </c>
    </row>
    <row r="71" spans="1:4" x14ac:dyDescent="0.3">
      <c r="A71">
        <v>69</v>
      </c>
      <c r="B71" s="1">
        <v>44788</v>
      </c>
      <c r="C71">
        <v>177.6</v>
      </c>
      <c r="D71">
        <f t="shared" si="1"/>
        <v>206.10147754147746</v>
      </c>
    </row>
    <row r="72" spans="1:4" x14ac:dyDescent="0.3">
      <c r="A72">
        <v>70</v>
      </c>
      <c r="B72" s="1">
        <v>44795</v>
      </c>
      <c r="C72">
        <v>183.62</v>
      </c>
      <c r="D72">
        <f t="shared" si="1"/>
        <v>200.40118203318198</v>
      </c>
    </row>
    <row r="73" spans="1:4" x14ac:dyDescent="0.3">
      <c r="A73">
        <v>71</v>
      </c>
      <c r="B73" s="1">
        <v>44802</v>
      </c>
      <c r="C73">
        <v>252.8</v>
      </c>
      <c r="D73">
        <f t="shared" si="1"/>
        <v>197.0449456265456</v>
      </c>
    </row>
    <row r="74" spans="1:4" x14ac:dyDescent="0.3">
      <c r="A74">
        <v>72</v>
      </c>
      <c r="B74" s="1">
        <v>44809</v>
      </c>
      <c r="C74">
        <v>245.34</v>
      </c>
      <c r="D74">
        <f t="shared" si="1"/>
        <v>208.19595650123648</v>
      </c>
    </row>
    <row r="75" spans="1:4" x14ac:dyDescent="0.3">
      <c r="A75">
        <v>73</v>
      </c>
      <c r="B75" s="1">
        <v>44816</v>
      </c>
      <c r="C75">
        <v>243.8</v>
      </c>
      <c r="D75">
        <f t="shared" si="1"/>
        <v>215.6247652009892</v>
      </c>
    </row>
    <row r="76" spans="1:4" x14ac:dyDescent="0.3">
      <c r="A76">
        <v>74</v>
      </c>
      <c r="B76" s="1">
        <v>44823</v>
      </c>
      <c r="C76">
        <v>224.84</v>
      </c>
      <c r="D76">
        <f t="shared" si="1"/>
        <v>221.2598121607914</v>
      </c>
    </row>
    <row r="77" spans="1:4" x14ac:dyDescent="0.3">
      <c r="A77">
        <v>75</v>
      </c>
      <c r="B77" s="1">
        <v>44830</v>
      </c>
      <c r="C77">
        <v>217.7</v>
      </c>
      <c r="D77">
        <f t="shared" si="1"/>
        <v>221.97584972863314</v>
      </c>
    </row>
    <row r="78" spans="1:4" x14ac:dyDescent="0.3">
      <c r="A78">
        <v>76</v>
      </c>
      <c r="B78" s="1">
        <v>44837</v>
      </c>
      <c r="C78">
        <v>195.15</v>
      </c>
      <c r="D78">
        <f t="shared" si="1"/>
        <v>221.12067978290651</v>
      </c>
    </row>
    <row r="79" spans="1:4" x14ac:dyDescent="0.3">
      <c r="A79">
        <v>77</v>
      </c>
      <c r="B79" s="1">
        <v>44844</v>
      </c>
      <c r="C79">
        <v>159.6</v>
      </c>
      <c r="D79">
        <f t="shared" si="1"/>
        <v>215.92654382632523</v>
      </c>
    </row>
    <row r="80" spans="1:4" x14ac:dyDescent="0.3">
      <c r="A80">
        <v>78</v>
      </c>
      <c r="B80" s="1">
        <v>44851</v>
      </c>
      <c r="C80">
        <v>166.99</v>
      </c>
      <c r="D80">
        <f t="shared" si="1"/>
        <v>204.66123506106021</v>
      </c>
    </row>
    <row r="81" spans="1:4" x14ac:dyDescent="0.3">
      <c r="A81">
        <v>79</v>
      </c>
      <c r="B81" s="1">
        <v>44858</v>
      </c>
      <c r="C81">
        <v>170.73</v>
      </c>
      <c r="D81">
        <f t="shared" si="1"/>
        <v>197.12698804884818</v>
      </c>
    </row>
    <row r="82" spans="1:4" x14ac:dyDescent="0.3">
      <c r="A82">
        <v>80</v>
      </c>
      <c r="B82" s="1">
        <v>44865</v>
      </c>
      <c r="C82">
        <v>169.14</v>
      </c>
      <c r="D82">
        <f t="shared" si="1"/>
        <v>191.84759043907854</v>
      </c>
    </row>
    <row r="83" spans="1:4" x14ac:dyDescent="0.3">
      <c r="A83">
        <v>81</v>
      </c>
      <c r="B83" s="1">
        <v>44872</v>
      </c>
      <c r="C83">
        <v>169.86</v>
      </c>
      <c r="D83">
        <f t="shared" si="1"/>
        <v>187.30607235126286</v>
      </c>
    </row>
    <row r="84" spans="1:4" x14ac:dyDescent="0.3">
      <c r="A84">
        <v>82</v>
      </c>
      <c r="B84" s="1">
        <v>44879</v>
      </c>
      <c r="C84">
        <v>168.79</v>
      </c>
      <c r="D84">
        <f t="shared" si="1"/>
        <v>183.81685788101029</v>
      </c>
    </row>
    <row r="85" spans="1:4" x14ac:dyDescent="0.3">
      <c r="A85">
        <v>83</v>
      </c>
      <c r="B85" s="1">
        <v>44886</v>
      </c>
      <c r="C85">
        <v>169.03</v>
      </c>
      <c r="D85">
        <f t="shared" si="1"/>
        <v>180.81148630480826</v>
      </c>
    </row>
    <row r="86" spans="1:4" x14ac:dyDescent="0.3">
      <c r="A86">
        <v>84</v>
      </c>
      <c r="B86" s="1">
        <v>44893</v>
      </c>
      <c r="C86">
        <v>165.86</v>
      </c>
      <c r="D86">
        <f t="shared" si="1"/>
        <v>178.45518904384662</v>
      </c>
    </row>
    <row r="87" spans="1:4" x14ac:dyDescent="0.3">
      <c r="A87">
        <v>85</v>
      </c>
      <c r="B87" s="1">
        <v>44900</v>
      </c>
      <c r="C87">
        <v>162.75</v>
      </c>
      <c r="D87">
        <f t="shared" si="1"/>
        <v>175.93615123507729</v>
      </c>
    </row>
    <row r="88" spans="1:4" x14ac:dyDescent="0.3">
      <c r="A88">
        <v>86</v>
      </c>
      <c r="B88" s="1">
        <v>44907</v>
      </c>
      <c r="C88">
        <v>160.24</v>
      </c>
      <c r="D88">
        <f t="shared" si="1"/>
        <v>173.29892098806184</v>
      </c>
    </row>
    <row r="89" spans="1:4" x14ac:dyDescent="0.3">
      <c r="A89">
        <v>87</v>
      </c>
      <c r="B89" s="1">
        <v>44914</v>
      </c>
      <c r="C89">
        <v>160.88999999999999</v>
      </c>
      <c r="D89">
        <f t="shared" si="1"/>
        <v>170.68713679044947</v>
      </c>
    </row>
    <row r="90" spans="1:4" x14ac:dyDescent="0.3">
      <c r="A90">
        <v>88</v>
      </c>
      <c r="B90" s="1">
        <v>44921</v>
      </c>
      <c r="C90">
        <v>162.56</v>
      </c>
      <c r="D90">
        <f t="shared" si="1"/>
        <v>168.72770943235957</v>
      </c>
    </row>
    <row r="91" spans="1:4" x14ac:dyDescent="0.3">
      <c r="A91">
        <v>89</v>
      </c>
      <c r="B91" s="1">
        <v>44928</v>
      </c>
      <c r="C91">
        <v>162.1</v>
      </c>
      <c r="D91">
        <f t="shared" si="1"/>
        <v>167.49416754588768</v>
      </c>
    </row>
    <row r="92" spans="1:4" x14ac:dyDescent="0.3">
      <c r="A92">
        <v>90</v>
      </c>
      <c r="B92" s="1">
        <v>44935</v>
      </c>
      <c r="C92">
        <v>164.56</v>
      </c>
      <c r="D92">
        <f t="shared" si="1"/>
        <v>166.41533403671014</v>
      </c>
    </row>
    <row r="93" spans="1:4" x14ac:dyDescent="0.3">
      <c r="A93">
        <v>91</v>
      </c>
      <c r="B93" s="1">
        <v>44942</v>
      </c>
      <c r="C93">
        <v>158.85</v>
      </c>
      <c r="D93">
        <f t="shared" si="1"/>
        <v>166.04426722936813</v>
      </c>
    </row>
    <row r="94" spans="1:4" x14ac:dyDescent="0.3">
      <c r="A94">
        <v>92</v>
      </c>
      <c r="B94" s="1">
        <v>44949</v>
      </c>
      <c r="C94">
        <v>159.08000000000001</v>
      </c>
      <c r="D94">
        <f t="shared" si="1"/>
        <v>164.60541378349453</v>
      </c>
    </row>
    <row r="95" spans="1:4" x14ac:dyDescent="0.3">
      <c r="A95">
        <v>93</v>
      </c>
      <c r="B95" s="1">
        <v>44956</v>
      </c>
      <c r="C95">
        <v>160.87</v>
      </c>
      <c r="D95">
        <f t="shared" si="1"/>
        <v>163.50033102679564</v>
      </c>
    </row>
    <row r="96" spans="1:4" x14ac:dyDescent="0.3">
      <c r="A96">
        <v>94</v>
      </c>
      <c r="B96" s="1">
        <v>44963</v>
      </c>
      <c r="C96">
        <v>158.68</v>
      </c>
      <c r="D96">
        <f t="shared" si="1"/>
        <v>162.97426482143652</v>
      </c>
    </row>
    <row r="97" spans="1:4" x14ac:dyDescent="0.3">
      <c r="A97">
        <v>95</v>
      </c>
      <c r="B97" s="1">
        <v>44970</v>
      </c>
      <c r="C97">
        <v>153.62</v>
      </c>
      <c r="D97">
        <f t="shared" si="1"/>
        <v>162.11541185714924</v>
      </c>
    </row>
    <row r="98" spans="1:4" x14ac:dyDescent="0.3">
      <c r="A98">
        <v>96</v>
      </c>
      <c r="B98" s="1">
        <v>44977</v>
      </c>
      <c r="C98">
        <v>154.22</v>
      </c>
      <c r="D98">
        <f t="shared" si="1"/>
        <v>160.41632948571942</v>
      </c>
    </row>
    <row r="99" spans="1:4" x14ac:dyDescent="0.3">
      <c r="A99">
        <v>97</v>
      </c>
      <c r="B99" s="1">
        <v>44984</v>
      </c>
      <c r="C99">
        <v>162.27000000000001</v>
      </c>
      <c r="D99">
        <f t="shared" si="1"/>
        <v>159.17706358857552</v>
      </c>
    </row>
    <row r="100" spans="1:4" x14ac:dyDescent="0.3">
      <c r="A100">
        <v>98</v>
      </c>
      <c r="B100" s="1">
        <v>44991</v>
      </c>
      <c r="C100">
        <v>160.04</v>
      </c>
      <c r="D100">
        <f t="shared" si="1"/>
        <v>159.79565087086041</v>
      </c>
    </row>
    <row r="101" spans="1:4" x14ac:dyDescent="0.3">
      <c r="A101">
        <v>99</v>
      </c>
      <c r="B101" s="1">
        <v>44998</v>
      </c>
      <c r="C101">
        <v>163.29</v>
      </c>
      <c r="D101">
        <f t="shared" si="1"/>
        <v>159.84452069668833</v>
      </c>
    </row>
    <row r="102" spans="1:4" x14ac:dyDescent="0.3">
      <c r="A102">
        <v>100</v>
      </c>
      <c r="B102" s="1">
        <v>45005</v>
      </c>
      <c r="C102">
        <v>169.03</v>
      </c>
      <c r="D102">
        <f t="shared" si="1"/>
        <v>160.53361655735068</v>
      </c>
    </row>
    <row r="103" spans="1:4" x14ac:dyDescent="0.3">
      <c r="A103">
        <v>101</v>
      </c>
      <c r="B103" s="1">
        <v>45012</v>
      </c>
      <c r="C103">
        <v>169.83</v>
      </c>
      <c r="D103">
        <f t="shared" si="1"/>
        <v>162.23289324588058</v>
      </c>
    </row>
    <row r="104" spans="1:4" x14ac:dyDescent="0.3">
      <c r="A104">
        <v>102</v>
      </c>
      <c r="B104" s="1">
        <v>45019</v>
      </c>
      <c r="C104">
        <v>173.09</v>
      </c>
      <c r="D104">
        <f t="shared" si="1"/>
        <v>163.75231459670448</v>
      </c>
    </row>
    <row r="105" spans="1:4" x14ac:dyDescent="0.3">
      <c r="A105">
        <v>103</v>
      </c>
      <c r="B105" s="1">
        <v>45026</v>
      </c>
      <c r="C105">
        <v>179.5</v>
      </c>
      <c r="D105">
        <f t="shared" si="1"/>
        <v>165.61985167736358</v>
      </c>
    </row>
    <row r="106" spans="1:4" x14ac:dyDescent="0.3">
      <c r="A106">
        <v>104</v>
      </c>
      <c r="B106" s="1">
        <v>45033</v>
      </c>
      <c r="C106">
        <v>181.72</v>
      </c>
      <c r="D106">
        <f t="shared" si="1"/>
        <v>168.39588134189088</v>
      </c>
    </row>
    <row r="107" spans="1:4" x14ac:dyDescent="0.3">
      <c r="A107">
        <v>105</v>
      </c>
      <c r="B107" s="1">
        <v>45040</v>
      </c>
      <c r="C107">
        <v>181.13</v>
      </c>
      <c r="D107">
        <f t="shared" si="1"/>
        <v>171.06070507351271</v>
      </c>
    </row>
    <row r="108" spans="1:4" x14ac:dyDescent="0.3">
      <c r="A108">
        <v>106</v>
      </c>
      <c r="B108" s="1">
        <v>45047</v>
      </c>
      <c r="C108">
        <v>172.09</v>
      </c>
      <c r="D108">
        <f t="shared" si="1"/>
        <v>173.07456405881018</v>
      </c>
    </row>
    <row r="109" spans="1:4" x14ac:dyDescent="0.3">
      <c r="A109">
        <v>107</v>
      </c>
      <c r="B109" s="1">
        <v>45054</v>
      </c>
      <c r="C109">
        <v>173.95</v>
      </c>
      <c r="D109">
        <f t="shared" si="1"/>
        <v>172.87765124704816</v>
      </c>
    </row>
    <row r="110" spans="1:4" x14ac:dyDescent="0.3">
      <c r="A110">
        <v>108</v>
      </c>
      <c r="B110" s="1">
        <v>45061</v>
      </c>
      <c r="C110">
        <v>174.43</v>
      </c>
      <c r="D110">
        <f t="shared" si="1"/>
        <v>173.09212099763852</v>
      </c>
    </row>
    <row r="111" spans="1:4" x14ac:dyDescent="0.3">
      <c r="A111">
        <v>109</v>
      </c>
      <c r="B111" s="1">
        <v>45068</v>
      </c>
      <c r="C111">
        <v>164.48</v>
      </c>
      <c r="D111">
        <f t="shared" si="1"/>
        <v>173.3596967981108</v>
      </c>
    </row>
    <row r="112" spans="1:4" x14ac:dyDescent="0.3">
      <c r="A112">
        <v>110</v>
      </c>
      <c r="B112" s="1">
        <v>45075</v>
      </c>
      <c r="C112">
        <v>162.58000000000001</v>
      </c>
      <c r="D112">
        <f t="shared" si="1"/>
        <v>171.58375743848865</v>
      </c>
    </row>
    <row r="113" spans="1:4" x14ac:dyDescent="0.3">
      <c r="A113">
        <v>111</v>
      </c>
      <c r="B113" s="1">
        <v>45082</v>
      </c>
      <c r="C113">
        <v>165.58</v>
      </c>
      <c r="D113">
        <f t="shared" si="1"/>
        <v>169.78300595079094</v>
      </c>
    </row>
    <row r="114" spans="1:4" x14ac:dyDescent="0.3">
      <c r="A114">
        <v>112</v>
      </c>
      <c r="B114" s="1">
        <v>45089</v>
      </c>
      <c r="C114">
        <v>169.87</v>
      </c>
      <c r="D114">
        <f t="shared" si="1"/>
        <v>168.94240476063277</v>
      </c>
    </row>
    <row r="115" spans="1:4" x14ac:dyDescent="0.3">
      <c r="A115">
        <v>113</v>
      </c>
      <c r="B115" s="1">
        <v>45096</v>
      </c>
      <c r="C115">
        <v>165.8</v>
      </c>
      <c r="D115">
        <f t="shared" si="1"/>
        <v>169.12792380850624</v>
      </c>
    </row>
    <row r="116" spans="1:4" x14ac:dyDescent="0.3">
      <c r="A116">
        <v>114</v>
      </c>
      <c r="B116" s="1">
        <v>45103</v>
      </c>
      <c r="C116">
        <v>166.86</v>
      </c>
      <c r="D116">
        <f t="shared" si="1"/>
        <v>168.462339046805</v>
      </c>
    </row>
    <row r="117" spans="1:4" x14ac:dyDescent="0.3">
      <c r="A117">
        <v>115</v>
      </c>
      <c r="B117" s="1">
        <v>45110</v>
      </c>
      <c r="C117">
        <v>166.34</v>
      </c>
      <c r="D117">
        <f t="shared" si="1"/>
        <v>168.14187123744401</v>
      </c>
    </row>
    <row r="118" spans="1:4" x14ac:dyDescent="0.3">
      <c r="A118">
        <v>116</v>
      </c>
      <c r="B118" s="1">
        <v>45117</v>
      </c>
      <c r="C118">
        <v>169.7</v>
      </c>
      <c r="D118">
        <f t="shared" si="1"/>
        <v>167.7814969899552</v>
      </c>
    </row>
    <row r="119" spans="1:4" x14ac:dyDescent="0.3">
      <c r="A119">
        <v>117</v>
      </c>
      <c r="B119" s="1">
        <v>45124</v>
      </c>
      <c r="C119">
        <v>171.19</v>
      </c>
      <c r="D119">
        <f t="shared" si="1"/>
        <v>168.16519759196416</v>
      </c>
    </row>
    <row r="120" spans="1:4" x14ac:dyDescent="0.3">
      <c r="A120">
        <v>118</v>
      </c>
      <c r="B120" s="1">
        <v>45131</v>
      </c>
      <c r="C120">
        <v>171.44</v>
      </c>
      <c r="D120">
        <f t="shared" si="1"/>
        <v>168.77015807357134</v>
      </c>
    </row>
    <row r="121" spans="1:4" x14ac:dyDescent="0.3">
      <c r="A121">
        <v>119</v>
      </c>
      <c r="B121" s="1">
        <v>45138</v>
      </c>
      <c r="C121">
        <v>173.46</v>
      </c>
      <c r="D121">
        <f t="shared" si="1"/>
        <v>169.3041264588571</v>
      </c>
    </row>
    <row r="122" spans="1:4" x14ac:dyDescent="0.3">
      <c r="A122">
        <v>120</v>
      </c>
      <c r="B122" s="1">
        <v>45145</v>
      </c>
      <c r="C122">
        <v>176.35</v>
      </c>
      <c r="D122">
        <f t="shared" si="1"/>
        <v>170.13530116708569</v>
      </c>
    </row>
    <row r="123" spans="1:4" x14ac:dyDescent="0.3">
      <c r="A123">
        <v>121</v>
      </c>
      <c r="B123" s="1">
        <v>45152</v>
      </c>
      <c r="C123">
        <v>175.48</v>
      </c>
      <c r="D123">
        <f t="shared" si="1"/>
        <v>171.37824093366856</v>
      </c>
    </row>
    <row r="124" spans="1:4" x14ac:dyDescent="0.3">
      <c r="A124">
        <v>122</v>
      </c>
      <c r="B124" s="1">
        <v>45159</v>
      </c>
      <c r="C124">
        <v>174.7</v>
      </c>
      <c r="D124">
        <f t="shared" si="1"/>
        <v>172.19859274693485</v>
      </c>
    </row>
    <row r="125" spans="1:4" x14ac:dyDescent="0.3">
      <c r="A125">
        <v>123</v>
      </c>
      <c r="B125" s="1">
        <v>45166</v>
      </c>
      <c r="C125">
        <v>178.22</v>
      </c>
      <c r="D125">
        <f t="shared" si="1"/>
        <v>172.69887419754789</v>
      </c>
    </row>
    <row r="126" spans="1:4" x14ac:dyDescent="0.3">
      <c r="A126">
        <v>124</v>
      </c>
      <c r="B126" s="1">
        <v>45173</v>
      </c>
      <c r="C126">
        <v>175.95</v>
      </c>
      <c r="D126">
        <f t="shared" si="1"/>
        <v>173.80309935803834</v>
      </c>
    </row>
    <row r="127" spans="1:4" x14ac:dyDescent="0.3">
      <c r="A127">
        <v>125</v>
      </c>
      <c r="B127" s="1">
        <v>45180</v>
      </c>
      <c r="C127">
        <v>173.79</v>
      </c>
      <c r="D127">
        <f t="shared" si="1"/>
        <v>174.23247948643066</v>
      </c>
    </row>
    <row r="128" spans="1:4" x14ac:dyDescent="0.3">
      <c r="A128">
        <v>126</v>
      </c>
      <c r="B128" s="1">
        <v>45187</v>
      </c>
      <c r="C128">
        <v>166.7</v>
      </c>
      <c r="D128">
        <f t="shared" si="1"/>
        <v>174.14398358914454</v>
      </c>
    </row>
    <row r="129" spans="1:4" x14ac:dyDescent="0.3">
      <c r="A129">
        <v>127</v>
      </c>
      <c r="B129" s="1">
        <v>45194</v>
      </c>
      <c r="C129">
        <v>167.09</v>
      </c>
      <c r="D129">
        <f t="shared" si="1"/>
        <v>172.65518687131564</v>
      </c>
    </row>
    <row r="130" spans="1:4" x14ac:dyDescent="0.3">
      <c r="A130">
        <v>128</v>
      </c>
      <c r="B130" s="1">
        <v>45201</v>
      </c>
      <c r="C130">
        <v>166.59</v>
      </c>
      <c r="D130">
        <f t="shared" si="1"/>
        <v>171.54214949705252</v>
      </c>
    </row>
    <row r="131" spans="1:4" x14ac:dyDescent="0.3">
      <c r="A131">
        <v>129</v>
      </c>
      <c r="B131" s="1">
        <v>45208</v>
      </c>
      <c r="C131">
        <v>170.2</v>
      </c>
      <c r="D131">
        <f t="shared" si="1"/>
        <v>170.55171959764203</v>
      </c>
    </row>
    <row r="132" spans="1:4" x14ac:dyDescent="0.3">
      <c r="A132">
        <v>130</v>
      </c>
      <c r="B132" s="1">
        <v>45215</v>
      </c>
      <c r="C132">
        <v>171.39</v>
      </c>
      <c r="D132">
        <f t="shared" ref="D132:D195" si="2">0.2*C131+0.8*D131</f>
        <v>170.48137567811364</v>
      </c>
    </row>
    <row r="133" spans="1:4" x14ac:dyDescent="0.3">
      <c r="A133">
        <v>131</v>
      </c>
      <c r="B133" s="1">
        <v>45222</v>
      </c>
      <c r="C133">
        <v>167.26</v>
      </c>
      <c r="D133">
        <f t="shared" si="2"/>
        <v>170.66310054249089</v>
      </c>
    </row>
    <row r="134" spans="1:4" x14ac:dyDescent="0.3">
      <c r="A134">
        <v>132</v>
      </c>
      <c r="B134" s="1">
        <v>45229</v>
      </c>
      <c r="C134">
        <v>169.19</v>
      </c>
      <c r="D134">
        <f t="shared" si="2"/>
        <v>169.98248043399272</v>
      </c>
    </row>
    <row r="135" spans="1:4" x14ac:dyDescent="0.3">
      <c r="A135">
        <v>133</v>
      </c>
      <c r="B135" s="1">
        <v>45236</v>
      </c>
      <c r="C135">
        <v>168.25</v>
      </c>
      <c r="D135">
        <f t="shared" si="2"/>
        <v>169.82398434719417</v>
      </c>
    </row>
    <row r="136" spans="1:4" x14ac:dyDescent="0.3">
      <c r="A136">
        <v>134</v>
      </c>
      <c r="B136" s="1">
        <v>45243</v>
      </c>
      <c r="C136">
        <v>165.31</v>
      </c>
      <c r="D136">
        <f t="shared" si="2"/>
        <v>169.50918747775535</v>
      </c>
    </row>
    <row r="137" spans="1:4" x14ac:dyDescent="0.3">
      <c r="A137">
        <v>135</v>
      </c>
      <c r="B137" s="1">
        <v>45250</v>
      </c>
      <c r="C137">
        <v>164.71</v>
      </c>
      <c r="D137">
        <f t="shared" si="2"/>
        <v>168.6693499822043</v>
      </c>
    </row>
    <row r="138" spans="1:4" x14ac:dyDescent="0.3">
      <c r="A138">
        <v>136</v>
      </c>
      <c r="B138" s="1">
        <v>45257</v>
      </c>
      <c r="C138">
        <v>162.61000000000001</v>
      </c>
      <c r="D138">
        <f t="shared" si="2"/>
        <v>167.87747998576344</v>
      </c>
    </row>
    <row r="139" spans="1:4" x14ac:dyDescent="0.3">
      <c r="A139">
        <v>137</v>
      </c>
      <c r="B139" s="1">
        <v>45264</v>
      </c>
      <c r="C139">
        <v>161.5</v>
      </c>
      <c r="D139">
        <f t="shared" si="2"/>
        <v>166.82398398861079</v>
      </c>
    </row>
    <row r="140" spans="1:4" x14ac:dyDescent="0.3">
      <c r="A140">
        <v>138</v>
      </c>
      <c r="B140" s="1">
        <v>45271</v>
      </c>
      <c r="C140">
        <v>164.2</v>
      </c>
      <c r="D140">
        <f t="shared" si="2"/>
        <v>165.75918719088864</v>
      </c>
    </row>
    <row r="141" spans="1:4" x14ac:dyDescent="0.3">
      <c r="A141">
        <v>139</v>
      </c>
      <c r="B141" s="1">
        <v>45278</v>
      </c>
      <c r="C141">
        <v>162.09</v>
      </c>
      <c r="D141">
        <f t="shared" si="2"/>
        <v>165.44734975271092</v>
      </c>
    </row>
    <row r="142" spans="1:4" x14ac:dyDescent="0.3">
      <c r="A142">
        <v>140</v>
      </c>
      <c r="B142" s="1">
        <v>45285</v>
      </c>
      <c r="C142">
        <v>159.52000000000001</v>
      </c>
      <c r="D142">
        <f t="shared" si="2"/>
        <v>164.77587980216876</v>
      </c>
    </row>
    <row r="143" spans="1:4" x14ac:dyDescent="0.3">
      <c r="A143">
        <v>141</v>
      </c>
      <c r="B143" s="1">
        <v>45292</v>
      </c>
      <c r="C143">
        <v>161.94</v>
      </c>
      <c r="D143">
        <f t="shared" si="2"/>
        <v>163.72470384173502</v>
      </c>
    </row>
    <row r="144" spans="1:4" x14ac:dyDescent="0.3">
      <c r="A144">
        <v>142</v>
      </c>
      <c r="B144" s="1">
        <v>45299</v>
      </c>
      <c r="C144">
        <v>163.37</v>
      </c>
      <c r="D144">
        <f t="shared" si="2"/>
        <v>163.36776307338803</v>
      </c>
    </row>
    <row r="145" spans="1:4" x14ac:dyDescent="0.3">
      <c r="A145">
        <v>143</v>
      </c>
      <c r="B145" s="1">
        <v>45306</v>
      </c>
      <c r="C145">
        <v>165.9</v>
      </c>
      <c r="D145">
        <f t="shared" si="2"/>
        <v>163.36821045871045</v>
      </c>
    </row>
    <row r="146" spans="1:4" x14ac:dyDescent="0.3">
      <c r="A146">
        <v>144</v>
      </c>
      <c r="B146" s="1">
        <v>45313</v>
      </c>
      <c r="C146">
        <v>163.99</v>
      </c>
      <c r="D146">
        <f t="shared" si="2"/>
        <v>163.87456836696836</v>
      </c>
    </row>
    <row r="147" spans="1:4" x14ac:dyDescent="0.3">
      <c r="A147">
        <v>145</v>
      </c>
      <c r="B147" s="1">
        <v>45320</v>
      </c>
      <c r="C147">
        <v>164.4</v>
      </c>
      <c r="D147">
        <f t="shared" si="2"/>
        <v>163.89765469357471</v>
      </c>
    </row>
    <row r="148" spans="1:4" x14ac:dyDescent="0.3">
      <c r="A148">
        <v>146</v>
      </c>
      <c r="B148" s="1">
        <v>45327</v>
      </c>
      <c r="C148">
        <v>163.22999999999999</v>
      </c>
      <c r="D148">
        <f t="shared" si="2"/>
        <v>163.99812375485976</v>
      </c>
    </row>
    <row r="149" spans="1:4" x14ac:dyDescent="0.3">
      <c r="A149">
        <v>147</v>
      </c>
      <c r="B149" s="1">
        <v>45334</v>
      </c>
      <c r="C149">
        <v>161.19</v>
      </c>
      <c r="D149">
        <f t="shared" si="2"/>
        <v>163.84449900388779</v>
      </c>
    </row>
    <row r="150" spans="1:4" x14ac:dyDescent="0.3">
      <c r="A150">
        <v>148</v>
      </c>
      <c r="B150" s="1">
        <v>45341</v>
      </c>
      <c r="C150">
        <v>158.12</v>
      </c>
      <c r="D150">
        <f t="shared" si="2"/>
        <v>163.31359920311024</v>
      </c>
    </row>
    <row r="151" spans="1:4" x14ac:dyDescent="0.3">
      <c r="A151">
        <v>149</v>
      </c>
      <c r="B151" s="1">
        <v>45348</v>
      </c>
      <c r="C151">
        <v>161.34</v>
      </c>
      <c r="D151">
        <f t="shared" si="2"/>
        <v>162.27487936248821</v>
      </c>
    </row>
    <row r="152" spans="1:4" x14ac:dyDescent="0.3">
      <c r="A152">
        <v>150</v>
      </c>
      <c r="B152" s="1">
        <v>45355</v>
      </c>
      <c r="C152">
        <v>160.91</v>
      </c>
      <c r="D152">
        <f t="shared" si="2"/>
        <v>162.08790348999057</v>
      </c>
    </row>
    <row r="153" spans="1:4" x14ac:dyDescent="0.3">
      <c r="A153">
        <v>151</v>
      </c>
      <c r="B153" s="1">
        <v>45362</v>
      </c>
      <c r="C153">
        <v>160.86000000000001</v>
      </c>
      <c r="D153">
        <f t="shared" si="2"/>
        <v>161.85232279199244</v>
      </c>
    </row>
    <row r="154" spans="1:4" x14ac:dyDescent="0.3">
      <c r="A154">
        <v>152</v>
      </c>
      <c r="B154" s="1">
        <v>45369</v>
      </c>
      <c r="C154">
        <v>156.44</v>
      </c>
      <c r="D154">
        <f t="shared" si="2"/>
        <v>161.65385823359395</v>
      </c>
    </row>
    <row r="155" spans="1:4" x14ac:dyDescent="0.3">
      <c r="A155">
        <v>153</v>
      </c>
      <c r="B155" s="1">
        <v>45376</v>
      </c>
      <c r="C155">
        <v>157.22</v>
      </c>
      <c r="D155">
        <f t="shared" si="2"/>
        <v>160.61108658687519</v>
      </c>
    </row>
    <row r="156" spans="1:4" x14ac:dyDescent="0.3">
      <c r="A156">
        <v>154</v>
      </c>
      <c r="B156" s="1">
        <v>45383</v>
      </c>
      <c r="C156">
        <v>163.59</v>
      </c>
      <c r="D156">
        <f t="shared" si="2"/>
        <v>159.93286926950015</v>
      </c>
    </row>
    <row r="157" spans="1:4" x14ac:dyDescent="0.3">
      <c r="A157">
        <v>155</v>
      </c>
      <c r="B157" s="1">
        <v>45390</v>
      </c>
      <c r="C157">
        <v>164.83</v>
      </c>
      <c r="D157">
        <f t="shared" si="2"/>
        <v>160.66429541560012</v>
      </c>
    </row>
    <row r="158" spans="1:4" x14ac:dyDescent="0.3">
      <c r="A158">
        <v>156</v>
      </c>
      <c r="B158" s="1">
        <v>45397</v>
      </c>
      <c r="C158">
        <v>167.03</v>
      </c>
      <c r="D158">
        <f t="shared" si="2"/>
        <v>161.49743633248011</v>
      </c>
    </row>
    <row r="159" spans="1:4" x14ac:dyDescent="0.3">
      <c r="A159">
        <v>157</v>
      </c>
      <c r="B159" s="1">
        <v>45404</v>
      </c>
      <c r="C159">
        <v>164.06</v>
      </c>
      <c r="D159">
        <f t="shared" si="2"/>
        <v>162.6039490659841</v>
      </c>
    </row>
    <row r="160" spans="1:4" x14ac:dyDescent="0.3">
      <c r="A160">
        <v>158</v>
      </c>
      <c r="B160" s="1">
        <v>45411</v>
      </c>
      <c r="C160">
        <v>155.19999999999999</v>
      </c>
      <c r="D160">
        <f t="shared" si="2"/>
        <v>162.89515925278729</v>
      </c>
    </row>
    <row r="161" spans="1:4" x14ac:dyDescent="0.3">
      <c r="A161">
        <v>159</v>
      </c>
      <c r="B161" s="1">
        <v>45418</v>
      </c>
      <c r="C161">
        <v>154.58000000000001</v>
      </c>
      <c r="D161">
        <f t="shared" si="2"/>
        <v>161.35612740222984</v>
      </c>
    </row>
    <row r="162" spans="1:4" x14ac:dyDescent="0.3">
      <c r="A162">
        <v>160</v>
      </c>
      <c r="B162" s="1">
        <v>45425</v>
      </c>
      <c r="C162">
        <v>155.16999999999999</v>
      </c>
      <c r="D162">
        <f t="shared" si="2"/>
        <v>160.00090192178388</v>
      </c>
    </row>
    <row r="163" spans="1:4" x14ac:dyDescent="0.3">
      <c r="A163">
        <v>161</v>
      </c>
      <c r="B163" s="1">
        <v>45432</v>
      </c>
      <c r="C163">
        <v>133.34</v>
      </c>
      <c r="D163">
        <f t="shared" si="2"/>
        <v>159.03472153742709</v>
      </c>
    </row>
    <row r="164" spans="1:4" x14ac:dyDescent="0.3">
      <c r="A164">
        <v>162</v>
      </c>
      <c r="B164" s="1">
        <v>45439</v>
      </c>
      <c r="C164">
        <v>126.46</v>
      </c>
      <c r="D164">
        <f t="shared" si="2"/>
        <v>153.89577722994167</v>
      </c>
    </row>
    <row r="165" spans="1:4" x14ac:dyDescent="0.3">
      <c r="A165">
        <v>163</v>
      </c>
      <c r="B165" s="1">
        <v>45446</v>
      </c>
      <c r="C165">
        <v>122.78</v>
      </c>
      <c r="D165">
        <f t="shared" si="2"/>
        <v>148.40862178395335</v>
      </c>
    </row>
    <row r="166" spans="1:4" x14ac:dyDescent="0.3">
      <c r="A166">
        <v>164</v>
      </c>
      <c r="B166" s="1">
        <v>45453</v>
      </c>
      <c r="C166">
        <v>121.65</v>
      </c>
      <c r="D166">
        <f t="shared" si="2"/>
        <v>143.28289742716268</v>
      </c>
    </row>
    <row r="167" spans="1:4" x14ac:dyDescent="0.3">
      <c r="A167">
        <v>165</v>
      </c>
      <c r="B167" s="1">
        <v>45460</v>
      </c>
      <c r="C167">
        <v>115.4</v>
      </c>
      <c r="D167">
        <f t="shared" si="2"/>
        <v>138.95631794173016</v>
      </c>
    </row>
    <row r="168" spans="1:4" x14ac:dyDescent="0.3">
      <c r="A168">
        <v>166</v>
      </c>
      <c r="B168" s="1">
        <v>45467</v>
      </c>
      <c r="C168">
        <v>115.94</v>
      </c>
      <c r="D168">
        <f t="shared" si="2"/>
        <v>134.24505435338415</v>
      </c>
    </row>
    <row r="169" spans="1:4" x14ac:dyDescent="0.3">
      <c r="A169">
        <v>167</v>
      </c>
      <c r="B169" s="1">
        <v>45474</v>
      </c>
      <c r="C169">
        <v>126.74</v>
      </c>
      <c r="D169">
        <f t="shared" si="2"/>
        <v>130.58404348270733</v>
      </c>
    </row>
    <row r="170" spans="1:4" x14ac:dyDescent="0.3">
      <c r="A170">
        <v>168</v>
      </c>
      <c r="B170" s="1">
        <v>45481</v>
      </c>
      <c r="C170">
        <v>119.65</v>
      </c>
      <c r="D170">
        <f t="shared" si="2"/>
        <v>129.81523478616589</v>
      </c>
    </row>
    <row r="171" spans="1:4" x14ac:dyDescent="0.3">
      <c r="A171">
        <v>169</v>
      </c>
      <c r="B171" s="1">
        <v>45488</v>
      </c>
      <c r="C171">
        <v>130.88</v>
      </c>
      <c r="D171">
        <f t="shared" si="2"/>
        <v>127.78218782893272</v>
      </c>
    </row>
    <row r="172" spans="1:4" x14ac:dyDescent="0.3">
      <c r="A172">
        <v>170</v>
      </c>
      <c r="B172" s="1">
        <v>45495</v>
      </c>
      <c r="C172">
        <v>135</v>
      </c>
      <c r="D172">
        <f t="shared" si="2"/>
        <v>128.4017502631462</v>
      </c>
    </row>
    <row r="173" spans="1:4" x14ac:dyDescent="0.3">
      <c r="A173">
        <v>171</v>
      </c>
      <c r="B173" s="1">
        <v>45502</v>
      </c>
      <c r="C173">
        <v>131.44999999999999</v>
      </c>
      <c r="D173">
        <f t="shared" si="2"/>
        <v>129.72140021051695</v>
      </c>
    </row>
    <row r="174" spans="1:4" x14ac:dyDescent="0.3">
      <c r="A174">
        <v>172</v>
      </c>
      <c r="B174" s="1">
        <v>45509</v>
      </c>
      <c r="C174">
        <v>128.63999999999999</v>
      </c>
      <c r="D174">
        <f t="shared" si="2"/>
        <v>130.06712016841357</v>
      </c>
    </row>
    <row r="175" spans="1:4" x14ac:dyDescent="0.3">
      <c r="A175">
        <v>173</v>
      </c>
      <c r="B175" s="1">
        <v>45516</v>
      </c>
      <c r="C175">
        <v>126.36</v>
      </c>
      <c r="D175">
        <f t="shared" si="2"/>
        <v>129.78169613473085</v>
      </c>
    </row>
    <row r="176" spans="1:4" x14ac:dyDescent="0.3">
      <c r="A176">
        <v>174</v>
      </c>
      <c r="B176" s="1">
        <v>45523</v>
      </c>
      <c r="C176">
        <v>116.81</v>
      </c>
      <c r="D176">
        <f t="shared" si="2"/>
        <v>129.09735690778467</v>
      </c>
    </row>
    <row r="177" spans="1:4" x14ac:dyDescent="0.3">
      <c r="A177">
        <v>175</v>
      </c>
      <c r="B177" s="1">
        <v>45530</v>
      </c>
      <c r="C177">
        <v>122.97</v>
      </c>
      <c r="D177">
        <f t="shared" si="2"/>
        <v>126.63988552622774</v>
      </c>
    </row>
    <row r="178" spans="1:4" x14ac:dyDescent="0.3">
      <c r="A178">
        <v>176</v>
      </c>
      <c r="B178" s="1">
        <v>45537</v>
      </c>
      <c r="C178">
        <v>123</v>
      </c>
      <c r="D178">
        <f t="shared" si="2"/>
        <v>125.9059084209822</v>
      </c>
    </row>
    <row r="179" spans="1:4" x14ac:dyDescent="0.3">
      <c r="A179">
        <v>177</v>
      </c>
      <c r="B179" s="1">
        <v>45544</v>
      </c>
      <c r="C179">
        <v>119.91</v>
      </c>
      <c r="D179">
        <f t="shared" si="2"/>
        <v>125.32472673678578</v>
      </c>
    </row>
    <row r="180" spans="1:4" x14ac:dyDescent="0.3">
      <c r="A180">
        <v>178</v>
      </c>
      <c r="B180" s="1">
        <v>45551</v>
      </c>
      <c r="C180">
        <v>122.4</v>
      </c>
      <c r="D180">
        <f t="shared" si="2"/>
        <v>124.24178138942862</v>
      </c>
    </row>
    <row r="181" spans="1:4" x14ac:dyDescent="0.3">
      <c r="A181">
        <v>179</v>
      </c>
      <c r="B181" s="1">
        <v>45558</v>
      </c>
      <c r="C181">
        <v>140.5</v>
      </c>
      <c r="D181">
        <f t="shared" si="2"/>
        <v>123.87342511154291</v>
      </c>
    </row>
    <row r="182" spans="1:4" x14ac:dyDescent="0.3">
      <c r="A182">
        <v>180</v>
      </c>
      <c r="B182" s="1">
        <v>45565</v>
      </c>
      <c r="C182">
        <v>133.32</v>
      </c>
      <c r="D182">
        <f t="shared" si="2"/>
        <v>127.19874008923435</v>
      </c>
    </row>
    <row r="183" spans="1:4" x14ac:dyDescent="0.3">
      <c r="A183">
        <v>181</v>
      </c>
      <c r="B183" s="1">
        <v>45572</v>
      </c>
      <c r="C183">
        <v>131.82</v>
      </c>
      <c r="D183">
        <f t="shared" si="2"/>
        <v>128.42299207138748</v>
      </c>
    </row>
    <row r="184" spans="1:4" x14ac:dyDescent="0.3">
      <c r="A184">
        <v>182</v>
      </c>
      <c r="B184" s="1">
        <v>45579</v>
      </c>
      <c r="C184">
        <v>135.66999999999999</v>
      </c>
      <c r="D184">
        <f t="shared" si="2"/>
        <v>129.10239365710999</v>
      </c>
    </row>
    <row r="185" spans="1:4" x14ac:dyDescent="0.3">
      <c r="A185">
        <v>183</v>
      </c>
      <c r="B185" s="1">
        <v>45586</v>
      </c>
      <c r="C185">
        <v>133</v>
      </c>
      <c r="D185">
        <f t="shared" si="2"/>
        <v>130.41591492568801</v>
      </c>
    </row>
    <row r="186" spans="1:4" x14ac:dyDescent="0.3">
      <c r="A186">
        <v>184</v>
      </c>
      <c r="B186" s="1">
        <v>45593</v>
      </c>
      <c r="C186">
        <v>128.69999999999999</v>
      </c>
      <c r="D186">
        <f t="shared" si="2"/>
        <v>130.93273194055041</v>
      </c>
    </row>
    <row r="187" spans="1:4" x14ac:dyDescent="0.3">
      <c r="A187">
        <v>185</v>
      </c>
      <c r="B187" s="1">
        <v>45600</v>
      </c>
      <c r="C187">
        <v>135.9</v>
      </c>
      <c r="D187">
        <f t="shared" si="2"/>
        <v>130.48618555244033</v>
      </c>
    </row>
    <row r="188" spans="1:4" x14ac:dyDescent="0.3">
      <c r="A188">
        <v>186</v>
      </c>
      <c r="B188" s="1">
        <v>45607</v>
      </c>
      <c r="C188">
        <v>133.37</v>
      </c>
      <c r="D188">
        <f t="shared" si="2"/>
        <v>131.56894844195227</v>
      </c>
    </row>
    <row r="189" spans="1:4" x14ac:dyDescent="0.3">
      <c r="A189">
        <v>187</v>
      </c>
      <c r="B189" s="1">
        <v>45614</v>
      </c>
      <c r="C189">
        <v>119.47</v>
      </c>
      <c r="D189">
        <f t="shared" si="2"/>
        <v>131.92915875356184</v>
      </c>
    </row>
    <row r="190" spans="1:4" x14ac:dyDescent="0.3">
      <c r="A190">
        <v>188</v>
      </c>
      <c r="B190" s="1">
        <v>45621</v>
      </c>
      <c r="C190">
        <v>124.29</v>
      </c>
      <c r="D190">
        <f t="shared" si="2"/>
        <v>129.43732700284949</v>
      </c>
    </row>
    <row r="191" spans="1:4" x14ac:dyDescent="0.3">
      <c r="A191">
        <v>189</v>
      </c>
      <c r="B191" s="1">
        <v>45628</v>
      </c>
      <c r="C191">
        <v>114.99</v>
      </c>
      <c r="D191">
        <f t="shared" si="2"/>
        <v>128.40786160227958</v>
      </c>
    </row>
    <row r="192" spans="1:4" x14ac:dyDescent="0.3">
      <c r="A192">
        <v>190</v>
      </c>
      <c r="B192" s="1">
        <v>45635</v>
      </c>
      <c r="C192">
        <v>112.86</v>
      </c>
      <c r="D192">
        <f t="shared" si="2"/>
        <v>125.72428928182367</v>
      </c>
    </row>
    <row r="193" spans="1:4" x14ac:dyDescent="0.3">
      <c r="A193">
        <v>191</v>
      </c>
      <c r="B193" s="1">
        <v>45642</v>
      </c>
      <c r="C193">
        <v>115.24</v>
      </c>
      <c r="D193">
        <f t="shared" si="2"/>
        <v>123.15143142545895</v>
      </c>
    </row>
    <row r="194" spans="1:4" x14ac:dyDescent="0.3">
      <c r="A194">
        <v>192</v>
      </c>
      <c r="B194" s="1">
        <v>45649</v>
      </c>
      <c r="C194">
        <v>129.6</v>
      </c>
      <c r="D194">
        <f t="shared" si="2"/>
        <v>121.56914514036717</v>
      </c>
    </row>
    <row r="195" spans="1:4" x14ac:dyDescent="0.3">
      <c r="A195">
        <v>193</v>
      </c>
      <c r="B195" s="1">
        <v>45656</v>
      </c>
      <c r="C195">
        <v>128.66</v>
      </c>
      <c r="D195">
        <f t="shared" si="2"/>
        <v>123.17531611229374</v>
      </c>
    </row>
    <row r="196" spans="1:4" x14ac:dyDescent="0.3">
      <c r="A196">
        <v>194</v>
      </c>
      <c r="B196" s="1">
        <v>45663</v>
      </c>
      <c r="C196">
        <v>126.6</v>
      </c>
      <c r="D196">
        <f t="shared" ref="D196:D207" si="3">0.2*C195+0.8*D195</f>
        <v>124.272252889835</v>
      </c>
    </row>
    <row r="197" spans="1:4" x14ac:dyDescent="0.3">
      <c r="A197">
        <v>195</v>
      </c>
      <c r="B197" s="1">
        <v>45670</v>
      </c>
      <c r="C197">
        <v>138.76</v>
      </c>
      <c r="D197">
        <f t="shared" si="3"/>
        <v>124.73780231186799</v>
      </c>
    </row>
    <row r="198" spans="1:4" x14ac:dyDescent="0.3">
      <c r="A198">
        <v>196</v>
      </c>
      <c r="B198" s="1">
        <v>45677</v>
      </c>
      <c r="C198">
        <v>138.43</v>
      </c>
      <c r="D198">
        <f t="shared" si="3"/>
        <v>127.5422418494944</v>
      </c>
    </row>
    <row r="199" spans="1:4" x14ac:dyDescent="0.3">
      <c r="A199">
        <v>197</v>
      </c>
      <c r="B199" s="1">
        <v>45684</v>
      </c>
      <c r="C199">
        <v>140.84</v>
      </c>
      <c r="D199">
        <f t="shared" si="3"/>
        <v>129.71979347959552</v>
      </c>
    </row>
    <row r="200" spans="1:4" x14ac:dyDescent="0.3">
      <c r="A200">
        <v>198</v>
      </c>
      <c r="B200" s="1">
        <v>45691</v>
      </c>
      <c r="C200">
        <v>141.9</v>
      </c>
      <c r="D200">
        <f t="shared" si="3"/>
        <v>131.94383478367644</v>
      </c>
    </row>
    <row r="201" spans="1:4" x14ac:dyDescent="0.3">
      <c r="A201">
        <v>199</v>
      </c>
      <c r="B201" s="1">
        <v>45698</v>
      </c>
      <c r="C201">
        <v>168.1</v>
      </c>
      <c r="D201">
        <f t="shared" si="3"/>
        <v>133.93506782694115</v>
      </c>
    </row>
    <row r="202" spans="1:4" x14ac:dyDescent="0.3">
      <c r="A202">
        <v>200</v>
      </c>
      <c r="B202" s="1">
        <v>45705</v>
      </c>
      <c r="C202">
        <v>171.09</v>
      </c>
      <c r="D202">
        <f t="shared" si="3"/>
        <v>140.76805426155292</v>
      </c>
    </row>
    <row r="203" spans="1:4" x14ac:dyDescent="0.3">
      <c r="A203">
        <v>201</v>
      </c>
      <c r="B203" s="1">
        <v>45712</v>
      </c>
      <c r="C203">
        <v>170.87</v>
      </c>
      <c r="D203">
        <f t="shared" si="3"/>
        <v>146.83244340924233</v>
      </c>
    </row>
    <row r="204" spans="1:4" x14ac:dyDescent="0.3">
      <c r="A204">
        <v>202</v>
      </c>
      <c r="B204" s="1">
        <v>45719</v>
      </c>
      <c r="C204">
        <v>171.56</v>
      </c>
      <c r="D204">
        <f t="shared" si="3"/>
        <v>151.63995472739387</v>
      </c>
    </row>
    <row r="205" spans="1:4" x14ac:dyDescent="0.3">
      <c r="A205">
        <v>203</v>
      </c>
      <c r="B205" s="1">
        <v>45726</v>
      </c>
      <c r="C205">
        <v>170.45</v>
      </c>
      <c r="D205">
        <f t="shared" si="3"/>
        <v>155.62396378191511</v>
      </c>
    </row>
    <row r="206" spans="1:4" x14ac:dyDescent="0.3">
      <c r="A206">
        <v>204</v>
      </c>
      <c r="B206" s="1">
        <v>45733</v>
      </c>
      <c r="C206">
        <v>166.61</v>
      </c>
      <c r="D206">
        <f t="shared" si="3"/>
        <v>158.5891710255321</v>
      </c>
    </row>
    <row r="207" spans="1:4" x14ac:dyDescent="0.3">
      <c r="A207">
        <v>205</v>
      </c>
      <c r="B207" s="1">
        <v>45740</v>
      </c>
      <c r="C207">
        <v>161.85</v>
      </c>
      <c r="D207">
        <f t="shared" si="3"/>
        <v>160.19333682042569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EC458-7591-41A7-9B33-D3F29CDD71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</vt:lpstr>
      <vt:lpstr>Задача 3</vt:lpstr>
      <vt:lpstr>Задача 4</vt:lpstr>
      <vt:lpstr>Задача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2025-03-27T07:11:47Z</dcterms:created>
  <dcterms:modified xsi:type="dcterms:W3CDTF">2025-03-27T08:39:07Z</dcterms:modified>
</cp:coreProperties>
</file>