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OneDrive\Рабочий стол\ИТиАБД\ITiABD\ММвЭ\"/>
    </mc:Choice>
  </mc:AlternateContent>
  <xr:revisionPtr revIDLastSave="0" documentId="13_ncr:1_{25E49CCF-820C-49DF-B87A-7793905EA2FF}" xr6:coauthVersionLast="47" xr6:coauthVersionMax="47" xr10:uidLastSave="{00000000-0000-0000-0000-000000000000}"/>
  <bookViews>
    <workbookView xWindow="-120" yWindow="-120" windowWidth="29040" windowHeight="15720" xr2:uid="{9F4FED48-EA3F-4220-8F97-C4B20B3DFA56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37" i="1"/>
  <c r="C27" i="1"/>
  <c r="C26" i="1"/>
  <c r="C57" i="1"/>
  <c r="D57" i="1" s="1"/>
  <c r="E57" i="1" s="1"/>
  <c r="B58" i="1"/>
  <c r="D58" i="1" s="1"/>
  <c r="E58" i="1" s="1"/>
  <c r="E50" i="1"/>
  <c r="B50" i="1"/>
  <c r="B52" i="1" s="1"/>
  <c r="E7" i="1"/>
  <c r="E6" i="1"/>
  <c r="E5" i="1"/>
  <c r="E4" i="1"/>
  <c r="G103" i="1"/>
  <c r="I103" i="1" s="1"/>
  <c r="G102" i="1"/>
  <c r="H102" i="1" s="1"/>
  <c r="C84" i="1"/>
  <c r="D84" i="1"/>
  <c r="E84" i="1"/>
  <c r="F84" i="1"/>
  <c r="G84" i="1"/>
  <c r="B84" i="1"/>
  <c r="I95" i="1"/>
  <c r="I96" i="1"/>
  <c r="I94" i="1"/>
  <c r="H95" i="1"/>
  <c r="H96" i="1"/>
  <c r="H94" i="1"/>
  <c r="B60" i="1" l="1"/>
  <c r="H103" i="1"/>
  <c r="H104" i="1" s="1"/>
  <c r="H106" i="1"/>
  <c r="I102" i="1"/>
  <c r="I104" i="1" s="1"/>
  <c r="H105" i="1" l="1"/>
</calcChain>
</file>

<file path=xl/sharedStrings.xml><?xml version="1.0" encoding="utf-8"?>
<sst xmlns="http://schemas.openxmlformats.org/spreadsheetml/2006/main" count="95" uniqueCount="85">
  <si>
    <t>Света</t>
  </si>
  <si>
    <t>Маша</t>
  </si>
  <si>
    <t>Таня</t>
  </si>
  <si>
    <t>Симпатия</t>
  </si>
  <si>
    <t>Характер</t>
  </si>
  <si>
    <t>Родители</t>
  </si>
  <si>
    <t>Матер. Условия</t>
  </si>
  <si>
    <t>Критерий Сэвиджа</t>
  </si>
  <si>
    <t>Пример 1</t>
  </si>
  <si>
    <t>Пример 2</t>
  </si>
  <si>
    <t>Пример 3</t>
  </si>
  <si>
    <t>Критерий Гурвица (alpha 0,5)</t>
  </si>
  <si>
    <t>Заказ</t>
  </si>
  <si>
    <t>Ширина рулона</t>
  </si>
  <si>
    <t>Количество рулонов</t>
  </si>
  <si>
    <t>Варианты</t>
  </si>
  <si>
    <t>x1</t>
  </si>
  <si>
    <t>x2</t>
  </si>
  <si>
    <t>x3</t>
  </si>
  <si>
    <t>x4</t>
  </si>
  <si>
    <t>Отходы</t>
  </si>
  <si>
    <t>x5</t>
  </si>
  <si>
    <t>x6</t>
  </si>
  <si>
    <t>Ограничения</t>
  </si>
  <si>
    <t>2*x2 + 2*x3 + 4*x4 + x5 = 150</t>
  </si>
  <si>
    <t>x1 + x2 + 2*x5 = 200</t>
  </si>
  <si>
    <t>x1 + x3 + 2*x6 = 300</t>
  </si>
  <si>
    <t>Мат. Модель</t>
  </si>
  <si>
    <t>min f(x) = 0,4*x1 + 0,3*x2 + 0,1*x3 + 0,1*x5 + 0,2*x6</t>
  </si>
  <si>
    <t>Хорошая погода</t>
  </si>
  <si>
    <t>Плохая погода</t>
  </si>
  <si>
    <t>Платья</t>
  </si>
  <si>
    <t>Костюмы</t>
  </si>
  <si>
    <t>Затраты на единицу продукции</t>
  </si>
  <si>
    <t>Цена реализации товара</t>
  </si>
  <si>
    <t>Прибыль на единицу продукции</t>
  </si>
  <si>
    <t>Прибыль при теплой погоде</t>
  </si>
  <si>
    <t>Прибыль при холодной погоде</t>
  </si>
  <si>
    <t>Сумма</t>
  </si>
  <si>
    <t>Средняя прибыль</t>
  </si>
  <si>
    <t>При неопределенности погоды</t>
  </si>
  <si>
    <t>Задание 1</t>
  </si>
  <si>
    <t>Варианты выбора</t>
  </si>
  <si>
    <t>Велосипеды</t>
  </si>
  <si>
    <t>Стиральные машины</t>
  </si>
  <si>
    <t>Альтернативные издержки</t>
  </si>
  <si>
    <t>A</t>
  </si>
  <si>
    <t>B</t>
  </si>
  <si>
    <t>C</t>
  </si>
  <si>
    <t>D</t>
  </si>
  <si>
    <t>E</t>
  </si>
  <si>
    <t>Динамика</t>
  </si>
  <si>
    <t>Издержки возрастают</t>
  </si>
  <si>
    <t>Задание 2</t>
  </si>
  <si>
    <t>Колбаса</t>
  </si>
  <si>
    <t>Роботы</t>
  </si>
  <si>
    <t>Задание 4</t>
  </si>
  <si>
    <t>Предметы труда</t>
  </si>
  <si>
    <t>Средства труда</t>
  </si>
  <si>
    <t>Древесина</t>
  </si>
  <si>
    <t>Пластмасса</t>
  </si>
  <si>
    <t>Фурнитура</t>
  </si>
  <si>
    <t>Мазут</t>
  </si>
  <si>
    <t>Электроэнергия</t>
  </si>
  <si>
    <t>Израсходовано</t>
  </si>
  <si>
    <t>Средства производства</t>
  </si>
  <si>
    <t>Станки</t>
  </si>
  <si>
    <t>Агрегаты</t>
  </si>
  <si>
    <t>Здания</t>
  </si>
  <si>
    <t>Транспорт</t>
  </si>
  <si>
    <t>Задание 5</t>
  </si>
  <si>
    <t>Потребитель</t>
  </si>
  <si>
    <t>Монтажник</t>
  </si>
  <si>
    <t>Стоимость монтажа</t>
  </si>
  <si>
    <t>Цена окна</t>
  </si>
  <si>
    <t xml:space="preserve">Альтернативная стоимость </t>
  </si>
  <si>
    <t>Для 3 окон в 2 квартирах</t>
  </si>
  <si>
    <t>Выгода каждого монтажника</t>
  </si>
  <si>
    <t>Альтернативные издержки 3-й колбасы</t>
  </si>
  <si>
    <t>Общие издержки для 3-х колбас</t>
  </si>
  <si>
    <t>Задание 3</t>
  </si>
  <si>
    <t>Автомобили</t>
  </si>
  <si>
    <t>Пушки</t>
  </si>
  <si>
    <t>Алтернативные издержки 1 автомобиля</t>
  </si>
  <si>
    <t>Алтернативные издержки 1 пушки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</si>
</sst>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/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0" fillId="0" borderId="1" xfId="0" applyNumberFormat="1" applyBorder="1"/>
    <xf numFmtId="3" fontId="0" fillId="2" borderId="1" xfId="0" applyNumberFormat="1" applyFill="1" applyBorder="1"/>
    <xf numFmtId="0" fontId="0" fillId="2" borderId="0" xfId="0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Alignment="1"/>
    <xf numFmtId="0" fontId="0" fillId="0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Кривая</a:t>
            </a:r>
            <a:r>
              <a:rPr lang="ru-RU" baseline="0"/>
              <a:t> производственных возможностей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[1]Лист1!$C$19:$C$23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[1]Лист1!$D$19:$D$23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83-490B-8D10-553F61C4F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052928"/>
        <c:axId val="1758191312"/>
      </c:scatterChart>
      <c:valAx>
        <c:axId val="175505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Велосипеды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8191312"/>
        <c:crosses val="autoZero"/>
        <c:crossBetween val="midCat"/>
      </c:valAx>
      <c:valAx>
        <c:axId val="17581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Стиральные машины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505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Кривая</a:t>
            </a:r>
            <a:r>
              <a:rPr lang="ru-RU" baseline="0"/>
              <a:t> производственных возможностей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[1]Лист1!$C$2:$C$6</c:f>
              <c:numCache>
                <c:formatCode>General</c:formatCode>
                <c:ptCount val="5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55</c:v>
                </c:pt>
                <c:pt idx="4">
                  <c:v>0</c:v>
                </c:pt>
              </c:numCache>
            </c:numRef>
          </c:xVal>
          <c:yVal>
            <c:numRef>
              <c:f>[1]Лист1!$D$2:$D$6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F9-4C56-A571-2D50ECB49638}"/>
            </c:ext>
          </c:extLst>
        </c:ser>
        <c:ser>
          <c:idx val="1"/>
          <c:order val="1"/>
          <c:tx>
            <c:v>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80</c:v>
              </c:pt>
            </c:numLit>
          </c:xVal>
          <c:yVal>
            <c:numLit>
              <c:formatCode>General</c:formatCode>
              <c:ptCount val="1"/>
              <c:pt idx="0">
                <c:v>30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6F9-4C56-A571-2D50ECB49638}"/>
            </c:ext>
          </c:extLst>
        </c:ser>
        <c:ser>
          <c:idx val="2"/>
          <c:order val="2"/>
          <c:tx>
            <c:v>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30</c:v>
              </c:pt>
            </c:numLit>
          </c:xVal>
          <c:yVal>
            <c:numLit>
              <c:formatCode>General</c:formatCode>
              <c:ptCount val="1"/>
              <c:pt idx="0">
                <c:v>20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6F9-4C56-A571-2D50ECB49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052928"/>
        <c:axId val="1758191312"/>
      </c:scatterChart>
      <c:valAx>
        <c:axId val="175505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Велосипеды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8191312"/>
        <c:crosses val="autoZero"/>
        <c:crossBetween val="midCat"/>
      </c:valAx>
      <c:valAx>
        <c:axId val="17581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Стиральные машины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505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Кривая</a:t>
            </a:r>
            <a:r>
              <a:rPr lang="ru-RU" baseline="0"/>
              <a:t> производственных возможностей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[1]Лист1!$C$19:$C$23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[1]Лист1!$D$19:$D$23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BB-4F6E-A44F-110F64FEC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052928"/>
        <c:axId val="1758191312"/>
      </c:scatterChart>
      <c:valAx>
        <c:axId val="175505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Колбаса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8191312"/>
        <c:crosses val="autoZero"/>
        <c:crossBetween val="midCat"/>
      </c:valAx>
      <c:valAx>
        <c:axId val="17581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Роботы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505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111</xdr:row>
      <xdr:rowOff>0</xdr:rowOff>
    </xdr:from>
    <xdr:to>
      <xdr:col>13</xdr:col>
      <xdr:colOff>180975</xdr:colOff>
      <xdr:row>111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FCE2C15-9BD4-44D4-A5F0-4ECBD3354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1</xdr:row>
      <xdr:rowOff>0</xdr:rowOff>
    </xdr:from>
    <xdr:to>
      <xdr:col>8</xdr:col>
      <xdr:colOff>152400</xdr:colOff>
      <xdr:row>15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93FB76F-DC5C-4A89-A0E3-21944BA8E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485775</xdr:colOff>
      <xdr:row>17</xdr:row>
      <xdr:rowOff>190499</xdr:rowOff>
    </xdr:from>
    <xdr:to>
      <xdr:col>7</xdr:col>
      <xdr:colOff>1381125</xdr:colOff>
      <xdr:row>31</xdr:row>
      <xdr:rowOff>133350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374A7DD-5CA6-4F73-85FA-A8280FF56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xm\Downloads\Telegram%20Desktop\&#1050;&#1085;&#1080;&#1075;&#1072;1%20(3).xlsx" TargetMode="External"/><Relationship Id="rId1" Type="http://schemas.openxmlformats.org/officeDocument/2006/relationships/externalLinkPath" Target="file:///C:\Users\alexm\Downloads\Telegram%20Desktop\&#1050;&#1085;&#1080;&#1075;&#1072;1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2">
          <cell r="C2">
            <v>100</v>
          </cell>
          <cell r="D2">
            <v>0</v>
          </cell>
        </row>
        <row r="3">
          <cell r="C3">
            <v>90</v>
          </cell>
          <cell r="D3">
            <v>10</v>
          </cell>
        </row>
        <row r="4">
          <cell r="C4">
            <v>75</v>
          </cell>
          <cell r="D4">
            <v>20</v>
          </cell>
        </row>
        <row r="5">
          <cell r="C5">
            <v>55</v>
          </cell>
          <cell r="D5">
            <v>30</v>
          </cell>
        </row>
        <row r="6">
          <cell r="C6">
            <v>0</v>
          </cell>
          <cell r="D6">
            <v>40</v>
          </cell>
        </row>
        <row r="19">
          <cell r="C19">
            <v>0</v>
          </cell>
          <cell r="D19">
            <v>10</v>
          </cell>
        </row>
        <row r="20">
          <cell r="C20">
            <v>1</v>
          </cell>
          <cell r="D20">
            <v>9</v>
          </cell>
        </row>
        <row r="21">
          <cell r="C21">
            <v>2</v>
          </cell>
          <cell r="D21">
            <v>7</v>
          </cell>
        </row>
        <row r="22">
          <cell r="C22">
            <v>3</v>
          </cell>
          <cell r="D22">
            <v>4</v>
          </cell>
        </row>
        <row r="23">
          <cell r="C23">
            <v>4</v>
          </cell>
          <cell r="D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B1FC4-5D7C-44CA-92E2-9DA448DD29E0}">
  <dimension ref="A2:J106"/>
  <sheetViews>
    <sheetView tabSelected="1" topLeftCell="A79" workbookViewId="0">
      <selection activeCell="E17" sqref="E17"/>
    </sheetView>
  </sheetViews>
  <sheetFormatPr defaultRowHeight="15" x14ac:dyDescent="0.25"/>
  <cols>
    <col min="1" max="1" width="27.85546875" bestFit="1" customWidth="1"/>
    <col min="2" max="2" width="38.28515625" bestFit="1" customWidth="1"/>
    <col min="3" max="3" width="19.28515625" bestFit="1" customWidth="1"/>
    <col min="4" max="4" width="30.28515625" bestFit="1" customWidth="1"/>
    <col min="5" max="5" width="26.42578125" bestFit="1" customWidth="1"/>
    <col min="6" max="6" width="15.42578125" bestFit="1" customWidth="1"/>
    <col min="7" max="7" width="39.5703125" bestFit="1" customWidth="1"/>
    <col min="8" max="8" width="28.140625" bestFit="1" customWidth="1"/>
    <col min="9" max="9" width="30.140625" bestFit="1" customWidth="1"/>
  </cols>
  <sheetData>
    <row r="2" spans="1:5" x14ac:dyDescent="0.25">
      <c r="A2" t="s">
        <v>41</v>
      </c>
      <c r="B2" s="1" t="s">
        <v>42</v>
      </c>
      <c r="C2" s="1" t="s">
        <v>43</v>
      </c>
      <c r="D2" s="1" t="s">
        <v>44</v>
      </c>
      <c r="E2" s="1" t="s">
        <v>45</v>
      </c>
    </row>
    <row r="3" spans="1:5" x14ac:dyDescent="0.25">
      <c r="B3" s="10" t="s">
        <v>46</v>
      </c>
      <c r="C3" s="10">
        <v>100</v>
      </c>
      <c r="D3" s="10">
        <v>0</v>
      </c>
      <c r="E3" s="10">
        <v>0</v>
      </c>
    </row>
    <row r="4" spans="1:5" x14ac:dyDescent="0.25">
      <c r="B4" s="10" t="s">
        <v>47</v>
      </c>
      <c r="C4" s="10">
        <v>90</v>
      </c>
      <c r="D4" s="10">
        <v>10</v>
      </c>
      <c r="E4" s="10">
        <f>ABS(C3-C4)/ABS(D3-D4)</f>
        <v>1</v>
      </c>
    </row>
    <row r="5" spans="1:5" x14ac:dyDescent="0.25">
      <c r="B5" s="10" t="s">
        <v>48</v>
      </c>
      <c r="C5" s="10">
        <v>75</v>
      </c>
      <c r="D5" s="10">
        <v>20</v>
      </c>
      <c r="E5" s="10">
        <f t="shared" ref="E5:E7" si="0">ABS(C4-C5)/ABS(D4-D5)</f>
        <v>1.5</v>
      </c>
    </row>
    <row r="6" spans="1:5" x14ac:dyDescent="0.25">
      <c r="B6" s="10" t="s">
        <v>49</v>
      </c>
      <c r="C6" s="10">
        <v>55</v>
      </c>
      <c r="D6" s="10">
        <v>30</v>
      </c>
      <c r="E6" s="10">
        <f t="shared" si="0"/>
        <v>2</v>
      </c>
    </row>
    <row r="7" spans="1:5" x14ac:dyDescent="0.25">
      <c r="B7" s="10" t="s">
        <v>50</v>
      </c>
      <c r="C7" s="10">
        <v>0</v>
      </c>
      <c r="D7" s="10">
        <v>40</v>
      </c>
      <c r="E7" s="10">
        <f t="shared" si="0"/>
        <v>5.5</v>
      </c>
    </row>
    <row r="9" spans="1:5" x14ac:dyDescent="0.25">
      <c r="B9" s="11" t="s">
        <v>51</v>
      </c>
      <c r="C9" s="7" t="s">
        <v>52</v>
      </c>
      <c r="D9" s="7"/>
    </row>
    <row r="19" spans="1:5" x14ac:dyDescent="0.25">
      <c r="A19" t="s">
        <v>53</v>
      </c>
      <c r="B19" s="1" t="s">
        <v>42</v>
      </c>
      <c r="C19" s="1" t="s">
        <v>54</v>
      </c>
      <c r="D19" s="1" t="s">
        <v>55</v>
      </c>
      <c r="E19" s="1" t="s">
        <v>45</v>
      </c>
    </row>
    <row r="20" spans="1:5" x14ac:dyDescent="0.25">
      <c r="B20" s="10" t="s">
        <v>46</v>
      </c>
      <c r="C20" s="10">
        <v>0</v>
      </c>
      <c r="D20" s="10">
        <v>10</v>
      </c>
      <c r="E20" s="10">
        <v>0</v>
      </c>
    </row>
    <row r="21" spans="1:5" x14ac:dyDescent="0.25">
      <c r="B21" s="10" t="s">
        <v>47</v>
      </c>
      <c r="C21" s="10">
        <v>1</v>
      </c>
      <c r="D21" s="10">
        <v>9</v>
      </c>
      <c r="E21" s="10">
        <v>1</v>
      </c>
    </row>
    <row r="22" spans="1:5" x14ac:dyDescent="0.25">
      <c r="B22" s="10" t="s">
        <v>48</v>
      </c>
      <c r="C22" s="10">
        <v>2</v>
      </c>
      <c r="D22" s="10">
        <v>7</v>
      </c>
      <c r="E22" s="10">
        <v>2</v>
      </c>
    </row>
    <row r="23" spans="1:5" x14ac:dyDescent="0.25">
      <c r="B23" s="10" t="s">
        <v>49</v>
      </c>
      <c r="C23" s="10">
        <v>3</v>
      </c>
      <c r="D23" s="10">
        <v>4</v>
      </c>
      <c r="E23" s="10">
        <v>3</v>
      </c>
    </row>
    <row r="24" spans="1:5" x14ac:dyDescent="0.25">
      <c r="B24" s="10" t="s">
        <v>50</v>
      </c>
      <c r="C24" s="10">
        <v>4</v>
      </c>
      <c r="D24" s="10">
        <v>0</v>
      </c>
      <c r="E24" s="10">
        <v>4</v>
      </c>
    </row>
    <row r="26" spans="1:5" x14ac:dyDescent="0.25">
      <c r="B26" s="19" t="s">
        <v>78</v>
      </c>
      <c r="C26" s="20">
        <f>E23</f>
        <v>3</v>
      </c>
      <c r="D26" s="17"/>
    </row>
    <row r="27" spans="1:5" x14ac:dyDescent="0.25">
      <c r="B27" s="21" t="s">
        <v>79</v>
      </c>
      <c r="C27" s="3">
        <f>SUM(E21:E23)</f>
        <v>6</v>
      </c>
    </row>
    <row r="28" spans="1:5" x14ac:dyDescent="0.25">
      <c r="B28" s="16"/>
    </row>
    <row r="29" spans="1:5" x14ac:dyDescent="0.25">
      <c r="B29" s="16"/>
    </row>
    <row r="30" spans="1:5" x14ac:dyDescent="0.25">
      <c r="B30" s="16"/>
    </row>
    <row r="31" spans="1:5" x14ac:dyDescent="0.25">
      <c r="A31" t="s">
        <v>80</v>
      </c>
      <c r="B31" s="16"/>
    </row>
    <row r="32" spans="1:5" x14ac:dyDescent="0.25">
      <c r="B32" s="16"/>
    </row>
    <row r="34" spans="1:8" x14ac:dyDescent="0.25">
      <c r="B34" s="18" t="s">
        <v>81</v>
      </c>
      <c r="C34" s="1">
        <v>5</v>
      </c>
      <c r="D34" s="1">
        <v>4</v>
      </c>
      <c r="E34" s="1">
        <v>3</v>
      </c>
      <c r="F34" s="1">
        <v>2</v>
      </c>
      <c r="G34" s="1">
        <v>1</v>
      </c>
      <c r="H34" s="1">
        <v>0</v>
      </c>
    </row>
    <row r="35" spans="1:8" x14ac:dyDescent="0.25">
      <c r="B35" s="18" t="s">
        <v>82</v>
      </c>
      <c r="C35" s="1">
        <v>0</v>
      </c>
      <c r="D35" s="1">
        <v>7</v>
      </c>
      <c r="E35" s="1">
        <v>13</v>
      </c>
      <c r="F35" s="1">
        <v>18</v>
      </c>
      <c r="G35" s="1">
        <v>22</v>
      </c>
      <c r="H35" s="1">
        <v>25</v>
      </c>
    </row>
    <row r="37" spans="1:8" x14ac:dyDescent="0.25">
      <c r="B37" s="3" t="s">
        <v>83</v>
      </c>
      <c r="C37" s="3">
        <f>H35-G35</f>
        <v>3</v>
      </c>
    </row>
    <row r="38" spans="1:8" x14ac:dyDescent="0.25">
      <c r="B38" s="3" t="s">
        <v>84</v>
      </c>
      <c r="C38" s="3">
        <f>C34-D34</f>
        <v>1</v>
      </c>
    </row>
    <row r="43" spans="1:8" x14ac:dyDescent="0.25">
      <c r="A43" t="s">
        <v>56</v>
      </c>
    </row>
    <row r="44" spans="1:8" x14ac:dyDescent="0.25">
      <c r="A44" s="1" t="s">
        <v>57</v>
      </c>
      <c r="B44" s="1"/>
      <c r="D44" s="1" t="s">
        <v>58</v>
      </c>
      <c r="E44" s="1"/>
    </row>
    <row r="45" spans="1:8" x14ac:dyDescent="0.25">
      <c r="A45" s="1" t="s">
        <v>59</v>
      </c>
      <c r="B45" s="12">
        <v>500000</v>
      </c>
      <c r="D45" s="1" t="s">
        <v>66</v>
      </c>
      <c r="E45" s="1">
        <v>200000</v>
      </c>
    </row>
    <row r="46" spans="1:8" x14ac:dyDescent="0.25">
      <c r="A46" s="1" t="s">
        <v>60</v>
      </c>
      <c r="B46" s="1">
        <v>40000</v>
      </c>
      <c r="D46" s="1" t="s">
        <v>67</v>
      </c>
      <c r="E46" s="1">
        <v>100000</v>
      </c>
    </row>
    <row r="47" spans="1:8" x14ac:dyDescent="0.25">
      <c r="A47" s="1" t="s">
        <v>61</v>
      </c>
      <c r="B47" s="1">
        <v>60000</v>
      </c>
      <c r="D47" s="1" t="s">
        <v>68</v>
      </c>
      <c r="E47" s="1">
        <v>80000</v>
      </c>
    </row>
    <row r="48" spans="1:8" x14ac:dyDescent="0.25">
      <c r="A48" s="1" t="s">
        <v>62</v>
      </c>
      <c r="B48" s="1">
        <v>30000</v>
      </c>
      <c r="D48" s="1" t="s">
        <v>69</v>
      </c>
      <c r="E48" s="1">
        <v>90000</v>
      </c>
    </row>
    <row r="49" spans="1:5" x14ac:dyDescent="0.25">
      <c r="A49" s="1" t="s">
        <v>63</v>
      </c>
      <c r="B49" s="1">
        <v>50000</v>
      </c>
      <c r="D49" s="1"/>
      <c r="E49" s="1"/>
    </row>
    <row r="50" spans="1:5" x14ac:dyDescent="0.25">
      <c r="A50" s="3" t="s">
        <v>64</v>
      </c>
      <c r="B50" s="13">
        <f>SUM(B45:B49)</f>
        <v>680000</v>
      </c>
      <c r="D50" s="3" t="s">
        <v>64</v>
      </c>
      <c r="E50" s="3">
        <f>SUM(E45:E48)</f>
        <v>470000</v>
      </c>
    </row>
    <row r="52" spans="1:5" x14ac:dyDescent="0.25">
      <c r="A52" s="3" t="s">
        <v>65</v>
      </c>
      <c r="B52" s="13">
        <f>SUM(B50,E50)</f>
        <v>1150000</v>
      </c>
    </row>
    <row r="54" spans="1:5" x14ac:dyDescent="0.25">
      <c r="A54" s="15" t="s">
        <v>70</v>
      </c>
    </row>
    <row r="56" spans="1:5" x14ac:dyDescent="0.25">
      <c r="A56" s="1"/>
      <c r="B56" s="1" t="s">
        <v>74</v>
      </c>
      <c r="C56" s="1" t="s">
        <v>73</v>
      </c>
      <c r="D56" s="1" t="s">
        <v>75</v>
      </c>
      <c r="E56" s="1" t="s">
        <v>76</v>
      </c>
    </row>
    <row r="57" spans="1:5" x14ac:dyDescent="0.25">
      <c r="A57" s="1" t="s">
        <v>71</v>
      </c>
      <c r="B57" s="1">
        <v>15278</v>
      </c>
      <c r="C57" s="1">
        <f>B57*0.15</f>
        <v>2291.6999999999998</v>
      </c>
      <c r="D57" s="1">
        <f>SUM(B57:C57)</f>
        <v>17569.7</v>
      </c>
      <c r="E57" s="1">
        <f>D57*6</f>
        <v>105418.20000000001</v>
      </c>
    </row>
    <row r="58" spans="1:5" x14ac:dyDescent="0.25">
      <c r="A58" s="1" t="s">
        <v>72</v>
      </c>
      <c r="B58" s="1">
        <f>B57*0.55</f>
        <v>8402.9000000000015</v>
      </c>
      <c r="C58" s="1">
        <v>0</v>
      </c>
      <c r="D58" s="1">
        <f>SUM(B58:C58)</f>
        <v>8402.9000000000015</v>
      </c>
      <c r="E58" s="1">
        <f>6*D58</f>
        <v>50417.400000000009</v>
      </c>
    </row>
    <row r="60" spans="1:5" x14ac:dyDescent="0.25">
      <c r="A60" s="3" t="s">
        <v>77</v>
      </c>
      <c r="B60" s="3">
        <f>(E57-E58)/2</f>
        <v>27500.400000000001</v>
      </c>
    </row>
    <row r="73" spans="1:8" x14ac:dyDescent="0.25">
      <c r="A73" t="s">
        <v>8</v>
      </c>
    </row>
    <row r="74" spans="1:8" x14ac:dyDescent="0.25">
      <c r="B74" s="1" t="s">
        <v>12</v>
      </c>
      <c r="C74" s="1" t="s">
        <v>13</v>
      </c>
      <c r="D74" s="1" t="s">
        <v>14</v>
      </c>
    </row>
    <row r="75" spans="1:8" x14ac:dyDescent="0.25">
      <c r="B75" s="1">
        <v>1</v>
      </c>
      <c r="C75" s="1">
        <v>0.5</v>
      </c>
      <c r="D75" s="1">
        <v>150</v>
      </c>
    </row>
    <row r="76" spans="1:8" x14ac:dyDescent="0.25">
      <c r="B76" s="1">
        <v>2</v>
      </c>
      <c r="C76" s="1">
        <v>0.7</v>
      </c>
      <c r="D76" s="1">
        <v>200</v>
      </c>
    </row>
    <row r="77" spans="1:8" x14ac:dyDescent="0.25">
      <c r="B77" s="1">
        <v>3</v>
      </c>
      <c r="C77" s="1">
        <v>0.9</v>
      </c>
      <c r="D77" s="1">
        <v>300</v>
      </c>
    </row>
    <row r="79" spans="1:8" x14ac:dyDescent="0.25">
      <c r="A79" s="8" t="s">
        <v>13</v>
      </c>
      <c r="B79" s="9" t="s">
        <v>15</v>
      </c>
      <c r="C79" s="9"/>
      <c r="D79" s="9"/>
      <c r="E79" s="9"/>
      <c r="F79" s="9"/>
      <c r="G79" s="9"/>
      <c r="H79" s="8" t="s">
        <v>14</v>
      </c>
    </row>
    <row r="80" spans="1:8" x14ac:dyDescent="0.25">
      <c r="A80" s="8"/>
      <c r="B80" s="1" t="s">
        <v>16</v>
      </c>
      <c r="C80" s="1" t="s">
        <v>17</v>
      </c>
      <c r="D80" s="1" t="s">
        <v>18</v>
      </c>
      <c r="E80" s="1" t="s">
        <v>19</v>
      </c>
      <c r="F80" s="1" t="s">
        <v>21</v>
      </c>
      <c r="G80" s="1" t="s">
        <v>22</v>
      </c>
      <c r="H80" s="8"/>
    </row>
    <row r="81" spans="1:10" x14ac:dyDescent="0.25">
      <c r="A81" s="1">
        <v>0.5</v>
      </c>
      <c r="B81" s="1">
        <v>0</v>
      </c>
      <c r="C81" s="1">
        <v>2</v>
      </c>
      <c r="D81" s="1">
        <v>2</v>
      </c>
      <c r="E81" s="1">
        <v>4</v>
      </c>
      <c r="F81" s="1">
        <v>1</v>
      </c>
      <c r="G81" s="1">
        <v>0</v>
      </c>
      <c r="H81" s="1">
        <v>150</v>
      </c>
    </row>
    <row r="82" spans="1:10" x14ac:dyDescent="0.25">
      <c r="A82" s="1">
        <v>0.7</v>
      </c>
      <c r="B82" s="1">
        <v>1</v>
      </c>
      <c r="C82" s="1">
        <v>1</v>
      </c>
      <c r="D82" s="1">
        <v>0</v>
      </c>
      <c r="E82" s="2">
        <v>0</v>
      </c>
      <c r="F82" s="1">
        <v>2</v>
      </c>
      <c r="G82" s="1">
        <v>0</v>
      </c>
      <c r="H82" s="1">
        <v>200</v>
      </c>
    </row>
    <row r="83" spans="1:10" x14ac:dyDescent="0.25">
      <c r="A83" s="1">
        <v>0.9</v>
      </c>
      <c r="B83" s="1">
        <v>1</v>
      </c>
      <c r="C83" s="1">
        <v>0</v>
      </c>
      <c r="D83" s="1">
        <v>1</v>
      </c>
      <c r="E83" s="2">
        <v>0</v>
      </c>
      <c r="F83" s="1">
        <v>0</v>
      </c>
      <c r="G83" s="1">
        <v>2</v>
      </c>
      <c r="H83" s="1">
        <v>300</v>
      </c>
    </row>
    <row r="84" spans="1:10" x14ac:dyDescent="0.25">
      <c r="A84" s="1" t="s">
        <v>20</v>
      </c>
      <c r="B84" s="1">
        <f>2-SUMPRODUCT(B81:B83,$A$81:$A$83)</f>
        <v>0.39999999999999991</v>
      </c>
      <c r="C84" s="1">
        <f t="shared" ref="C84:G84" si="1">2-SUMPRODUCT(C81:C83,$A$81:$A$83)</f>
        <v>0.30000000000000004</v>
      </c>
      <c r="D84" s="1">
        <f t="shared" si="1"/>
        <v>0.10000000000000009</v>
      </c>
      <c r="E84" s="1">
        <f t="shared" si="1"/>
        <v>0</v>
      </c>
      <c r="F84" s="1">
        <f t="shared" si="1"/>
        <v>0.10000000000000009</v>
      </c>
      <c r="G84" s="1">
        <f t="shared" si="1"/>
        <v>0.19999999999999996</v>
      </c>
      <c r="H84" s="1"/>
    </row>
    <row r="86" spans="1:10" x14ac:dyDescent="0.25">
      <c r="A86" t="s">
        <v>23</v>
      </c>
      <c r="B86" s="7" t="s">
        <v>24</v>
      </c>
      <c r="C86" s="7"/>
      <c r="D86" s="7"/>
    </row>
    <row r="87" spans="1:10" x14ac:dyDescent="0.25">
      <c r="B87" s="7" t="s">
        <v>25</v>
      </c>
      <c r="C87" s="7"/>
      <c r="D87" s="7"/>
    </row>
    <row r="88" spans="1:10" x14ac:dyDescent="0.25">
      <c r="B88" s="7" t="s">
        <v>26</v>
      </c>
      <c r="C88" s="7"/>
      <c r="D88" s="7"/>
    </row>
    <row r="90" spans="1:10" x14ac:dyDescent="0.25">
      <c r="A90" t="s">
        <v>27</v>
      </c>
      <c r="B90" s="14" t="s">
        <v>28</v>
      </c>
      <c r="C90" s="14"/>
      <c r="D90" s="14"/>
      <c r="E90" s="14"/>
    </row>
    <row r="92" spans="1:10" x14ac:dyDescent="0.25">
      <c r="A92" t="s">
        <v>9</v>
      </c>
    </row>
    <row r="93" spans="1:10" x14ac:dyDescent="0.25">
      <c r="B93" s="1"/>
      <c r="C93" s="1" t="s">
        <v>3</v>
      </c>
      <c r="D93" s="1" t="s">
        <v>4</v>
      </c>
      <c r="E93" s="1" t="s">
        <v>5</v>
      </c>
      <c r="F93" s="1" t="s">
        <v>6</v>
      </c>
      <c r="G93" s="1"/>
      <c r="H93" s="1" t="s">
        <v>7</v>
      </c>
      <c r="I93" s="1" t="s">
        <v>11</v>
      </c>
      <c r="J93" s="1">
        <v>0.5</v>
      </c>
    </row>
    <row r="94" spans="1:10" x14ac:dyDescent="0.25">
      <c r="B94" s="1" t="s">
        <v>0</v>
      </c>
      <c r="C94" s="1">
        <v>80</v>
      </c>
      <c r="D94" s="1">
        <v>90</v>
      </c>
      <c r="E94" s="1">
        <v>60</v>
      </c>
      <c r="F94" s="1">
        <v>80</v>
      </c>
      <c r="G94" s="1"/>
      <c r="H94" s="3">
        <f>MAX(MAX($C$94:$C$96) -C94,  MAX($D$94:$D$96) -D94, MAX($E$94:$E$96) -E94, MAX($F$94:$F$96) -F94)</f>
        <v>20</v>
      </c>
      <c r="I94" s="3">
        <f>$J$93*MAX(C94:F94) + (1-$J$93)*MIN(C94:F94)</f>
        <v>75</v>
      </c>
      <c r="J94" s="1"/>
    </row>
    <row r="95" spans="1:10" x14ac:dyDescent="0.25">
      <c r="B95" s="1" t="s">
        <v>1</v>
      </c>
      <c r="C95" s="1">
        <v>90</v>
      </c>
      <c r="D95" s="1">
        <v>100</v>
      </c>
      <c r="E95" s="1">
        <v>60</v>
      </c>
      <c r="F95" s="1">
        <v>70</v>
      </c>
      <c r="G95" s="1"/>
      <c r="H95" s="4">
        <f t="shared" ref="H95:H96" si="2">MAX(MAX($C$94:$C$96) -C95,  MAX($D$94:$D$96) -D95, MAX($E$94:$E$96) -E95, MAX($F$94:$F$96) -F95)</f>
        <v>10</v>
      </c>
      <c r="I95" s="4">
        <f t="shared" ref="I95:I96" si="3">$J$93*MAX(C95:F95) + (1-$J$93)*MIN(C95:F95)</f>
        <v>80</v>
      </c>
      <c r="J95" s="1"/>
    </row>
    <row r="96" spans="1:10" x14ac:dyDescent="0.25">
      <c r="B96" s="1" t="s">
        <v>2</v>
      </c>
      <c r="C96" s="1">
        <v>100</v>
      </c>
      <c r="D96" s="1">
        <v>70</v>
      </c>
      <c r="E96" s="1">
        <v>60</v>
      </c>
      <c r="F96" s="1">
        <v>80</v>
      </c>
      <c r="G96" s="1"/>
      <c r="H96" s="3">
        <f t="shared" si="2"/>
        <v>30</v>
      </c>
      <c r="I96" s="4">
        <f t="shared" si="3"/>
        <v>80</v>
      </c>
      <c r="J96" s="1"/>
    </row>
    <row r="100" spans="1:9" x14ac:dyDescent="0.25">
      <c r="A100" t="s">
        <v>10</v>
      </c>
    </row>
    <row r="101" spans="1:9" x14ac:dyDescent="0.25">
      <c r="A101" s="1"/>
      <c r="B101" s="1" t="s">
        <v>29</v>
      </c>
      <c r="C101" s="1" t="s">
        <v>30</v>
      </c>
      <c r="D101" s="1" t="s">
        <v>33</v>
      </c>
      <c r="E101" s="1" t="s">
        <v>34</v>
      </c>
      <c r="G101" s="5" t="s">
        <v>35</v>
      </c>
      <c r="H101" s="1" t="s">
        <v>36</v>
      </c>
      <c r="I101" s="1" t="s">
        <v>37</v>
      </c>
    </row>
    <row r="102" spans="1:9" x14ac:dyDescent="0.25">
      <c r="A102" s="1" t="s">
        <v>31</v>
      </c>
      <c r="B102" s="1">
        <v>1975</v>
      </c>
      <c r="C102" s="1">
        <v>625</v>
      </c>
      <c r="D102" s="1">
        <v>8</v>
      </c>
      <c r="E102" s="1">
        <v>16</v>
      </c>
      <c r="G102" s="1">
        <f>E102-D102</f>
        <v>8</v>
      </c>
      <c r="H102" s="1">
        <f>G102*B102</f>
        <v>15800</v>
      </c>
      <c r="I102" s="1">
        <f>G102*C102</f>
        <v>5000</v>
      </c>
    </row>
    <row r="103" spans="1:9" x14ac:dyDescent="0.25">
      <c r="A103" s="1" t="s">
        <v>32</v>
      </c>
      <c r="B103" s="1">
        <v>600</v>
      </c>
      <c r="C103" s="1">
        <v>1000</v>
      </c>
      <c r="D103" s="1">
        <v>27</v>
      </c>
      <c r="E103" s="1">
        <v>48</v>
      </c>
      <c r="G103" s="1">
        <f>E103-D103</f>
        <v>21</v>
      </c>
      <c r="H103" s="1">
        <f>G103*B103</f>
        <v>12600</v>
      </c>
      <c r="I103" s="1">
        <f>G103*C103</f>
        <v>21000</v>
      </c>
    </row>
    <row r="104" spans="1:9" x14ac:dyDescent="0.25">
      <c r="G104" t="s">
        <v>38</v>
      </c>
      <c r="H104">
        <f>SUM(H102:H103)</f>
        <v>28400</v>
      </c>
      <c r="I104">
        <f>SUM(I102:I103)</f>
        <v>26000</v>
      </c>
    </row>
    <row r="105" spans="1:9" x14ac:dyDescent="0.25">
      <c r="G105" t="s">
        <v>39</v>
      </c>
      <c r="H105">
        <f>(H104+I104)/2</f>
        <v>27200</v>
      </c>
    </row>
    <row r="106" spans="1:9" x14ac:dyDescent="0.25">
      <c r="G106" s="6" t="s">
        <v>40</v>
      </c>
      <c r="H106" s="6">
        <f>AVERAGE(B102:C102)*G102+AVERAGE(B103:C103)*G103</f>
        <v>27200</v>
      </c>
    </row>
  </sheetData>
  <mergeCells count="8">
    <mergeCell ref="H79:H80"/>
    <mergeCell ref="B79:G79"/>
    <mergeCell ref="C9:D9"/>
    <mergeCell ref="B86:D86"/>
    <mergeCell ref="B87:D87"/>
    <mergeCell ref="B88:D88"/>
    <mergeCell ref="B90:E90"/>
    <mergeCell ref="A79:A8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Маслов Александр Николаевич</dc:creator>
  <cp:lastModifiedBy>Aknas Macefg</cp:lastModifiedBy>
  <dcterms:created xsi:type="dcterms:W3CDTF">2025-02-12T15:12:06Z</dcterms:created>
  <dcterms:modified xsi:type="dcterms:W3CDTF">2025-02-14T09:56:11Z</dcterms:modified>
</cp:coreProperties>
</file>