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13_ncr:1_{CBF3CFF7-0E67-4CB4-8C2D-9BE13654091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2" r:id="rId1"/>
  </sheets>
  <definedNames>
    <definedName name="solver_adj" localSheetId="0" hidden="1">Лист1!$B$190,Лист1!$B$192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Лист1!$B$190</definedName>
    <definedName name="solver_lhs2" localSheetId="0" hidden="1">Лист1!$B$192</definedName>
    <definedName name="solver_lhs3" localSheetId="0" hidden="1">Лист1!$B$190</definedName>
    <definedName name="solver_lhs4" localSheetId="0" hidden="1">Лист1!$B$192</definedName>
    <definedName name="solver_lhs5" localSheetId="0" hidden="1">Лист1!$B$192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Лист1!$B$195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Лист1!$B$185</definedName>
    <definedName name="solver_rhs2" localSheetId="0" hidden="1">Лист1!$B$186</definedName>
    <definedName name="solver_rhs3" localSheetId="0" hidden="1">0</definedName>
    <definedName name="solver_rhs4" localSheetId="0" hidden="1">0</definedName>
    <definedName name="solver_rhs5" localSheetId="0" hidden="1">Лист1!$B$186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2" l="1"/>
  <c r="B198" i="2"/>
  <c r="B191" i="2"/>
  <c r="B199" i="2" s="1"/>
  <c r="B193" i="2"/>
  <c r="B201" i="2" s="1"/>
  <c r="B200" i="2"/>
  <c r="D184" i="2" l="1"/>
  <c r="B195" i="2" s="1"/>
  <c r="B202" i="2" s="1"/>
  <c r="B158" i="2" l="1"/>
  <c r="B159" i="2" s="1"/>
  <c r="B165" i="2" s="1"/>
  <c r="B162" i="2"/>
  <c r="B166" i="2" s="1"/>
  <c r="B131" i="2"/>
  <c r="B125" i="2"/>
  <c r="B124" i="2"/>
  <c r="D120" i="2"/>
  <c r="B121" i="2" s="1"/>
  <c r="B130" i="2" s="1"/>
  <c r="B96" i="2"/>
  <c r="B100" i="2" s="1"/>
  <c r="E100" i="2" s="1"/>
  <c r="B99" i="2"/>
  <c r="E99" i="2" s="1"/>
  <c r="E101" i="2" s="1"/>
  <c r="B77" i="2"/>
  <c r="E77" i="2" s="1"/>
  <c r="B53" i="2"/>
  <c r="E53" i="2" s="1"/>
  <c r="B50" i="2"/>
  <c r="B33" i="2"/>
  <c r="E33" i="2" s="1"/>
  <c r="B28" i="2"/>
  <c r="E31" i="2" s="1"/>
  <c r="B132" i="2" l="1"/>
  <c r="B54" i="2"/>
  <c r="E54" i="2" s="1"/>
  <c r="B129" i="2"/>
  <c r="B80" i="2"/>
  <c r="E78" i="2" s="1"/>
  <c r="B31" i="2"/>
  <c r="E32" i="2" s="1"/>
</calcChain>
</file>

<file path=xl/sharedStrings.xml><?xml version="1.0" encoding="utf-8"?>
<sst xmlns="http://schemas.openxmlformats.org/spreadsheetml/2006/main" count="115" uniqueCount="84">
  <si>
    <t>Маслов АН</t>
  </si>
  <si>
    <t>ИД23-1</t>
  </si>
  <si>
    <t>Контрольная работа</t>
  </si>
  <si>
    <t>Вариант 16</t>
  </si>
  <si>
    <t>Зарплата</t>
  </si>
  <si>
    <t>Прибыль</t>
  </si>
  <si>
    <t>Рента</t>
  </si>
  <si>
    <t>Проценты</t>
  </si>
  <si>
    <t>Налоги</t>
  </si>
  <si>
    <t>Субсидии</t>
  </si>
  <si>
    <t>Экспорт</t>
  </si>
  <si>
    <t>Дефицит</t>
  </si>
  <si>
    <t>ВВП</t>
  </si>
  <si>
    <t>ЧВП</t>
  </si>
  <si>
    <t>Амортизация</t>
  </si>
  <si>
    <t>Сальдо госбюджета</t>
  </si>
  <si>
    <t>Ответ:</t>
  </si>
  <si>
    <t>Сальдо</t>
  </si>
  <si>
    <t>Решение:</t>
  </si>
  <si>
    <t>Дано:</t>
  </si>
  <si>
    <t>ИПЦ</t>
  </si>
  <si>
    <t>Ном. Ставка</t>
  </si>
  <si>
    <t>Инфляция</t>
  </si>
  <si>
    <t>Реальная ставка</t>
  </si>
  <si>
    <t>Факт. ВВП</t>
  </si>
  <si>
    <t>Потенц. ВВП</t>
  </si>
  <si>
    <t>коэфф. Оукена</t>
  </si>
  <si>
    <t>Цикл. безработица</t>
  </si>
  <si>
    <t>Естеств. Безработица</t>
  </si>
  <si>
    <t>Факт. безработица</t>
  </si>
  <si>
    <t>S = -80 + 0,25Y</t>
  </si>
  <si>
    <t>I =</t>
  </si>
  <si>
    <t xml:space="preserve">Y = </t>
  </si>
  <si>
    <t>I2 =</t>
  </si>
  <si>
    <t>Y2 =</t>
  </si>
  <si>
    <t>Равновесный доход</t>
  </si>
  <si>
    <t>Измененный доход</t>
  </si>
  <si>
    <t>Разница</t>
  </si>
  <si>
    <t xml:space="preserve">Qd = </t>
  </si>
  <si>
    <t xml:space="preserve">Qs = </t>
  </si>
  <si>
    <t>250 - 3P</t>
  </si>
  <si>
    <t>4P - 50</t>
  </si>
  <si>
    <t>P =</t>
  </si>
  <si>
    <t>Q =</t>
  </si>
  <si>
    <t xml:space="preserve">7P = 300 </t>
  </si>
  <si>
    <t>=</t>
  </si>
  <si>
    <t>Qd =</t>
  </si>
  <si>
    <t>Qs =</t>
  </si>
  <si>
    <t>Дефицит на рынке</t>
  </si>
  <si>
    <t>Равновес. P</t>
  </si>
  <si>
    <t>Равновес. Q</t>
  </si>
  <si>
    <t>При P = 40</t>
  </si>
  <si>
    <t>Qd &gt; Qs =&gt;</t>
  </si>
  <si>
    <t>Величина дефицита</t>
  </si>
  <si>
    <t xml:space="preserve">s = </t>
  </si>
  <si>
    <t>δ =</t>
  </si>
  <si>
    <t>n =</t>
  </si>
  <si>
    <t>Y =</t>
  </si>
  <si>
    <t>K^0,5 * L^0,5</t>
  </si>
  <si>
    <t>y = k^0,5</t>
  </si>
  <si>
    <t xml:space="preserve"> = &gt; </t>
  </si>
  <si>
    <t>s * y=(δ+n) * k</t>
  </si>
  <si>
    <t>0,4 = 0,16 * k^0,5</t>
  </si>
  <si>
    <t>k^0,5 =</t>
  </si>
  <si>
    <t>k* =</t>
  </si>
  <si>
    <t>k*</t>
  </si>
  <si>
    <t>Так как A = 1</t>
  </si>
  <si>
    <t xml:space="preserve">То gY = n = </t>
  </si>
  <si>
    <t>gY</t>
  </si>
  <si>
    <t>0,4 * k^0,5 = (0,12 + 0,04) * k</t>
  </si>
  <si>
    <t xml:space="preserve">Y1 = </t>
  </si>
  <si>
    <t>K =</t>
  </si>
  <si>
    <t>L =</t>
  </si>
  <si>
    <t>8*K1^0,3 * L1^0,7</t>
  </si>
  <si>
    <t>12*K2^0,5 * L2^0,5</t>
  </si>
  <si>
    <t xml:space="preserve"> = </t>
  </si>
  <si>
    <t xml:space="preserve"> =</t>
  </si>
  <si>
    <t>K1 + K2</t>
  </si>
  <si>
    <t>L1 + L2</t>
  </si>
  <si>
    <t>K1 =</t>
  </si>
  <si>
    <t>K2 =</t>
  </si>
  <si>
    <t>L1 =</t>
  </si>
  <si>
    <t>L2 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</si>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</sst>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2" borderId="0" xfId="0" applyNumberFormat="1" applyFill="1"/>
    <xf numFmtId="10" fontId="0" fillId="0" borderId="0" xfId="0" applyNumberFormat="1"/>
    <xf numFmtId="0" fontId="0" fillId="2" borderId="0" xfId="0" applyNumberFormat="1" applyFill="1"/>
    <xf numFmtId="0" fontId="0" fillId="0" borderId="0" xfId="0" quotePrefix="1"/>
    <xf numFmtId="2" fontId="0" fillId="0" borderId="0" xfId="0" applyNumberFormat="1"/>
    <xf numFmtId="2" fontId="0" fillId="2" borderId="0" xfId="0" applyNumberFormat="1" applyFill="1"/>
    <xf numFmtId="9" fontId="0" fillId="2" borderId="0" xfId="1" applyFont="1" applyFill="1"/>
    <xf numFmtId="0" fontId="0" fillId="0" borderId="0" xfId="0" applyAlignment="1"/>
    <xf numFmtId="0" fontId="0" fillId="2" borderId="0" xfId="1" applyNumberFormat="1" applyFont="1" applyFill="1"/>
    <xf numFmtId="0" fontId="0" fillId="2" borderId="0" xfId="0" applyFill="1" applyAlignment="1"/>
    <xf numFmtId="1" fontId="0" fillId="2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107497</xdr:rowOff>
    </xdr:from>
    <xdr:to>
      <xdr:col>6</xdr:col>
      <xdr:colOff>301305</xdr:colOff>
      <xdr:row>19</xdr:row>
      <xdr:rowOff>132830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DC207A1-7B89-C5FD-1E1F-723437885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2668"/>
          <a:ext cx="5446982" cy="2986248"/>
        </a:xfrm>
        <a:prstGeom prst="rect">
          <a:avLst/>
        </a:prstGeom>
      </xdr:spPr>
    </xdr:pic>
    <xdr:clientData/>
  </xdr:twoCellAnchor>
  <xdr:twoCellAnchor editAs="oneCell">
    <xdr:from>
      <xdr:col>0</xdr:col>
      <xdr:colOff>55482</xdr:colOff>
      <xdr:row>34</xdr:row>
      <xdr:rowOff>161276</xdr:rowOff>
    </xdr:from>
    <xdr:to>
      <xdr:col>6</xdr:col>
      <xdr:colOff>308067</xdr:colOff>
      <xdr:row>42</xdr:row>
      <xdr:rowOff>166943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C15F7D-6503-5A8E-5545-5E3C7D06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82" y="6268162"/>
          <a:ext cx="5474462" cy="14861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8352</xdr:rowOff>
    </xdr:from>
    <xdr:to>
      <xdr:col>8</xdr:col>
      <xdr:colOff>503620</xdr:colOff>
      <xdr:row>67</xdr:row>
      <xdr:rowOff>106560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ED854F-26D2-48FC-F85E-D8CC9767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81152"/>
          <a:ext cx="6934900" cy="19270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33679</xdr:rowOff>
    </xdr:from>
    <xdr:to>
      <xdr:col>7</xdr:col>
      <xdr:colOff>551910</xdr:colOff>
      <xdr:row>91</xdr:row>
      <xdr:rowOff>87445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C5E3F6-C5F2-DB0A-6DB0-A7A990A98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029839"/>
          <a:ext cx="6373590" cy="1699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127875</xdr:rowOff>
    </xdr:from>
    <xdr:to>
      <xdr:col>8</xdr:col>
      <xdr:colOff>237270</xdr:colOff>
      <xdr:row>113</xdr:row>
      <xdr:rowOff>98039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0CB5FF2-33C0-207B-42C5-D3B3CBB68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64515"/>
          <a:ext cx="6668550" cy="1798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3963</xdr:rowOff>
    </xdr:from>
    <xdr:to>
      <xdr:col>8</xdr:col>
      <xdr:colOff>542144</xdr:colOff>
      <xdr:row>145</xdr:row>
      <xdr:rowOff>172173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DB87168-CE38-626B-4E0D-2243010FF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509883"/>
          <a:ext cx="6973424" cy="2179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172818</xdr:rowOff>
    </xdr:from>
    <xdr:to>
      <xdr:col>8</xdr:col>
      <xdr:colOff>239214</xdr:colOff>
      <xdr:row>180</xdr:row>
      <xdr:rowOff>33534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1F44215-9812-2911-1311-E5A822DB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0896658"/>
          <a:ext cx="6670494" cy="2055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DF79-24B3-4B08-BC14-BA84B3AE5509}">
  <dimension ref="A1:E202"/>
  <sheetViews>
    <sheetView tabSelected="1" topLeftCell="A169" zoomScaleNormal="100" workbookViewId="0">
      <selection activeCell="G196" sqref="G196"/>
    </sheetView>
  </sheetViews>
  <sheetFormatPr defaultRowHeight="14.4" x14ac:dyDescent="0.3"/>
  <cols>
    <col min="1" max="1" width="19.77734375" bestFit="1" customWidth="1"/>
    <col min="2" max="2" width="9.88671875" bestFit="1" customWidth="1"/>
    <col min="4" max="4" width="18.6640625" bestFit="1" customWidth="1"/>
    <col min="5" max="5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 t="s">
        <v>2</v>
      </c>
      <c r="B2" s="2"/>
    </row>
    <row r="3" spans="1:2" x14ac:dyDescent="0.3">
      <c r="A3" t="s">
        <v>3</v>
      </c>
    </row>
    <row r="21" spans="1:5" x14ac:dyDescent="0.3">
      <c r="A21" t="s">
        <v>19</v>
      </c>
    </row>
    <row r="22" spans="1:5" x14ac:dyDescent="0.3">
      <c r="A22" t="s">
        <v>4</v>
      </c>
      <c r="B22">
        <v>500</v>
      </c>
      <c r="D22" t="s">
        <v>8</v>
      </c>
      <c r="E22">
        <v>80</v>
      </c>
    </row>
    <row r="23" spans="1:5" x14ac:dyDescent="0.3">
      <c r="A23" t="s">
        <v>5</v>
      </c>
      <c r="B23">
        <v>300</v>
      </c>
      <c r="D23" t="s">
        <v>9</v>
      </c>
      <c r="E23">
        <v>30</v>
      </c>
    </row>
    <row r="24" spans="1:5" x14ac:dyDescent="0.3">
      <c r="A24" t="s">
        <v>6</v>
      </c>
      <c r="B24">
        <v>150</v>
      </c>
      <c r="D24" t="s">
        <v>10</v>
      </c>
      <c r="E24">
        <v>-20</v>
      </c>
    </row>
    <row r="25" spans="1:5" x14ac:dyDescent="0.3">
      <c r="A25" t="s">
        <v>7</v>
      </c>
      <c r="B25">
        <v>100</v>
      </c>
      <c r="D25" t="s">
        <v>11</v>
      </c>
      <c r="E25">
        <v>50</v>
      </c>
    </row>
    <row r="27" spans="1:5" x14ac:dyDescent="0.3">
      <c r="A27" t="s">
        <v>18</v>
      </c>
    </row>
    <row r="28" spans="1:5" x14ac:dyDescent="0.3">
      <c r="A28" t="s">
        <v>12</v>
      </c>
      <c r="B28">
        <f>B22+B23+B24+B25+(E22-E23)</f>
        <v>1100</v>
      </c>
    </row>
    <row r="30" spans="1:5" x14ac:dyDescent="0.3">
      <c r="A30" t="s">
        <v>14</v>
      </c>
      <c r="B30">
        <v>90</v>
      </c>
      <c r="D30" s="3" t="s">
        <v>16</v>
      </c>
      <c r="E30" s="3"/>
    </row>
    <row r="31" spans="1:5" x14ac:dyDescent="0.3">
      <c r="A31" t="s">
        <v>13</v>
      </c>
      <c r="B31">
        <f>B28-B30</f>
        <v>1010</v>
      </c>
      <c r="D31" s="3" t="s">
        <v>12</v>
      </c>
      <c r="E31" s="3">
        <f>B28</f>
        <v>1100</v>
      </c>
    </row>
    <row r="32" spans="1:5" x14ac:dyDescent="0.3">
      <c r="D32" s="3" t="s">
        <v>13</v>
      </c>
      <c r="E32" s="3">
        <f>B31</f>
        <v>1010</v>
      </c>
    </row>
    <row r="33" spans="1:5" x14ac:dyDescent="0.3">
      <c r="A33" t="s">
        <v>15</v>
      </c>
      <c r="B33">
        <f>E25 * -1</f>
        <v>-50</v>
      </c>
      <c r="D33" s="3" t="s">
        <v>17</v>
      </c>
      <c r="E33" s="3">
        <f>B33</f>
        <v>-50</v>
      </c>
    </row>
    <row r="46" spans="1:5" x14ac:dyDescent="0.3">
      <c r="A46" t="s">
        <v>19</v>
      </c>
    </row>
    <row r="47" spans="1:5" x14ac:dyDescent="0.3">
      <c r="B47">
        <v>2022</v>
      </c>
      <c r="C47">
        <v>2023</v>
      </c>
    </row>
    <row r="48" spans="1:5" x14ac:dyDescent="0.3">
      <c r="A48" t="s">
        <v>20</v>
      </c>
      <c r="B48">
        <v>150</v>
      </c>
      <c r="C48">
        <v>165</v>
      </c>
    </row>
    <row r="50" spans="1:5" x14ac:dyDescent="0.3">
      <c r="A50" t="s">
        <v>21</v>
      </c>
      <c r="B50" s="6">
        <f>0.12</f>
        <v>0.12</v>
      </c>
    </row>
    <row r="52" spans="1:5" x14ac:dyDescent="0.3">
      <c r="A52" t="s">
        <v>18</v>
      </c>
      <c r="D52" s="3" t="s">
        <v>16</v>
      </c>
      <c r="E52" s="3"/>
    </row>
    <row r="53" spans="1:5" x14ac:dyDescent="0.3">
      <c r="A53" t="s">
        <v>22</v>
      </c>
      <c r="B53" s="6">
        <f>(C48-B48)/B48</f>
        <v>0.1</v>
      </c>
      <c r="D53" s="3" t="s">
        <v>22</v>
      </c>
      <c r="E53" s="7">
        <f>B53</f>
        <v>0.1</v>
      </c>
    </row>
    <row r="54" spans="1:5" x14ac:dyDescent="0.3">
      <c r="A54" t="s">
        <v>23</v>
      </c>
      <c r="B54" s="8">
        <f>B50-B53</f>
        <v>1.999999999999999E-2</v>
      </c>
      <c r="D54" s="3" t="s">
        <v>23</v>
      </c>
      <c r="E54" s="7">
        <f>B54</f>
        <v>1.999999999999999E-2</v>
      </c>
    </row>
    <row r="70" spans="1:5" x14ac:dyDescent="0.3">
      <c r="A70" t="s">
        <v>19</v>
      </c>
    </row>
    <row r="72" spans="1:5" x14ac:dyDescent="0.3">
      <c r="A72" t="s">
        <v>24</v>
      </c>
      <c r="B72">
        <v>1200</v>
      </c>
    </row>
    <row r="73" spans="1:5" x14ac:dyDescent="0.3">
      <c r="A73" t="s">
        <v>25</v>
      </c>
      <c r="B73">
        <v>1300</v>
      </c>
    </row>
    <row r="74" spans="1:5" x14ac:dyDescent="0.3">
      <c r="A74" t="s">
        <v>26</v>
      </c>
      <c r="B74" s="5">
        <v>2.5</v>
      </c>
    </row>
    <row r="76" spans="1:5" x14ac:dyDescent="0.3">
      <c r="A76" t="s">
        <v>18</v>
      </c>
      <c r="D76" s="3" t="s">
        <v>16</v>
      </c>
      <c r="E76" s="3"/>
    </row>
    <row r="77" spans="1:5" x14ac:dyDescent="0.3">
      <c r="A77" t="s">
        <v>27</v>
      </c>
      <c r="B77" s="6">
        <f>(B73-B72)/B73 *B74</f>
        <v>0.19230769230769232</v>
      </c>
      <c r="D77" s="3" t="s">
        <v>27</v>
      </c>
      <c r="E77" s="7">
        <f>B77</f>
        <v>0.19230769230769232</v>
      </c>
    </row>
    <row r="78" spans="1:5" x14ac:dyDescent="0.3">
      <c r="B78" s="6"/>
      <c r="D78" s="3" t="s">
        <v>29</v>
      </c>
      <c r="E78" s="7">
        <f>B80</f>
        <v>0.24230769230769234</v>
      </c>
    </row>
    <row r="79" spans="1:5" x14ac:dyDescent="0.3">
      <c r="A79" t="s">
        <v>28</v>
      </c>
      <c r="B79" s="6">
        <v>0.05</v>
      </c>
    </row>
    <row r="80" spans="1:5" x14ac:dyDescent="0.3">
      <c r="A80" t="s">
        <v>29</v>
      </c>
      <c r="B80" s="8">
        <f>B77+B79</f>
        <v>0.24230769230769234</v>
      </c>
    </row>
    <row r="93" spans="1:2" x14ac:dyDescent="0.3">
      <c r="A93" t="s">
        <v>19</v>
      </c>
    </row>
    <row r="94" spans="1:2" x14ac:dyDescent="0.3">
      <c r="A94" t="s">
        <v>30</v>
      </c>
    </row>
    <row r="95" spans="1:2" x14ac:dyDescent="0.3">
      <c r="A95" t="s">
        <v>31</v>
      </c>
      <c r="B95">
        <v>150</v>
      </c>
    </row>
    <row r="96" spans="1:2" x14ac:dyDescent="0.3">
      <c r="A96" t="s">
        <v>33</v>
      </c>
      <c r="B96">
        <f>B95-30</f>
        <v>120</v>
      </c>
    </row>
    <row r="98" spans="1:5" x14ac:dyDescent="0.3">
      <c r="A98" t="s">
        <v>18</v>
      </c>
      <c r="D98" s="3" t="s">
        <v>16</v>
      </c>
      <c r="E98" s="3"/>
    </row>
    <row r="99" spans="1:5" x14ac:dyDescent="0.3">
      <c r="A99" t="s">
        <v>32</v>
      </c>
      <c r="B99" s="5">
        <f>(B95+80)/0.25</f>
        <v>920</v>
      </c>
      <c r="D99" s="3" t="s">
        <v>35</v>
      </c>
      <c r="E99" s="9">
        <f>B99</f>
        <v>920</v>
      </c>
    </row>
    <row r="100" spans="1:5" x14ac:dyDescent="0.3">
      <c r="A100" t="s">
        <v>34</v>
      </c>
      <c r="B100" s="5">
        <f>(B96+80)/0.25</f>
        <v>800</v>
      </c>
      <c r="D100" s="3" t="s">
        <v>36</v>
      </c>
      <c r="E100" s="9">
        <f>B100</f>
        <v>800</v>
      </c>
    </row>
    <row r="101" spans="1:5" x14ac:dyDescent="0.3">
      <c r="B101" s="8"/>
      <c r="D101" s="3" t="s">
        <v>37</v>
      </c>
      <c r="E101" s="3">
        <f>E99-E100</f>
        <v>120</v>
      </c>
    </row>
    <row r="115" spans="1:4" x14ac:dyDescent="0.3">
      <c r="A115" t="s">
        <v>19</v>
      </c>
    </row>
    <row r="116" spans="1:4" x14ac:dyDescent="0.3">
      <c r="A116" t="s">
        <v>38</v>
      </c>
      <c r="B116" t="s">
        <v>40</v>
      </c>
    </row>
    <row r="117" spans="1:4" x14ac:dyDescent="0.3">
      <c r="A117" t="s">
        <v>39</v>
      </c>
      <c r="B117" t="s">
        <v>41</v>
      </c>
    </row>
    <row r="119" spans="1:4" x14ac:dyDescent="0.3">
      <c r="A119" t="s">
        <v>18</v>
      </c>
    </row>
    <row r="120" spans="1:4" x14ac:dyDescent="0.3">
      <c r="A120" t="s">
        <v>42</v>
      </c>
      <c r="B120" t="s">
        <v>44</v>
      </c>
      <c r="C120" s="10" t="s">
        <v>45</v>
      </c>
      <c r="D120" s="11">
        <f>300/7</f>
        <v>42.857142857142854</v>
      </c>
    </row>
    <row r="121" spans="1:4" x14ac:dyDescent="0.3">
      <c r="A121" t="s">
        <v>43</v>
      </c>
      <c r="B121" s="11">
        <f>250 - 3 *D120</f>
        <v>121.42857142857144</v>
      </c>
    </row>
    <row r="123" spans="1:4" x14ac:dyDescent="0.3">
      <c r="A123" t="s">
        <v>42</v>
      </c>
      <c r="B123">
        <v>40</v>
      </c>
    </row>
    <row r="124" spans="1:4" x14ac:dyDescent="0.3">
      <c r="A124" t="s">
        <v>46</v>
      </c>
      <c r="B124">
        <f>250 - 3 *B123</f>
        <v>130</v>
      </c>
    </row>
    <row r="125" spans="1:4" x14ac:dyDescent="0.3">
      <c r="A125" t="s">
        <v>47</v>
      </c>
      <c r="B125">
        <f>4 * B123 -50</f>
        <v>110</v>
      </c>
    </row>
    <row r="126" spans="1:4" x14ac:dyDescent="0.3">
      <c r="A126" t="s">
        <v>52</v>
      </c>
      <c r="B126" s="2" t="s">
        <v>48</v>
      </c>
      <c r="C126" s="2"/>
    </row>
    <row r="128" spans="1:4" x14ac:dyDescent="0.3">
      <c r="A128" s="3" t="s">
        <v>16</v>
      </c>
      <c r="B128" s="3"/>
    </row>
    <row r="129" spans="1:2" x14ac:dyDescent="0.3">
      <c r="A129" s="3" t="s">
        <v>49</v>
      </c>
      <c r="B129" s="12">
        <f>D120</f>
        <v>42.857142857142854</v>
      </c>
    </row>
    <row r="130" spans="1:2" x14ac:dyDescent="0.3">
      <c r="A130" s="3" t="s">
        <v>50</v>
      </c>
      <c r="B130" s="12">
        <f>B121</f>
        <v>121.42857142857144</v>
      </c>
    </row>
    <row r="131" spans="1:2" x14ac:dyDescent="0.3">
      <c r="A131" s="3" t="s">
        <v>51</v>
      </c>
      <c r="B131" s="3" t="str">
        <f>B126</f>
        <v>Дефицит на рынке</v>
      </c>
    </row>
    <row r="132" spans="1:2" x14ac:dyDescent="0.3">
      <c r="A132" s="3" t="s">
        <v>53</v>
      </c>
      <c r="B132" s="3">
        <f>B124-B125</f>
        <v>20</v>
      </c>
    </row>
    <row r="148" spans="1:4" x14ac:dyDescent="0.3">
      <c r="A148" t="s">
        <v>19</v>
      </c>
    </row>
    <row r="149" spans="1:4" x14ac:dyDescent="0.3">
      <c r="A149" t="s">
        <v>54</v>
      </c>
      <c r="B149">
        <v>0.4</v>
      </c>
    </row>
    <row r="150" spans="1:4" x14ac:dyDescent="0.3">
      <c r="A150" t="s">
        <v>55</v>
      </c>
      <c r="B150">
        <v>0.12</v>
      </c>
    </row>
    <row r="151" spans="1:4" x14ac:dyDescent="0.3">
      <c r="A151" t="s">
        <v>56</v>
      </c>
      <c r="B151">
        <v>0.04</v>
      </c>
    </row>
    <row r="152" spans="1:4" x14ac:dyDescent="0.3">
      <c r="A152" t="s">
        <v>57</v>
      </c>
      <c r="B152" t="s">
        <v>58</v>
      </c>
      <c r="C152" t="s">
        <v>60</v>
      </c>
      <c r="D152" t="s">
        <v>59</v>
      </c>
    </row>
    <row r="154" spans="1:4" x14ac:dyDescent="0.3">
      <c r="A154" t="s">
        <v>18</v>
      </c>
    </row>
    <row r="155" spans="1:4" x14ac:dyDescent="0.3">
      <c r="A155" t="s">
        <v>61</v>
      </c>
      <c r="C155" s="10"/>
      <c r="D155" s="11"/>
    </row>
    <row r="156" spans="1:4" x14ac:dyDescent="0.3">
      <c r="A156" t="s">
        <v>69</v>
      </c>
      <c r="B156" s="11"/>
    </row>
    <row r="157" spans="1:4" x14ac:dyDescent="0.3">
      <c r="A157" t="s">
        <v>62</v>
      </c>
    </row>
    <row r="158" spans="1:4" x14ac:dyDescent="0.3">
      <c r="A158" t="s">
        <v>63</v>
      </c>
      <c r="B158">
        <f>0.4/0.16</f>
        <v>2.5</v>
      </c>
    </row>
    <row r="159" spans="1:4" x14ac:dyDescent="0.3">
      <c r="A159" t="s">
        <v>64</v>
      </c>
      <c r="B159">
        <f>B158^2</f>
        <v>6.25</v>
      </c>
    </row>
    <row r="161" spans="1:3" x14ac:dyDescent="0.3">
      <c r="A161" t="s">
        <v>66</v>
      </c>
      <c r="B161" s="2"/>
      <c r="C161" s="2"/>
    </row>
    <row r="162" spans="1:3" x14ac:dyDescent="0.3">
      <c r="A162" t="s">
        <v>67</v>
      </c>
      <c r="B162" s="4">
        <f>B151</f>
        <v>0.04</v>
      </c>
    </row>
    <row r="163" spans="1:3" x14ac:dyDescent="0.3">
      <c r="B163" s="4"/>
    </row>
    <row r="164" spans="1:3" x14ac:dyDescent="0.3">
      <c r="A164" s="3" t="s">
        <v>16</v>
      </c>
      <c r="B164" s="3"/>
    </row>
    <row r="165" spans="1:3" x14ac:dyDescent="0.3">
      <c r="A165" s="3" t="s">
        <v>65</v>
      </c>
      <c r="B165" s="12">
        <f>B159</f>
        <v>6.25</v>
      </c>
    </row>
    <row r="166" spans="1:3" x14ac:dyDescent="0.3">
      <c r="A166" s="3" t="s">
        <v>68</v>
      </c>
      <c r="B166" s="13">
        <f>B162</f>
        <v>0.04</v>
      </c>
    </row>
    <row r="182" spans="1:4" x14ac:dyDescent="0.3">
      <c r="A182" t="s">
        <v>19</v>
      </c>
    </row>
    <row r="183" spans="1:4" x14ac:dyDescent="0.3">
      <c r="A183" t="s">
        <v>70</v>
      </c>
      <c r="B183" s="2" t="s">
        <v>73</v>
      </c>
      <c r="C183" s="2"/>
      <c r="D183">
        <f>8*B190^0.3*B192^0.7</f>
        <v>3.9879221229462067E-2</v>
      </c>
    </row>
    <row r="184" spans="1:4" x14ac:dyDescent="0.3">
      <c r="A184" t="s">
        <v>34</v>
      </c>
      <c r="B184" s="2" t="s">
        <v>74</v>
      </c>
      <c r="C184" s="2"/>
      <c r="D184">
        <f>12*B191^0.5 *B193^0.5</f>
        <v>5366.5094351104008</v>
      </c>
    </row>
    <row r="185" spans="1:4" x14ac:dyDescent="0.3">
      <c r="A185" t="s">
        <v>71</v>
      </c>
      <c r="B185">
        <v>400</v>
      </c>
      <c r="C185" t="s">
        <v>75</v>
      </c>
      <c r="D185" t="s">
        <v>77</v>
      </c>
    </row>
    <row r="186" spans="1:4" x14ac:dyDescent="0.3">
      <c r="A186" t="s">
        <v>72</v>
      </c>
      <c r="B186">
        <v>500</v>
      </c>
      <c r="C186" t="s">
        <v>76</v>
      </c>
      <c r="D186" t="s">
        <v>78</v>
      </c>
    </row>
    <row r="188" spans="1:4" x14ac:dyDescent="0.3">
      <c r="A188" t="s">
        <v>18</v>
      </c>
    </row>
    <row r="189" spans="1:4" x14ac:dyDescent="0.3">
      <c r="C189" s="10"/>
      <c r="D189" s="11"/>
    </row>
    <row r="190" spans="1:4" x14ac:dyDescent="0.3">
      <c r="A190" s="14" t="s">
        <v>79</v>
      </c>
      <c r="B190" s="14">
        <v>1.7297117312886977E-3</v>
      </c>
    </row>
    <row r="191" spans="1:4" x14ac:dyDescent="0.3">
      <c r="A191" s="14" t="s">
        <v>80</v>
      </c>
      <c r="B191" s="14">
        <f>B185-B190</f>
        <v>399.99827028826871</v>
      </c>
    </row>
    <row r="192" spans="1:4" x14ac:dyDescent="0.3">
      <c r="A192" s="14" t="s">
        <v>81</v>
      </c>
      <c r="B192">
        <v>7.8462774431776478E-3</v>
      </c>
    </row>
    <row r="193" spans="1:3" x14ac:dyDescent="0.3">
      <c r="A193" s="14" t="s">
        <v>82</v>
      </c>
      <c r="B193">
        <f>B186-B192</f>
        <v>499.99215372255685</v>
      </c>
    </row>
    <row r="195" spans="1:3" x14ac:dyDescent="0.3">
      <c r="A195" t="s">
        <v>83</v>
      </c>
      <c r="B195">
        <f>D183+D184</f>
        <v>5366.5493143316298</v>
      </c>
      <c r="C195" s="1"/>
    </row>
    <row r="197" spans="1:3" x14ac:dyDescent="0.3">
      <c r="A197" s="3" t="s">
        <v>16</v>
      </c>
      <c r="B197" s="3"/>
    </row>
    <row r="198" spans="1:3" x14ac:dyDescent="0.3">
      <c r="A198" s="16" t="s">
        <v>79</v>
      </c>
      <c r="B198" s="17">
        <f>B190</f>
        <v>1.7297117312886977E-3</v>
      </c>
    </row>
    <row r="199" spans="1:3" x14ac:dyDescent="0.3">
      <c r="A199" s="16" t="s">
        <v>80</v>
      </c>
      <c r="B199" s="15">
        <f>B191</f>
        <v>399.99827028826871</v>
      </c>
    </row>
    <row r="200" spans="1:3" x14ac:dyDescent="0.3">
      <c r="A200" s="16" t="s">
        <v>81</v>
      </c>
      <c r="B200" s="3">
        <f>B192</f>
        <v>7.8462774431776478E-3</v>
      </c>
    </row>
    <row r="201" spans="1:3" x14ac:dyDescent="0.3">
      <c r="A201" s="16" t="s">
        <v>82</v>
      </c>
      <c r="B201" s="3">
        <f>B193</f>
        <v>499.99215372255685</v>
      </c>
    </row>
    <row r="202" spans="1:3" x14ac:dyDescent="0.3">
      <c r="A202" s="3" t="s">
        <v>83</v>
      </c>
      <c r="B202" s="3">
        <f>B195</f>
        <v>5366.5493143316298</v>
      </c>
    </row>
  </sheetData>
  <mergeCells count="5">
    <mergeCell ref="A2:B2"/>
    <mergeCell ref="B126:C126"/>
    <mergeCell ref="B161:C161"/>
    <mergeCell ref="B183:C183"/>
    <mergeCell ref="B184:C1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2025-05-21T15:20:23Z</dcterms:modified>
</cp:coreProperties>
</file>