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B4499D54-E3CC-4FF6-9100-FD4CFEC82A1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Вар.2" sheetId="1" r:id="rId1"/>
    <sheet name="Лист2" sheetId="3" r:id="rId2"/>
    <sheet name="Лист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B8" i="3"/>
  <c r="F24" i="3" l="1"/>
  <c r="E55" i="1"/>
  <c r="C15" i="1" l="1"/>
  <c r="A9" i="3"/>
  <c r="B11" i="1"/>
  <c r="C9" i="1"/>
  <c r="G6" i="1" s="1"/>
  <c r="L6" i="1" s="1"/>
  <c r="B9" i="1"/>
  <c r="I4" i="1" s="1"/>
  <c r="B9" i="3" l="1"/>
  <c r="A10" i="3"/>
  <c r="B10" i="3" s="1"/>
  <c r="C26" i="1"/>
  <c r="F24" i="1" s="1"/>
  <c r="C16" i="1"/>
  <c r="B73" i="1" s="1" a="1"/>
  <c r="I3" i="1"/>
  <c r="H73" i="1" a="1"/>
  <c r="H73" i="1" s="1"/>
  <c r="A5" i="3" a="1"/>
  <c r="C9" i="3" s="1"/>
  <c r="G21" i="1"/>
  <c r="J3" i="1"/>
  <c r="J6" i="1"/>
  <c r="J5" i="1"/>
  <c r="J2" i="1"/>
  <c r="J4" i="1"/>
  <c r="I6" i="1"/>
  <c r="K6" i="1" s="1"/>
  <c r="I5" i="1"/>
  <c r="G5" i="1"/>
  <c r="L5" i="1" s="1"/>
  <c r="G4" i="1"/>
  <c r="G2" i="1"/>
  <c r="L2" i="1" s="1"/>
  <c r="G3" i="1"/>
  <c r="L3" i="1" s="1"/>
  <c r="I2" i="1"/>
  <c r="A11" i="3" l="1"/>
  <c r="B11" i="3" s="1"/>
  <c r="D4" i="1"/>
  <c r="D5" i="1"/>
  <c r="H5" i="1" s="1"/>
  <c r="D3" i="1"/>
  <c r="E3" i="1" s="1"/>
  <c r="F3" i="1" s="1"/>
  <c r="D6" i="1"/>
  <c r="H6" i="1" s="1"/>
  <c r="D2" i="1"/>
  <c r="E2" i="1" s="1"/>
  <c r="A5" i="3"/>
  <c r="C10" i="3"/>
  <c r="C8" i="3"/>
  <c r="B73" i="1"/>
  <c r="J8" i="1"/>
  <c r="K2" i="1"/>
  <c r="G8" i="1"/>
  <c r="C32" i="1" s="1"/>
  <c r="K3" i="1"/>
  <c r="K5" i="1"/>
  <c r="K4" i="1"/>
  <c r="L4" i="1"/>
  <c r="I8" i="1"/>
  <c r="E4" i="1"/>
  <c r="F4" i="1" s="1"/>
  <c r="H3" i="1" l="1"/>
  <c r="A12" i="3"/>
  <c r="B12" i="3" s="1"/>
  <c r="C11" i="3"/>
  <c r="H2" i="1"/>
  <c r="E5" i="1"/>
  <c r="F5" i="1" s="1"/>
  <c r="E6" i="1"/>
  <c r="F6" i="1" s="1"/>
  <c r="K8" i="1"/>
  <c r="L8" i="1"/>
  <c r="H4" i="1"/>
  <c r="H8" i="1" s="1"/>
  <c r="C33" i="1" s="1"/>
  <c r="C37" i="1" s="1"/>
  <c r="F2" i="1"/>
  <c r="E8" i="1"/>
  <c r="D29" i="1" s="1"/>
  <c r="C40" i="1" s="1"/>
  <c r="A13" i="3" l="1"/>
  <c r="B13" i="3" s="1"/>
  <c r="C12" i="3"/>
  <c r="C34" i="1"/>
  <c r="A14" i="3" l="1"/>
  <c r="C13" i="3"/>
  <c r="D30" i="1"/>
  <c r="B14" i="3" l="1"/>
  <c r="C14" i="3" s="1"/>
  <c r="A15" i="3"/>
  <c r="B15" i="3" s="1"/>
  <c r="C45" i="1"/>
  <c r="C49" i="1" s="1"/>
  <c r="C44" i="1"/>
  <c r="A16" i="3" l="1"/>
  <c r="B16" i="3" s="1"/>
  <c r="C15" i="3"/>
  <c r="E73" i="1" a="1"/>
  <c r="C78" i="1" s="1"/>
  <c r="C48" i="1"/>
  <c r="B84" i="1" s="1" a="1"/>
  <c r="C89" i="1" l="1"/>
  <c r="C90" i="1"/>
  <c r="A17" i="3"/>
  <c r="B17" i="3" s="1"/>
  <c r="C16" i="3"/>
  <c r="B84" i="1"/>
  <c r="E73" i="1"/>
  <c r="C79" i="1"/>
  <c r="H79" i="1"/>
  <c r="H78" i="1"/>
  <c r="A18" i="3" l="1"/>
  <c r="B18" i="3" s="1"/>
  <c r="C17" i="3"/>
  <c r="A19" i="3" l="1"/>
  <c r="B19" i="3" s="1"/>
  <c r="C18" i="3"/>
  <c r="A20" i="3" l="1"/>
  <c r="B20" i="3" s="1"/>
  <c r="C19" i="3"/>
  <c r="A21" i="3" l="1"/>
  <c r="B21" i="3" s="1"/>
  <c r="C20" i="3"/>
  <c r="A22" i="3" l="1"/>
  <c r="B22" i="3" s="1"/>
  <c r="C21" i="3"/>
  <c r="A23" i="3" l="1"/>
  <c r="B23" i="3" s="1"/>
  <c r="C22" i="3"/>
  <c r="A24" i="3" l="1"/>
  <c r="B24" i="3" s="1"/>
  <c r="C23" i="3"/>
  <c r="A25" i="3" l="1"/>
  <c r="B25" i="3" s="1"/>
  <c r="C24" i="3"/>
  <c r="A26" i="3" l="1"/>
  <c r="B26" i="3" s="1"/>
  <c r="C25" i="3"/>
  <c r="A27" i="3" l="1"/>
  <c r="B27" i="3" s="1"/>
  <c r="C26" i="3"/>
  <c r="A28" i="3" l="1"/>
  <c r="B28" i="3" s="1"/>
  <c r="C27" i="3"/>
  <c r="A29" i="3" l="1"/>
  <c r="B29" i="3" s="1"/>
  <c r="C28" i="3"/>
  <c r="A30" i="3" l="1"/>
  <c r="B30" i="3" s="1"/>
  <c r="C29" i="3"/>
  <c r="A31" i="3" l="1"/>
  <c r="B31" i="3" s="1"/>
  <c r="C30" i="3"/>
  <c r="A32" i="3" l="1"/>
  <c r="B32" i="3" s="1"/>
  <c r="C31" i="3"/>
  <c r="A33" i="3" l="1"/>
  <c r="B33" i="3" s="1"/>
  <c r="C32" i="3"/>
  <c r="A34" i="3" l="1"/>
  <c r="B34" i="3" s="1"/>
  <c r="C33" i="3"/>
  <c r="A35" i="3" l="1"/>
  <c r="B35" i="3" s="1"/>
  <c r="C34" i="3"/>
  <c r="A36" i="3" l="1"/>
  <c r="B36" i="3" s="1"/>
  <c r="C35" i="3"/>
  <c r="A37" i="3" l="1"/>
  <c r="B37" i="3" s="1"/>
  <c r="C36" i="3"/>
  <c r="A38" i="3" l="1"/>
  <c r="B38" i="3" s="1"/>
  <c r="C37" i="3"/>
  <c r="A39" i="3" l="1"/>
  <c r="B39" i="3" s="1"/>
  <c r="C38" i="3"/>
  <c r="A40" i="3" l="1"/>
  <c r="B40" i="3" s="1"/>
  <c r="C39" i="3"/>
  <c r="A41" i="3" l="1"/>
  <c r="B41" i="3" s="1"/>
  <c r="C40" i="3"/>
  <c r="A42" i="3" l="1"/>
  <c r="B42" i="3" s="1"/>
  <c r="C41" i="3"/>
  <c r="A43" i="3" l="1"/>
  <c r="B43" i="3" s="1"/>
  <c r="C42" i="3"/>
  <c r="A44" i="3" l="1"/>
  <c r="C43" i="3"/>
  <c r="B44" i="3" l="1"/>
  <c r="C44" i="3"/>
  <c r="A45" i="3"/>
  <c r="B45" i="3" s="1"/>
  <c r="A46" i="3" l="1"/>
  <c r="B46" i="3" s="1"/>
  <c r="C45" i="3"/>
  <c r="A47" i="3" l="1"/>
  <c r="B47" i="3" s="1"/>
  <c r="C46" i="3" l="1"/>
  <c r="A48" i="3"/>
  <c r="C47" i="3"/>
  <c r="B48" i="3" l="1"/>
  <c r="C48" i="3"/>
  <c r="A49" i="3"/>
  <c r="B49" i="3" s="1"/>
  <c r="A50" i="3" l="1"/>
  <c r="B50" i="3" s="1"/>
  <c r="C49" i="3"/>
  <c r="A51" i="3" l="1"/>
  <c r="B51" i="3" s="1"/>
  <c r="C50" i="3"/>
  <c r="A52" i="3" l="1"/>
  <c r="B52" i="3" s="1"/>
  <c r="C51" i="3" l="1"/>
  <c r="A53" i="3"/>
  <c r="B53" i="3" s="1"/>
  <c r="C52" i="3" l="1"/>
  <c r="A54" i="3"/>
  <c r="B54" i="3" s="1"/>
  <c r="C53" i="3" l="1"/>
  <c r="A55" i="3"/>
  <c r="B55" i="3" s="1"/>
  <c r="C54" i="3" l="1"/>
  <c r="A56" i="3"/>
  <c r="B56" i="3" s="1"/>
  <c r="C55" i="3"/>
  <c r="A57" i="3" l="1"/>
  <c r="B57" i="3" s="1"/>
  <c r="C56" i="3" l="1"/>
  <c r="A58" i="3"/>
  <c r="B58" i="3" s="1"/>
  <c r="C57" i="3" l="1"/>
  <c r="A59" i="3"/>
  <c r="B59" i="3" s="1"/>
  <c r="C58" i="3"/>
  <c r="A60" i="3" l="1"/>
  <c r="B60" i="3" s="1"/>
  <c r="C59" i="3" l="1"/>
  <c r="A61" i="3"/>
  <c r="B61" i="3" s="1"/>
  <c r="C60" i="3"/>
  <c r="A62" i="3" l="1"/>
  <c r="B62" i="3" s="1"/>
  <c r="C61" i="3"/>
  <c r="A63" i="3" l="1"/>
  <c r="B63" i="3" s="1"/>
  <c r="C62" i="3"/>
  <c r="A64" i="3" l="1"/>
  <c r="B64" i="3" s="1"/>
  <c r="C63" i="3"/>
  <c r="A65" i="3" l="1"/>
  <c r="B65" i="3" s="1"/>
  <c r="C64" i="3"/>
  <c r="A66" i="3" l="1"/>
  <c r="B66" i="3" s="1"/>
  <c r="C65" i="3"/>
  <c r="A67" i="3" l="1"/>
  <c r="B67" i="3" s="1"/>
  <c r="C66" i="3"/>
  <c r="A68" i="3" l="1"/>
  <c r="B68" i="3" s="1"/>
  <c r="C67" i="3"/>
  <c r="A69" i="3" l="1"/>
  <c r="B69" i="3" s="1"/>
  <c r="C68" i="3"/>
  <c r="A70" i="3" l="1"/>
  <c r="B70" i="3" s="1"/>
  <c r="C69" i="3"/>
  <c r="A71" i="3" l="1"/>
  <c r="B71" i="3" s="1"/>
  <c r="C70" i="3"/>
  <c r="A72" i="3" l="1"/>
  <c r="B72" i="3" s="1"/>
  <c r="C71" i="3"/>
  <c r="A73" i="3" l="1"/>
  <c r="B73" i="3" s="1"/>
  <c r="C72" i="3"/>
  <c r="A74" i="3" l="1"/>
  <c r="B74" i="3" s="1"/>
  <c r="C73" i="3"/>
  <c r="A75" i="3" l="1"/>
  <c r="B75" i="3" s="1"/>
  <c r="C74" i="3"/>
  <c r="A76" i="3" l="1"/>
  <c r="B76" i="3" s="1"/>
  <c r="C75" i="3"/>
  <c r="A77" i="3" l="1"/>
  <c r="B77" i="3" s="1"/>
  <c r="C76" i="3"/>
  <c r="A78" i="3" l="1"/>
  <c r="B78" i="3" s="1"/>
  <c r="C77" i="3"/>
  <c r="A79" i="3" l="1"/>
  <c r="B79" i="3" s="1"/>
  <c r="C78" i="3"/>
  <c r="A80" i="3" l="1"/>
  <c r="B80" i="3" s="1"/>
  <c r="C79" i="3"/>
  <c r="A81" i="3" l="1"/>
  <c r="B81" i="3" s="1"/>
  <c r="C80" i="3"/>
  <c r="A82" i="3" l="1"/>
  <c r="B82" i="3" s="1"/>
  <c r="C81" i="3"/>
  <c r="A83" i="3" l="1"/>
  <c r="B83" i="3" s="1"/>
  <c r="C82" i="3"/>
  <c r="A84" i="3" l="1"/>
  <c r="B84" i="3" s="1"/>
  <c r="C83" i="3"/>
  <c r="A85" i="3" l="1"/>
  <c r="B85" i="3" s="1"/>
  <c r="C84" i="3"/>
  <c r="A86" i="3" l="1"/>
  <c r="B86" i="3" s="1"/>
  <c r="C85" i="3"/>
  <c r="A87" i="3" l="1"/>
  <c r="B87" i="3" s="1"/>
  <c r="C86" i="3"/>
  <c r="A88" i="3" l="1"/>
  <c r="B88" i="3" s="1"/>
  <c r="C87" i="3"/>
  <c r="A89" i="3" l="1"/>
  <c r="B89" i="3" s="1"/>
  <c r="C88" i="3"/>
  <c r="A90" i="3" l="1"/>
  <c r="B90" i="3" s="1"/>
  <c r="C89" i="3"/>
  <c r="A91" i="3" l="1"/>
  <c r="B91" i="3" s="1"/>
  <c r="C90" i="3"/>
  <c r="A92" i="3" l="1"/>
  <c r="B92" i="3" s="1"/>
  <c r="C91" i="3"/>
  <c r="A93" i="3" l="1"/>
  <c r="B93" i="3" s="1"/>
  <c r="C92" i="3"/>
  <c r="A94" i="3" l="1"/>
  <c r="B94" i="3" s="1"/>
  <c r="C93" i="3"/>
  <c r="A95" i="3" l="1"/>
  <c r="B95" i="3" s="1"/>
  <c r="C94" i="3"/>
  <c r="A96" i="3" l="1"/>
  <c r="B96" i="3" s="1"/>
  <c r="C95" i="3"/>
  <c r="A97" i="3" l="1"/>
  <c r="B97" i="3" s="1"/>
  <c r="C96" i="3"/>
  <c r="A98" i="3" l="1"/>
  <c r="B98" i="3" s="1"/>
  <c r="C97" i="3"/>
  <c r="A99" i="3" l="1"/>
  <c r="B99" i="3" s="1"/>
  <c r="C98" i="3"/>
  <c r="A100" i="3" l="1"/>
  <c r="B100" i="3" s="1"/>
  <c r="C99" i="3"/>
  <c r="A101" i="3" l="1"/>
  <c r="B101" i="3" s="1"/>
  <c r="C100" i="3"/>
  <c r="A102" i="3" l="1"/>
  <c r="B102" i="3" s="1"/>
  <c r="C101" i="3"/>
  <c r="A103" i="3" l="1"/>
  <c r="B103" i="3" s="1"/>
  <c r="C102" i="3"/>
  <c r="A104" i="3" l="1"/>
  <c r="B104" i="3" s="1"/>
  <c r="C103" i="3"/>
  <c r="A105" i="3" l="1"/>
  <c r="B105" i="3" s="1"/>
  <c r="C104" i="3"/>
  <c r="A106" i="3" l="1"/>
  <c r="B106" i="3" s="1"/>
  <c r="C105" i="3"/>
  <c r="A107" i="3" l="1"/>
  <c r="B107" i="3" s="1"/>
  <c r="C106" i="3" l="1"/>
  <c r="A108" i="3"/>
  <c r="B108" i="3" s="1"/>
  <c r="C107" i="3"/>
  <c r="A109" i="3" l="1"/>
  <c r="B109" i="3" s="1"/>
  <c r="C108" i="3"/>
  <c r="A110" i="3" l="1"/>
  <c r="B110" i="3" s="1"/>
  <c r="C109" i="3"/>
  <c r="A111" i="3" l="1"/>
  <c r="B111" i="3" s="1"/>
  <c r="C110" i="3" l="1"/>
  <c r="A112" i="3"/>
  <c r="B112" i="3" s="1"/>
  <c r="C111" i="3" l="1"/>
  <c r="A113" i="3"/>
  <c r="B113" i="3" s="1"/>
  <c r="C112" i="3"/>
  <c r="A114" i="3" l="1"/>
  <c r="B114" i="3" s="1"/>
  <c r="C113" i="3"/>
  <c r="A115" i="3" l="1"/>
  <c r="B115" i="3" s="1"/>
  <c r="C114" i="3"/>
  <c r="A116" i="3" l="1"/>
  <c r="B116" i="3" s="1"/>
  <c r="C115" i="3"/>
  <c r="A117" i="3" l="1"/>
  <c r="B117" i="3" s="1"/>
  <c r="C116" i="3"/>
  <c r="A118" i="3" l="1"/>
  <c r="B118" i="3" s="1"/>
  <c r="C117" i="3"/>
  <c r="A119" i="3" l="1"/>
  <c r="B119" i="3" s="1"/>
  <c r="C118" i="3"/>
  <c r="A120" i="3" l="1"/>
  <c r="B120" i="3" s="1"/>
  <c r="C119" i="3"/>
  <c r="A121" i="3" l="1"/>
  <c r="B121" i="3" s="1"/>
  <c r="C120" i="3"/>
  <c r="A122" i="3" l="1"/>
  <c r="C121" i="3"/>
  <c r="B122" i="3" l="1"/>
  <c r="C122" i="3"/>
  <c r="A123" i="3"/>
  <c r="B123" i="3" s="1"/>
  <c r="A124" i="3" l="1"/>
  <c r="B124" i="3" s="1"/>
  <c r="C123" i="3"/>
  <c r="A125" i="3" l="1"/>
  <c r="B125" i="3" s="1"/>
  <c r="C124" i="3"/>
  <c r="A126" i="3" l="1"/>
  <c r="B126" i="3" s="1"/>
  <c r="C125" i="3"/>
  <c r="A127" i="3" l="1"/>
  <c r="B127" i="3" s="1"/>
  <c r="C126" i="3"/>
  <c r="A128" i="3" l="1"/>
  <c r="B128" i="3" s="1"/>
  <c r="C127" i="3"/>
  <c r="A129" i="3" l="1"/>
  <c r="B129" i="3" s="1"/>
  <c r="C128" i="3"/>
  <c r="A130" i="3" l="1"/>
  <c r="B130" i="3" s="1"/>
  <c r="C129" i="3"/>
  <c r="A131" i="3" l="1"/>
  <c r="B131" i="3" s="1"/>
  <c r="C130" i="3"/>
  <c r="A132" i="3" l="1"/>
  <c r="B132" i="3" s="1"/>
  <c r="A133" i="3" l="1"/>
  <c r="B133" i="3" s="1"/>
  <c r="A134" i="3" l="1"/>
  <c r="B134" i="3" s="1"/>
  <c r="A135" i="3" l="1"/>
  <c r="B135" i="3" s="1"/>
  <c r="A136" i="3" l="1"/>
  <c r="B136" i="3" s="1"/>
  <c r="A137" i="3" l="1"/>
  <c r="B137" i="3" s="1"/>
  <c r="A138" i="3" l="1"/>
  <c r="B138" i="3" s="1"/>
  <c r="A139" i="3" l="1"/>
  <c r="B139" i="3" s="1"/>
  <c r="A140" i="3" l="1"/>
  <c r="B140" i="3" s="1"/>
  <c r="A141" i="3" l="1"/>
  <c r="B141" i="3" s="1"/>
  <c r="A142" i="3" l="1"/>
  <c r="B142" i="3" s="1"/>
  <c r="A143" i="3" l="1"/>
  <c r="B143" i="3" s="1"/>
  <c r="A144" i="3" l="1"/>
  <c r="B144" i="3" s="1"/>
  <c r="A145" i="3" l="1"/>
  <c r="B145" i="3" s="1"/>
  <c r="A146" i="3" l="1"/>
  <c r="B146" i="3" s="1"/>
  <c r="A147" i="3" l="1"/>
  <c r="B147" i="3" s="1"/>
  <c r="A148" i="3" l="1"/>
  <c r="B148" i="3" s="1"/>
  <c r="A149" i="3" l="1"/>
  <c r="B149" i="3" s="1"/>
  <c r="A150" i="3" l="1"/>
  <c r="B150" i="3" s="1"/>
  <c r="A151" i="3" l="1"/>
  <c r="B151" i="3" s="1"/>
  <c r="A152" i="3" l="1"/>
  <c r="B152" i="3" s="1"/>
  <c r="A153" i="3" l="1"/>
  <c r="B153" i="3" s="1"/>
  <c r="A154" i="3" l="1"/>
  <c r="B154" i="3" s="1"/>
  <c r="A155" i="3" l="1"/>
  <c r="B155" i="3" s="1"/>
  <c r="A156" i="3" l="1"/>
  <c r="B156" i="3" s="1"/>
  <c r="A157" i="3" l="1"/>
  <c r="B157" i="3" s="1"/>
  <c r="A158" i="3" l="1"/>
  <c r="B158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<sst xmlns="http://schemas.openxmlformats.org/spreadsheetml/2006/main" count="118" uniqueCount="108">
  <si>
    <t>y^</t>
  </si>
  <si>
    <t>х ср</t>
  </si>
  <si>
    <t>у ср</t>
  </si>
  <si>
    <t>a1</t>
  </si>
  <si>
    <t>a0</t>
  </si>
  <si>
    <t>y^= a0 + a1 * x</t>
  </si>
  <si>
    <t>у^-y</t>
  </si>
  <si>
    <t>(у^-y)^2</t>
  </si>
  <si>
    <t>у - у ср</t>
  </si>
  <si>
    <t>Сумма кв</t>
  </si>
  <si>
    <t>Статическая оценка дисперсии случайной величины ошибок</t>
  </si>
  <si>
    <t>S(epsilon)^2</t>
  </si>
  <si>
    <t>SS полная</t>
  </si>
  <si>
    <t>SS регрессии</t>
  </si>
  <si>
    <t>SS остатков</t>
  </si>
  <si>
    <t>у^ -  у ср</t>
  </si>
  <si>
    <t>Коэффицент линейной детерминации:</t>
  </si>
  <si>
    <t>R^2 =</t>
  </si>
  <si>
    <t>s(a1)^2=</t>
  </si>
  <si>
    <t>Вычислить статистические оценки для дисперсии случайных величин a1, a0</t>
  </si>
  <si>
    <t>s(a0)^2=</t>
  </si>
  <si>
    <t>сумма кв х</t>
  </si>
  <si>
    <t>Среднее</t>
  </si>
  <si>
    <t>Х</t>
  </si>
  <si>
    <t>Х - Х ср</t>
  </si>
  <si>
    <t>(Х - Х ср)^2</t>
  </si>
  <si>
    <t>(Х - Х ср)*(у - у ср)</t>
  </si>
  <si>
    <t>(у - у ср)^2</t>
  </si>
  <si>
    <t>при увеличении х на 1 ед, y уменьшается на а1 =</t>
  </si>
  <si>
    <t xml:space="preserve">при увеличении х на 1%, у уменьшается на </t>
  </si>
  <si>
    <t>e_Yx =</t>
  </si>
  <si>
    <t>S(epsilon)=</t>
  </si>
  <si>
    <t>s(a0)=</t>
  </si>
  <si>
    <t>s(a1)=</t>
  </si>
  <si>
    <t>Вычислить значения t-статистик t(a1), t(a0) (распределение Стьюдента T_(n-2)):</t>
  </si>
  <si>
    <t>t(a1)</t>
  </si>
  <si>
    <t>t(a0)</t>
  </si>
  <si>
    <t>А =</t>
  </si>
  <si>
    <t>h =</t>
  </si>
  <si>
    <t xml:space="preserve">НА ЛИСТЕ 2 </t>
  </si>
  <si>
    <t>плотность</t>
  </si>
  <si>
    <t>а) Вычислить и отметить на графике критические точки ±t_(α,n-2) такие, что</t>
  </si>
  <si>
    <t>Выделить другим цветом на графике те участки, которые соответствуют выполнению неравенства выше</t>
  </si>
  <si>
    <t>Скопируем из верхней части:</t>
  </si>
  <si>
    <t>Скопируем из верхней части</t>
  </si>
  <si>
    <t>Считаем:</t>
  </si>
  <si>
    <t>P(a1) =</t>
  </si>
  <si>
    <t>P(a0) =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</si>
  <si>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</si>
  <si>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</si>
  <si>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</si>
  <si>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</si>
  <si>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</si>
  <si>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</si>
  <si>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</si>
  <si>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</si>
  <si>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</si>
  <si>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</si>
  <si>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</si>
  <si>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</si>
  <si>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</si>
  <si>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</si>
  <si>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</si>
  <si>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</si>
  <si>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</si>
  <si>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</si>
  <si>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</si>
  <si>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</si>
  <si>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</si>
  <si>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</si>
  <si>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Переменная X 1</t>
  </si>
  <si>
    <t>Далее используем анализ данных   - регрессия и вводим х и у, а также правильно указываем доверительный интервал!!</t>
  </si>
  <si>
    <t>Результат на Листе 3</t>
  </si>
  <si>
    <t>Цена товара, руб.
X</t>
  </si>
  <si>
    <t>Сбыт, шт.
Y</t>
  </si>
  <si>
    <t>1_0</t>
  </si>
  <si>
    <t>1_1</t>
  </si>
  <si>
    <t>1_2</t>
  </si>
  <si>
    <t>1_3</t>
  </si>
  <si>
    <t>1_4</t>
  </si>
  <si>
    <t>2_1</t>
  </si>
  <si>
    <t>2_2</t>
  </si>
  <si>
    <t>2_3</t>
  </si>
  <si>
    <t>5 - это количество испытаний (сколько х дано)</t>
  </si>
  <si>
    <t>3_0</t>
  </si>
  <si>
    <t>t_0,02; 3 =</t>
  </si>
  <si>
    <t>3 - это  степени свободы ( 5 - 2 )</t>
  </si>
  <si>
    <t>3_1</t>
  </si>
  <si>
    <t>3_2</t>
  </si>
  <si>
    <t>X от -15 до 15 с шагом 0,2</t>
  </si>
  <si>
    <t>|X| &gt; t_0,02;3</t>
  </si>
  <si>
    <t>3 в f_T3(X) это степени свободы (5- 2)</t>
  </si>
  <si>
    <t xml:space="preserve">Строим |X| &gt; t_0,02;3 </t>
  </si>
  <si>
    <t xml:space="preserve">f_T3(X) </t>
  </si>
  <si>
    <t>a1 - s(a1) * t_0,02;3 =</t>
  </si>
  <si>
    <t>a1 + s(a1) * t_0,02;3=</t>
  </si>
  <si>
    <t>a0 - s(a0) * t_0,02;3 =</t>
  </si>
  <si>
    <t>a0 + s(a0) * t_0,02;3 =</t>
  </si>
  <si>
    <t>1) 98% доверительный интервал для a1:</t>
  </si>
  <si>
    <t>1) 98% доверительный интервал для a0:</t>
  </si>
  <si>
    <t>3_3</t>
  </si>
  <si>
    <t>1) Предположим, что верна гипотеза H0 для a1, то есть a1=0. Тогда вероятность события |T_3| &gt; t_(0,02; 3) или |t(a1)| &gt; 4,54</t>
  </si>
  <si>
    <t>равна 0,02 (2%) (см. площадь под оранж.графиком(1))</t>
  </si>
  <si>
    <t>значимости 2% ==&gt; a1 &lt;&gt; 0</t>
  </si>
  <si>
    <t>Но это  не так: t(a1) =1,23 &gt; -4,54. Значит H0 непротиворечива с вероятностью 98% ==&gt; Гипотеза Н0 верна с уровнем</t>
  </si>
  <si>
    <t>1) a = 0,02 (2%)</t>
  </si>
  <si>
    <t>Нижние 98,0%</t>
  </si>
  <si>
    <t>Верхние 98,0%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</si>
</sst>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10" xfId="0" applyBorder="1"/>
    <xf numFmtId="0" fontId="0" fillId="2" borderId="5" xfId="0" applyFill="1" applyBorder="1"/>
    <xf numFmtId="0" fontId="0" fillId="2" borderId="13" xfId="0" applyFill="1" applyBorder="1"/>
    <xf numFmtId="0" fontId="0" fillId="0" borderId="14" xfId="0" applyBorder="1"/>
    <xf numFmtId="0" fontId="0" fillId="3" borderId="0" xfId="0" applyFill="1"/>
    <xf numFmtId="0" fontId="1" fillId="0" borderId="0" xfId="0" applyFont="1"/>
    <xf numFmtId="0" fontId="0" fillId="2" borderId="3" xfId="0" applyFill="1" applyBorder="1"/>
    <xf numFmtId="0" fontId="0" fillId="4" borderId="0" xfId="0" applyFill="1"/>
    <xf numFmtId="0" fontId="0" fillId="0" borderId="12" xfId="0" applyBorder="1"/>
    <xf numFmtId="0" fontId="0" fillId="2" borderId="12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2" fillId="0" borderId="15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Continuous"/>
    </xf>
    <xf numFmtId="0" fontId="0" fillId="5" borderId="0" xfId="0" applyFill="1" applyBorder="1" applyAlignment="1"/>
    <xf numFmtId="0" fontId="0" fillId="5" borderId="11" xfId="0" applyFill="1" applyBorder="1" applyAlignment="1"/>
    <xf numFmtId="0" fontId="0" fillId="6" borderId="0" xfId="0" applyFill="1" applyBorder="1" applyAlignment="1"/>
    <xf numFmtId="0" fontId="0" fillId="6" borderId="11" xfId="0" applyFill="1" applyBorder="1" applyAlignment="1"/>
    <xf numFmtId="0" fontId="0" fillId="0" borderId="0" xfId="0" applyAlignment="1"/>
    <xf numFmtId="0" fontId="0" fillId="7" borderId="0" xfId="0" applyFill="1" applyBorder="1" applyAlignment="1"/>
    <xf numFmtId="0" fontId="0" fillId="7" borderId="11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f_T</a:t>
            </a:r>
            <a:r>
              <a:rPr lang="ru-RU"/>
              <a:t>3</a:t>
            </a:r>
            <a:r>
              <a:rPr lang="en-US"/>
              <a:t>(X)</a:t>
            </a:r>
            <a:endParaRPr lang="ru-RU"/>
          </a:p>
          <a:p>
            <a:pPr>
              <a:defRPr/>
            </a:pPr>
            <a:r>
              <a:rPr lang="ru-RU"/>
              <a:t>Плотность распределения Стьюдента с 3 степенями свободы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Лист2!$B$7</c:f>
              <c:strCache>
                <c:ptCount val="1"/>
                <c:pt idx="0">
                  <c:v>f_T3(X)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Лист2!$A$8:$A$158</c:f>
              <c:numCache>
                <c:formatCode>General</c:formatCode>
                <c:ptCount val="151"/>
                <c:pt idx="0">
                  <c:v>-15</c:v>
                </c:pt>
                <c:pt idx="1">
                  <c:v>-14.8</c:v>
                </c:pt>
                <c:pt idx="2">
                  <c:v>-14.600000000000001</c:v>
                </c:pt>
                <c:pt idx="3">
                  <c:v>-14.400000000000002</c:v>
                </c:pt>
                <c:pt idx="4">
                  <c:v>-14.200000000000003</c:v>
                </c:pt>
                <c:pt idx="5">
                  <c:v>-14.000000000000004</c:v>
                </c:pt>
                <c:pt idx="6">
                  <c:v>-13.800000000000004</c:v>
                </c:pt>
                <c:pt idx="7">
                  <c:v>-13.600000000000005</c:v>
                </c:pt>
                <c:pt idx="8">
                  <c:v>-13.400000000000006</c:v>
                </c:pt>
                <c:pt idx="9">
                  <c:v>-13.200000000000006</c:v>
                </c:pt>
                <c:pt idx="10">
                  <c:v>-13.000000000000007</c:v>
                </c:pt>
                <c:pt idx="11">
                  <c:v>-12.800000000000008</c:v>
                </c:pt>
                <c:pt idx="12">
                  <c:v>-12.600000000000009</c:v>
                </c:pt>
                <c:pt idx="13">
                  <c:v>-12.400000000000009</c:v>
                </c:pt>
                <c:pt idx="14">
                  <c:v>-12.20000000000001</c:v>
                </c:pt>
                <c:pt idx="15">
                  <c:v>-12.000000000000011</c:v>
                </c:pt>
                <c:pt idx="16">
                  <c:v>-11.800000000000011</c:v>
                </c:pt>
                <c:pt idx="17">
                  <c:v>-11.600000000000012</c:v>
                </c:pt>
                <c:pt idx="18">
                  <c:v>-11.400000000000013</c:v>
                </c:pt>
                <c:pt idx="19">
                  <c:v>-11.200000000000014</c:v>
                </c:pt>
                <c:pt idx="20">
                  <c:v>-11.000000000000014</c:v>
                </c:pt>
                <c:pt idx="21">
                  <c:v>-10.800000000000015</c:v>
                </c:pt>
                <c:pt idx="22">
                  <c:v>-10.600000000000016</c:v>
                </c:pt>
                <c:pt idx="23">
                  <c:v>-10.400000000000016</c:v>
                </c:pt>
                <c:pt idx="24">
                  <c:v>-10.200000000000017</c:v>
                </c:pt>
                <c:pt idx="25">
                  <c:v>-10.000000000000018</c:v>
                </c:pt>
                <c:pt idx="26">
                  <c:v>-9.8000000000000185</c:v>
                </c:pt>
                <c:pt idx="27">
                  <c:v>-9.6000000000000192</c:v>
                </c:pt>
                <c:pt idx="28">
                  <c:v>-9.4000000000000199</c:v>
                </c:pt>
                <c:pt idx="29">
                  <c:v>-9.2000000000000206</c:v>
                </c:pt>
                <c:pt idx="30">
                  <c:v>-9.0000000000000213</c:v>
                </c:pt>
                <c:pt idx="31">
                  <c:v>-8.800000000000022</c:v>
                </c:pt>
                <c:pt idx="32">
                  <c:v>-8.6000000000000227</c:v>
                </c:pt>
                <c:pt idx="33">
                  <c:v>-8.4000000000000234</c:v>
                </c:pt>
                <c:pt idx="34">
                  <c:v>-8.2000000000000242</c:v>
                </c:pt>
                <c:pt idx="35">
                  <c:v>-8.0000000000000249</c:v>
                </c:pt>
                <c:pt idx="36">
                  <c:v>-7.8000000000000247</c:v>
                </c:pt>
                <c:pt idx="37">
                  <c:v>-7.6000000000000245</c:v>
                </c:pt>
                <c:pt idx="38">
                  <c:v>-7.4000000000000243</c:v>
                </c:pt>
                <c:pt idx="39">
                  <c:v>-7.2000000000000242</c:v>
                </c:pt>
                <c:pt idx="40">
                  <c:v>-7.000000000000024</c:v>
                </c:pt>
                <c:pt idx="41">
                  <c:v>-6.8000000000000238</c:v>
                </c:pt>
                <c:pt idx="42">
                  <c:v>-6.6000000000000236</c:v>
                </c:pt>
                <c:pt idx="43">
                  <c:v>-6.4000000000000234</c:v>
                </c:pt>
                <c:pt idx="44">
                  <c:v>-6.2000000000000233</c:v>
                </c:pt>
                <c:pt idx="45">
                  <c:v>-6.0000000000000231</c:v>
                </c:pt>
                <c:pt idx="46">
                  <c:v>-5.8000000000000229</c:v>
                </c:pt>
                <c:pt idx="47">
                  <c:v>-5.6000000000000227</c:v>
                </c:pt>
                <c:pt idx="48">
                  <c:v>-5.4000000000000226</c:v>
                </c:pt>
                <c:pt idx="49">
                  <c:v>-5.2000000000000224</c:v>
                </c:pt>
                <c:pt idx="50">
                  <c:v>-5.0000000000000222</c:v>
                </c:pt>
                <c:pt idx="51">
                  <c:v>-4.800000000000022</c:v>
                </c:pt>
                <c:pt idx="52">
                  <c:v>-4.6000000000000218</c:v>
                </c:pt>
                <c:pt idx="53">
                  <c:v>-4.4000000000000217</c:v>
                </c:pt>
                <c:pt idx="54">
                  <c:v>-4.2000000000000215</c:v>
                </c:pt>
                <c:pt idx="55">
                  <c:v>-4.0000000000000213</c:v>
                </c:pt>
                <c:pt idx="56">
                  <c:v>-3.8000000000000211</c:v>
                </c:pt>
                <c:pt idx="57">
                  <c:v>-3.600000000000021</c:v>
                </c:pt>
                <c:pt idx="58">
                  <c:v>-3.4000000000000208</c:v>
                </c:pt>
                <c:pt idx="59">
                  <c:v>-3.2000000000000206</c:v>
                </c:pt>
                <c:pt idx="60">
                  <c:v>-3.0000000000000204</c:v>
                </c:pt>
                <c:pt idx="61">
                  <c:v>-2.8000000000000203</c:v>
                </c:pt>
                <c:pt idx="62">
                  <c:v>-2.6000000000000201</c:v>
                </c:pt>
                <c:pt idx="63">
                  <c:v>-2.4000000000000199</c:v>
                </c:pt>
                <c:pt idx="64">
                  <c:v>-2.2000000000000197</c:v>
                </c:pt>
                <c:pt idx="65">
                  <c:v>-2.0000000000000195</c:v>
                </c:pt>
                <c:pt idx="66">
                  <c:v>-1.8000000000000196</c:v>
                </c:pt>
                <c:pt idx="67">
                  <c:v>-1.6000000000000196</c:v>
                </c:pt>
                <c:pt idx="68">
                  <c:v>-1.4000000000000197</c:v>
                </c:pt>
                <c:pt idx="69">
                  <c:v>-1.2000000000000197</c:v>
                </c:pt>
                <c:pt idx="70">
                  <c:v>-1.0000000000000198</c:v>
                </c:pt>
                <c:pt idx="71">
                  <c:v>-0.80000000000001981</c:v>
                </c:pt>
                <c:pt idx="72">
                  <c:v>-0.60000000000001985</c:v>
                </c:pt>
                <c:pt idx="73">
                  <c:v>-0.40000000000001984</c:v>
                </c:pt>
                <c:pt idx="74">
                  <c:v>-0.20000000000001983</c:v>
                </c:pt>
                <c:pt idx="75">
                  <c:v>-1.9817480989559044E-14</c:v>
                </c:pt>
                <c:pt idx="76">
                  <c:v>0.19999999999998019</c:v>
                </c:pt>
                <c:pt idx="77">
                  <c:v>0.3999999999999802</c:v>
                </c:pt>
                <c:pt idx="78">
                  <c:v>0.59999999999998022</c:v>
                </c:pt>
                <c:pt idx="79">
                  <c:v>0.79999999999998028</c:v>
                </c:pt>
                <c:pt idx="80">
                  <c:v>0.99999999999998024</c:v>
                </c:pt>
                <c:pt idx="81">
                  <c:v>1.1999999999999802</c:v>
                </c:pt>
                <c:pt idx="82">
                  <c:v>1.3999999999999801</c:v>
                </c:pt>
                <c:pt idx="83">
                  <c:v>1.5999999999999801</c:v>
                </c:pt>
                <c:pt idx="84">
                  <c:v>1.7999999999999801</c:v>
                </c:pt>
                <c:pt idx="85">
                  <c:v>1.99999999999998</c:v>
                </c:pt>
                <c:pt idx="86">
                  <c:v>2.1999999999999802</c:v>
                </c:pt>
                <c:pt idx="87">
                  <c:v>2.3999999999999804</c:v>
                </c:pt>
                <c:pt idx="88">
                  <c:v>2.5999999999999805</c:v>
                </c:pt>
                <c:pt idx="89">
                  <c:v>2.7999999999999807</c:v>
                </c:pt>
                <c:pt idx="90">
                  <c:v>2.9999999999999809</c:v>
                </c:pt>
                <c:pt idx="91">
                  <c:v>3.1999999999999811</c:v>
                </c:pt>
                <c:pt idx="92">
                  <c:v>3.3999999999999813</c:v>
                </c:pt>
                <c:pt idx="93">
                  <c:v>3.5999999999999814</c:v>
                </c:pt>
                <c:pt idx="94">
                  <c:v>3.7999999999999816</c:v>
                </c:pt>
                <c:pt idx="95">
                  <c:v>3.9999999999999818</c:v>
                </c:pt>
                <c:pt idx="96">
                  <c:v>4.1999999999999815</c:v>
                </c:pt>
                <c:pt idx="97">
                  <c:v>4.3999999999999817</c:v>
                </c:pt>
                <c:pt idx="98">
                  <c:v>4.5999999999999819</c:v>
                </c:pt>
                <c:pt idx="99">
                  <c:v>4.7999999999999821</c:v>
                </c:pt>
                <c:pt idx="100">
                  <c:v>4.9999999999999822</c:v>
                </c:pt>
                <c:pt idx="101">
                  <c:v>5.1999999999999824</c:v>
                </c:pt>
                <c:pt idx="102">
                  <c:v>5.3999999999999826</c:v>
                </c:pt>
                <c:pt idx="103">
                  <c:v>5.5999999999999828</c:v>
                </c:pt>
                <c:pt idx="104">
                  <c:v>5.7999999999999829</c:v>
                </c:pt>
                <c:pt idx="105">
                  <c:v>5.9999999999999831</c:v>
                </c:pt>
                <c:pt idx="106">
                  <c:v>6.1999999999999833</c:v>
                </c:pt>
                <c:pt idx="107">
                  <c:v>6.3999999999999835</c:v>
                </c:pt>
                <c:pt idx="108">
                  <c:v>6.5999999999999837</c:v>
                </c:pt>
                <c:pt idx="109">
                  <c:v>6.7999999999999838</c:v>
                </c:pt>
                <c:pt idx="110">
                  <c:v>6.999999999999984</c:v>
                </c:pt>
                <c:pt idx="111">
                  <c:v>7.1999999999999842</c:v>
                </c:pt>
                <c:pt idx="112">
                  <c:v>7.3999999999999844</c:v>
                </c:pt>
                <c:pt idx="113">
                  <c:v>7.5999999999999845</c:v>
                </c:pt>
                <c:pt idx="114">
                  <c:v>7.7999999999999847</c:v>
                </c:pt>
                <c:pt idx="115">
                  <c:v>7.9999999999999849</c:v>
                </c:pt>
                <c:pt idx="116">
                  <c:v>8.1999999999999851</c:v>
                </c:pt>
                <c:pt idx="117">
                  <c:v>8.3999999999999844</c:v>
                </c:pt>
                <c:pt idx="118">
                  <c:v>8.5999999999999837</c:v>
                </c:pt>
                <c:pt idx="119">
                  <c:v>8.7999999999999829</c:v>
                </c:pt>
                <c:pt idx="120">
                  <c:v>8.9999999999999822</c:v>
                </c:pt>
                <c:pt idx="121">
                  <c:v>9.1999999999999815</c:v>
                </c:pt>
                <c:pt idx="122">
                  <c:v>9.3999999999999808</c:v>
                </c:pt>
                <c:pt idx="123">
                  <c:v>9.5999999999999801</c:v>
                </c:pt>
                <c:pt idx="124">
                  <c:v>9.7999999999999794</c:v>
                </c:pt>
                <c:pt idx="125">
                  <c:v>9.9999999999999787</c:v>
                </c:pt>
                <c:pt idx="126">
                  <c:v>10.199999999999978</c:v>
                </c:pt>
                <c:pt idx="127">
                  <c:v>10.399999999999977</c:v>
                </c:pt>
                <c:pt idx="128">
                  <c:v>10.599999999999977</c:v>
                </c:pt>
                <c:pt idx="129">
                  <c:v>10.799999999999976</c:v>
                </c:pt>
                <c:pt idx="130">
                  <c:v>10.999999999999975</c:v>
                </c:pt>
                <c:pt idx="131">
                  <c:v>11.199999999999974</c:v>
                </c:pt>
                <c:pt idx="132">
                  <c:v>11.399999999999974</c:v>
                </c:pt>
                <c:pt idx="133">
                  <c:v>11.599999999999973</c:v>
                </c:pt>
                <c:pt idx="134">
                  <c:v>11.799999999999972</c:v>
                </c:pt>
                <c:pt idx="135">
                  <c:v>11.999999999999972</c:v>
                </c:pt>
                <c:pt idx="136">
                  <c:v>12.199999999999971</c:v>
                </c:pt>
                <c:pt idx="137">
                  <c:v>12.39999999999997</c:v>
                </c:pt>
                <c:pt idx="138">
                  <c:v>12.599999999999969</c:v>
                </c:pt>
                <c:pt idx="139">
                  <c:v>12.799999999999969</c:v>
                </c:pt>
                <c:pt idx="140">
                  <c:v>12.999999999999968</c:v>
                </c:pt>
                <c:pt idx="141">
                  <c:v>13.199999999999967</c:v>
                </c:pt>
                <c:pt idx="142">
                  <c:v>13.399999999999967</c:v>
                </c:pt>
                <c:pt idx="143">
                  <c:v>13.599999999999966</c:v>
                </c:pt>
                <c:pt idx="144">
                  <c:v>13.799999999999965</c:v>
                </c:pt>
                <c:pt idx="145">
                  <c:v>13.999999999999964</c:v>
                </c:pt>
                <c:pt idx="146">
                  <c:v>14.199999999999964</c:v>
                </c:pt>
                <c:pt idx="147">
                  <c:v>14.399999999999963</c:v>
                </c:pt>
                <c:pt idx="148">
                  <c:v>14.599999999999962</c:v>
                </c:pt>
                <c:pt idx="149">
                  <c:v>14.799999999999962</c:v>
                </c:pt>
                <c:pt idx="150">
                  <c:v>14.999999999999961</c:v>
                </c:pt>
              </c:numCache>
            </c:numRef>
          </c:cat>
          <c:val>
            <c:numRef>
              <c:f>Лист2!$B$8:$B$158</c:f>
              <c:numCache>
                <c:formatCode>General</c:formatCode>
                <c:ptCount val="151"/>
                <c:pt idx="0">
                  <c:v>6.3634452380169912E-5</c:v>
                </c:pt>
                <c:pt idx="1">
                  <c:v>6.7096453862426574E-5</c:v>
                </c:pt>
                <c:pt idx="2">
                  <c:v>7.0796427278136705E-5</c:v>
                </c:pt>
                <c:pt idx="3">
                  <c:v>7.4754214222090814E-5</c:v>
                </c:pt>
                <c:pt idx="4">
                  <c:v>7.8991607292201664E-5</c:v>
                </c:pt>
                <c:pt idx="5">
                  <c:v>8.35325717161372E-5</c:v>
                </c:pt>
                <c:pt idx="6">
                  <c:v>8.8403495608468884E-5</c:v>
                </c:pt>
                <c:pt idx="7">
                  <c:v>9.3633473012429196E-5</c:v>
                </c:pt>
                <c:pt idx="8">
                  <c:v>9.9254624550540552E-5</c:v>
                </c:pt>
                <c:pt idx="9">
                  <c:v>1.053024612977471E-4</c:v>
                </c:pt>
                <c:pt idx="10">
                  <c:v>1.1181629842248334E-4</c:v>
                </c:pt>
                <c:pt idx="11">
                  <c:v>1.188397262434724E-4</c:v>
                </c:pt>
                <c:pt idx="12">
                  <c:v>1.2642114765715816E-4</c:v>
                </c:pt>
                <c:pt idx="13">
                  <c:v>1.3461439244416931E-4</c:v>
                </c:pt>
                <c:pt idx="14">
                  <c:v>1.4347942081396989E-4</c:v>
                </c:pt>
                <c:pt idx="15">
                  <c:v>1.530831307571263E-4</c:v>
                </c:pt>
                <c:pt idx="16">
                  <c:v>1.6350028642093793E-4</c:v>
                </c:pt>
                <c:pt idx="17">
                  <c:v>1.7481458790071332E-4</c:v>
                </c:pt>
                <c:pt idx="18">
                  <c:v>1.8711990666209354E-4</c:v>
                </c:pt>
                <c:pt idx="19">
                  <c:v>2.0052171542366397E-4</c:v>
                </c:pt>
                <c:pt idx="20">
                  <c:v>2.1513874691276891E-4</c:v>
                </c:pt>
                <c:pt idx="21">
                  <c:v>2.3110492268421328E-4</c:v>
                </c:pt>
                <c:pt idx="22">
                  <c:v>2.4857160144059769E-4</c:v>
                </c:pt>
                <c:pt idx="23">
                  <c:v>2.6771020636469242E-4</c:v>
                </c:pt>
                <c:pt idx="24">
                  <c:v>2.8871530330945225E-4</c:v>
                </c:pt>
                <c:pt idx="25">
                  <c:v>3.1180821684708543E-4</c:v>
                </c:pt>
                <c:pt idx="26">
                  <c:v>3.3724128986113299E-4</c:v>
                </c:pt>
                <c:pt idx="27">
                  <c:v>3.6530291547320844E-4</c:v>
                </c:pt>
                <c:pt idx="28">
                  <c:v>3.9632349877617072E-4</c:v>
                </c:pt>
                <c:pt idx="29">
                  <c:v>4.3068254156858489E-4</c:v>
                </c:pt>
                <c:pt idx="30">
                  <c:v>4.688170879436966E-4</c:v>
                </c:pt>
                <c:pt idx="31">
                  <c:v>5.1123182462436219E-4</c:v>
                </c:pt>
                <c:pt idx="32">
                  <c:v>5.5851120052420741E-4</c:v>
                </c:pt>
                <c:pt idx="33">
                  <c:v>6.1133401928421675E-4</c:v>
                </c:pt>
                <c:pt idx="34">
                  <c:v>6.7049107188360969E-4</c:v>
                </c:pt>
                <c:pt idx="35">
                  <c:v>7.3690652094691761E-4</c:v>
                </c:pt>
                <c:pt idx="36">
                  <c:v>8.1166393342052448E-4</c:v>
                </c:pt>
                <c:pt idx="37">
                  <c:v>8.9603809626308858E-4</c:v>
                </c:pt>
                <c:pt idx="38">
                  <c:v>9.9153405717022566E-4</c:v>
                </c:pt>
                <c:pt idx="39">
                  <c:v>1.0999352311594041E-3</c:v>
                </c:pt>
                <c:pt idx="40">
                  <c:v>1.2233629336282205E-3</c:v>
                </c:pt>
                <c:pt idx="41">
                  <c:v>1.3643503810852292E-3</c:v>
                </c:pt>
                <c:pt idx="42">
                  <c:v>1.5259350960012382E-3</c:v>
                </c:pt>
                <c:pt idx="43">
                  <c:v>1.7117748352846974E-3</c:v>
                </c:pt>
                <c:pt idx="44">
                  <c:v>1.9262937324202188E-3</c:v>
                </c:pt>
                <c:pt idx="45">
                  <c:v>2.1748674375612789E-3</c:v>
                </c:pt>
                <c:pt idx="46">
                  <c:v>2.4640588445010696E-3</c:v>
                </c:pt>
                <c:pt idx="47">
                  <c:v>2.8019197646120312E-3</c:v>
                </c:pt>
                <c:pt idx="48">
                  <c:v>3.1983789971654309E-3</c:v>
                </c:pt>
                <c:pt idx="49">
                  <c:v>3.6657441349070082E-3</c:v>
                </c:pt>
                <c:pt idx="50">
                  <c:v>4.2193537914932385E-3</c:v>
                </c:pt>
                <c:pt idx="51">
                  <c:v>4.8784296352101242E-3</c:v>
                </c:pt>
                <c:pt idx="52">
                  <c:v>5.6671948539309827E-3</c:v>
                </c:pt>
                <c:pt idx="53">
                  <c:v>6.6163490190817497E-3</c:v>
                </c:pt>
                <c:pt idx="54">
                  <c:v>7.7650207237834404E-3</c:v>
                </c:pt>
                <c:pt idx="55">
                  <c:v>9.1633611427443026E-3</c:v>
                </c:pt>
                <c:pt idx="56">
                  <c:v>1.0875996116865596E-2</c:v>
                </c:pt>
                <c:pt idx="57">
                  <c:v>1.298662293472831E-2</c:v>
                </c:pt>
                <c:pt idx="58">
                  <c:v>1.5604119051380273E-2</c:v>
                </c:pt>
                <c:pt idx="59">
                  <c:v>1.8870614158611913E-2</c:v>
                </c:pt>
                <c:pt idx="60">
                  <c:v>2.2972037309240866E-2</c:v>
                </c:pt>
                <c:pt idx="61">
                  <c:v>2.81516231782203E-2</c:v>
                </c:pt>
                <c:pt idx="62">
                  <c:v>3.4726608402171406E-2</c:v>
                </c:pt>
                <c:pt idx="63">
                  <c:v>4.3107594875663062E-2</c:v>
                </c:pt>
                <c:pt idx="64">
                  <c:v>5.3818288156801203E-2</c:v>
                </c:pt>
                <c:pt idx="65">
                  <c:v>6.7509660663891413E-2</c:v>
                </c:pt>
                <c:pt idx="66">
                  <c:v>8.4955759279736795E-2</c:v>
                </c:pt>
                <c:pt idx="67">
                  <c:v>0.1070070574934876</c:v>
                </c:pt>
                <c:pt idx="68">
                  <c:v>0.13446171682047833</c:v>
                </c:pt>
                <c:pt idx="69">
                  <c:v>0.16780158735749345</c:v>
                </c:pt>
                <c:pt idx="70">
                  <c:v>0.20674833578316798</c:v>
                </c:pt>
                <c:pt idx="71">
                  <c:v>0.24966590482208492</c:v>
                </c:pt>
                <c:pt idx="72">
                  <c:v>0.2930106799648089</c:v>
                </c:pt>
                <c:pt idx="73">
                  <c:v>0.331274372349255</c:v>
                </c:pt>
                <c:pt idx="74">
                  <c:v>0.35794379463845399</c:v>
                </c:pt>
                <c:pt idx="75">
                  <c:v>0.36755259694786152</c:v>
                </c:pt>
                <c:pt idx="76">
                  <c:v>0.35794379463845771</c:v>
                </c:pt>
                <c:pt idx="77">
                  <c:v>0.3312743723492616</c:v>
                </c:pt>
                <c:pt idx="78">
                  <c:v>0.29301067996481717</c:v>
                </c:pt>
                <c:pt idx="79">
                  <c:v>0.24966590482209353</c:v>
                </c:pt>
                <c:pt idx="80">
                  <c:v>0.20674833578317617</c:v>
                </c:pt>
                <c:pt idx="81">
                  <c:v>0.16780158735750064</c:v>
                </c:pt>
                <c:pt idx="82">
                  <c:v>0.13446171682048433</c:v>
                </c:pt>
                <c:pt idx="83">
                  <c:v>0.10700705749349249</c:v>
                </c:pt>
                <c:pt idx="84">
                  <c:v>8.4955759279740653E-2</c:v>
                </c:pt>
                <c:pt idx="85">
                  <c:v>6.750966066389448E-2</c:v>
                </c:pt>
                <c:pt idx="86">
                  <c:v>5.3818288156803611E-2</c:v>
                </c:pt>
                <c:pt idx="87">
                  <c:v>4.3107594875664915E-2</c:v>
                </c:pt>
                <c:pt idx="88">
                  <c:v>3.472660840217287E-2</c:v>
                </c:pt>
                <c:pt idx="89">
                  <c:v>2.8151623178221449E-2</c:v>
                </c:pt>
                <c:pt idx="90">
                  <c:v>2.2972037309241768E-2</c:v>
                </c:pt>
                <c:pt idx="91">
                  <c:v>1.8870614158612631E-2</c:v>
                </c:pt>
                <c:pt idx="92">
                  <c:v>1.5604119051380844E-2</c:v>
                </c:pt>
                <c:pt idx="93">
                  <c:v>1.2986622934728775E-2</c:v>
                </c:pt>
                <c:pt idx="94">
                  <c:v>1.0875996116865971E-2</c:v>
                </c:pt>
                <c:pt idx="95">
                  <c:v>9.1633611427446061E-3</c:v>
                </c:pt>
                <c:pt idx="96">
                  <c:v>7.7650207237836937E-3</c:v>
                </c:pt>
                <c:pt idx="97">
                  <c:v>6.6163490190819605E-3</c:v>
                </c:pt>
                <c:pt idx="98">
                  <c:v>5.6671948539311571E-3</c:v>
                </c:pt>
                <c:pt idx="99">
                  <c:v>4.8784296352102716E-3</c:v>
                </c:pt>
                <c:pt idx="100">
                  <c:v>4.2193537914933599E-3</c:v>
                </c:pt>
                <c:pt idx="101">
                  <c:v>3.6657441349071127E-3</c:v>
                </c:pt>
                <c:pt idx="102">
                  <c:v>3.1983789971655159E-3</c:v>
                </c:pt>
                <c:pt idx="103">
                  <c:v>2.8019197646121032E-3</c:v>
                </c:pt>
                <c:pt idx="104">
                  <c:v>2.4640588445011334E-3</c:v>
                </c:pt>
                <c:pt idx="105">
                  <c:v>2.1748674375613318E-3</c:v>
                </c:pt>
                <c:pt idx="106">
                  <c:v>1.9262937324202661E-3</c:v>
                </c:pt>
                <c:pt idx="107">
                  <c:v>1.7117748352847365E-3</c:v>
                </c:pt>
                <c:pt idx="108">
                  <c:v>1.5259350960012714E-3</c:v>
                </c:pt>
                <c:pt idx="109">
                  <c:v>1.3643503810852587E-3</c:v>
                </c:pt>
                <c:pt idx="110">
                  <c:v>1.2233629336282478E-3</c:v>
                </c:pt>
                <c:pt idx="111">
                  <c:v>1.0999352311594273E-3</c:v>
                </c:pt>
                <c:pt idx="112">
                  <c:v>9.9153405717024561E-4</c:v>
                </c:pt>
                <c:pt idx="113">
                  <c:v>8.9603809626310593E-4</c:v>
                </c:pt>
                <c:pt idx="114">
                  <c:v>8.1166393342054063E-4</c:v>
                </c:pt>
                <c:pt idx="115">
                  <c:v>7.3690652094693171E-4</c:v>
                </c:pt>
                <c:pt idx="116">
                  <c:v>6.7049107188362162E-4</c:v>
                </c:pt>
                <c:pt idx="117">
                  <c:v>6.1133401928422813E-4</c:v>
                </c:pt>
                <c:pt idx="118">
                  <c:v>5.5851120052421738E-4</c:v>
                </c:pt>
                <c:pt idx="119">
                  <c:v>5.1123182462437075E-4</c:v>
                </c:pt>
                <c:pt idx="120">
                  <c:v>4.688170879437043E-4</c:v>
                </c:pt>
                <c:pt idx="121">
                  <c:v>4.3068254156859199E-4</c:v>
                </c:pt>
                <c:pt idx="122">
                  <c:v>3.963234987761769E-4</c:v>
                </c:pt>
                <c:pt idx="123">
                  <c:v>3.6530291547321435E-4</c:v>
                </c:pt>
                <c:pt idx="124">
                  <c:v>3.3724128986113814E-4</c:v>
                </c:pt>
                <c:pt idx="125">
                  <c:v>3.118082168470902E-4</c:v>
                </c:pt>
                <c:pt idx="126">
                  <c:v>2.8871530330945637E-4</c:v>
                </c:pt>
                <c:pt idx="127">
                  <c:v>2.6771020636469627E-4</c:v>
                </c:pt>
                <c:pt idx="128">
                  <c:v>2.4857160144060121E-4</c:v>
                </c:pt>
                <c:pt idx="129">
                  <c:v>2.3110492268421659E-4</c:v>
                </c:pt>
                <c:pt idx="130">
                  <c:v>2.1513874691277195E-4</c:v>
                </c:pt>
                <c:pt idx="131">
                  <c:v>2.005217154236666E-4</c:v>
                </c:pt>
                <c:pt idx="132">
                  <c:v>1.8711990666209601E-4</c:v>
                </c:pt>
                <c:pt idx="133">
                  <c:v>1.748145879007156E-4</c:v>
                </c:pt>
                <c:pt idx="134">
                  <c:v>1.6350028642093988E-4</c:v>
                </c:pt>
                <c:pt idx="135">
                  <c:v>1.5308313075712815E-4</c:v>
                </c:pt>
                <c:pt idx="136">
                  <c:v>1.4347942081397165E-4</c:v>
                </c:pt>
                <c:pt idx="137">
                  <c:v>1.3461439244417104E-4</c:v>
                </c:pt>
                <c:pt idx="138">
                  <c:v>1.2642114765715979E-4</c:v>
                </c:pt>
                <c:pt idx="139">
                  <c:v>1.1883972624347393E-4</c:v>
                </c:pt>
                <c:pt idx="140">
                  <c:v>1.1181629842248464E-4</c:v>
                </c:pt>
                <c:pt idx="141">
                  <c:v>1.0530246129774837E-4</c:v>
                </c:pt>
                <c:pt idx="142">
                  <c:v>9.9254624550541718E-5</c:v>
                </c:pt>
                <c:pt idx="143">
                  <c:v>9.3633473012430293E-5</c:v>
                </c:pt>
                <c:pt idx="144">
                  <c:v>8.8403495608469846E-5</c:v>
                </c:pt>
                <c:pt idx="145">
                  <c:v>8.3532571716138108E-5</c:v>
                </c:pt>
                <c:pt idx="146">
                  <c:v>7.8991607292202586E-5</c:v>
                </c:pt>
                <c:pt idx="147">
                  <c:v>7.4754214222091668E-5</c:v>
                </c:pt>
                <c:pt idx="148">
                  <c:v>7.0796427278137531E-5</c:v>
                </c:pt>
                <c:pt idx="149">
                  <c:v>6.7096453862427211E-5</c:v>
                </c:pt>
                <c:pt idx="150">
                  <c:v>6.363445238017059E-5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9D-47B0-BC43-46899E75A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0459456"/>
        <c:axId val="1320457536"/>
      </c:lineChart>
      <c:catAx>
        <c:axId val="132045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0457536"/>
        <c:crosses val="autoZero"/>
        <c:auto val="1"/>
        <c:lblAlgn val="ctr"/>
        <c:lblOffset val="100"/>
        <c:noMultiLvlLbl val="0"/>
      </c:catAx>
      <c:valAx>
        <c:axId val="132045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045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f_T</a:t>
            </a:r>
            <a:r>
              <a:rPr lang="ru-RU"/>
              <a:t>3</a:t>
            </a:r>
            <a:r>
              <a:rPr lang="en-US"/>
              <a:t>(X)</a:t>
            </a:r>
            <a:r>
              <a:rPr lang="ru-RU"/>
              <a:t> при</a:t>
            </a:r>
            <a:r>
              <a:rPr lang="en-US"/>
              <a:t> |x| &gt; t_0,0</a:t>
            </a:r>
            <a:r>
              <a:rPr lang="ru-RU"/>
              <a:t>2</a:t>
            </a:r>
            <a:r>
              <a:rPr lang="en-US"/>
              <a:t>;</a:t>
            </a:r>
            <a:r>
              <a:rPr lang="ru-RU"/>
              <a:t>3</a:t>
            </a:r>
            <a:r>
              <a:rPr lang="en-US" baseline="0"/>
              <a:t> = </a:t>
            </a:r>
            <a:r>
              <a:rPr lang="ru-RU" baseline="0"/>
              <a:t>4</a:t>
            </a:r>
            <a:r>
              <a:rPr lang="en-US" baseline="0"/>
              <a:t>,54 </a:t>
            </a:r>
          </a:p>
          <a:p>
            <a:pPr>
              <a:defRPr/>
            </a:pPr>
            <a:r>
              <a:rPr lang="ru-RU"/>
              <a:t>Площадь под орнаж кривой = 0,0</a:t>
            </a:r>
            <a:r>
              <a:rPr lang="en-US"/>
              <a:t>2</a:t>
            </a:r>
            <a:r>
              <a:rPr lang="ru-RU"/>
              <a:t> </a:t>
            </a:r>
            <a:r>
              <a:rPr lang="en-US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Лист2!$B$7</c:f>
              <c:strCache>
                <c:ptCount val="1"/>
                <c:pt idx="0">
                  <c:v>f_T3(X)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Лист2!$A$8:$A$158</c:f>
              <c:numCache>
                <c:formatCode>General</c:formatCode>
                <c:ptCount val="151"/>
                <c:pt idx="0">
                  <c:v>-15</c:v>
                </c:pt>
                <c:pt idx="1">
                  <c:v>-14.8</c:v>
                </c:pt>
                <c:pt idx="2">
                  <c:v>-14.600000000000001</c:v>
                </c:pt>
                <c:pt idx="3">
                  <c:v>-14.400000000000002</c:v>
                </c:pt>
                <c:pt idx="4">
                  <c:v>-14.200000000000003</c:v>
                </c:pt>
                <c:pt idx="5">
                  <c:v>-14.000000000000004</c:v>
                </c:pt>
                <c:pt idx="6">
                  <c:v>-13.800000000000004</c:v>
                </c:pt>
                <c:pt idx="7">
                  <c:v>-13.600000000000005</c:v>
                </c:pt>
                <c:pt idx="8">
                  <c:v>-13.400000000000006</c:v>
                </c:pt>
                <c:pt idx="9">
                  <c:v>-13.200000000000006</c:v>
                </c:pt>
                <c:pt idx="10">
                  <c:v>-13.000000000000007</c:v>
                </c:pt>
                <c:pt idx="11">
                  <c:v>-12.800000000000008</c:v>
                </c:pt>
                <c:pt idx="12">
                  <c:v>-12.600000000000009</c:v>
                </c:pt>
                <c:pt idx="13">
                  <c:v>-12.400000000000009</c:v>
                </c:pt>
                <c:pt idx="14">
                  <c:v>-12.20000000000001</c:v>
                </c:pt>
                <c:pt idx="15">
                  <c:v>-12.000000000000011</c:v>
                </c:pt>
                <c:pt idx="16">
                  <c:v>-11.800000000000011</c:v>
                </c:pt>
                <c:pt idx="17">
                  <c:v>-11.600000000000012</c:v>
                </c:pt>
                <c:pt idx="18">
                  <c:v>-11.400000000000013</c:v>
                </c:pt>
                <c:pt idx="19">
                  <c:v>-11.200000000000014</c:v>
                </c:pt>
                <c:pt idx="20">
                  <c:v>-11.000000000000014</c:v>
                </c:pt>
                <c:pt idx="21">
                  <c:v>-10.800000000000015</c:v>
                </c:pt>
                <c:pt idx="22">
                  <c:v>-10.600000000000016</c:v>
                </c:pt>
                <c:pt idx="23">
                  <c:v>-10.400000000000016</c:v>
                </c:pt>
                <c:pt idx="24">
                  <c:v>-10.200000000000017</c:v>
                </c:pt>
                <c:pt idx="25">
                  <c:v>-10.000000000000018</c:v>
                </c:pt>
                <c:pt idx="26">
                  <c:v>-9.8000000000000185</c:v>
                </c:pt>
                <c:pt idx="27">
                  <c:v>-9.6000000000000192</c:v>
                </c:pt>
                <c:pt idx="28">
                  <c:v>-9.4000000000000199</c:v>
                </c:pt>
                <c:pt idx="29">
                  <c:v>-9.2000000000000206</c:v>
                </c:pt>
                <c:pt idx="30">
                  <c:v>-9.0000000000000213</c:v>
                </c:pt>
                <c:pt idx="31">
                  <c:v>-8.800000000000022</c:v>
                </c:pt>
                <c:pt idx="32">
                  <c:v>-8.6000000000000227</c:v>
                </c:pt>
                <c:pt idx="33">
                  <c:v>-8.4000000000000234</c:v>
                </c:pt>
                <c:pt idx="34">
                  <c:v>-8.2000000000000242</c:v>
                </c:pt>
                <c:pt idx="35">
                  <c:v>-8.0000000000000249</c:v>
                </c:pt>
                <c:pt idx="36">
                  <c:v>-7.8000000000000247</c:v>
                </c:pt>
                <c:pt idx="37">
                  <c:v>-7.6000000000000245</c:v>
                </c:pt>
                <c:pt idx="38">
                  <c:v>-7.4000000000000243</c:v>
                </c:pt>
                <c:pt idx="39">
                  <c:v>-7.2000000000000242</c:v>
                </c:pt>
                <c:pt idx="40">
                  <c:v>-7.000000000000024</c:v>
                </c:pt>
                <c:pt idx="41">
                  <c:v>-6.8000000000000238</c:v>
                </c:pt>
                <c:pt idx="42">
                  <c:v>-6.6000000000000236</c:v>
                </c:pt>
                <c:pt idx="43">
                  <c:v>-6.4000000000000234</c:v>
                </c:pt>
                <c:pt idx="44">
                  <c:v>-6.2000000000000233</c:v>
                </c:pt>
                <c:pt idx="45">
                  <c:v>-6.0000000000000231</c:v>
                </c:pt>
                <c:pt idx="46">
                  <c:v>-5.8000000000000229</c:v>
                </c:pt>
                <c:pt idx="47">
                  <c:v>-5.6000000000000227</c:v>
                </c:pt>
                <c:pt idx="48">
                  <c:v>-5.4000000000000226</c:v>
                </c:pt>
                <c:pt idx="49">
                  <c:v>-5.2000000000000224</c:v>
                </c:pt>
                <c:pt idx="50">
                  <c:v>-5.0000000000000222</c:v>
                </c:pt>
                <c:pt idx="51">
                  <c:v>-4.800000000000022</c:v>
                </c:pt>
                <c:pt idx="52">
                  <c:v>-4.6000000000000218</c:v>
                </c:pt>
                <c:pt idx="53">
                  <c:v>-4.4000000000000217</c:v>
                </c:pt>
                <c:pt idx="54">
                  <c:v>-4.2000000000000215</c:v>
                </c:pt>
                <c:pt idx="55">
                  <c:v>-4.0000000000000213</c:v>
                </c:pt>
                <c:pt idx="56">
                  <c:v>-3.8000000000000211</c:v>
                </c:pt>
                <c:pt idx="57">
                  <c:v>-3.600000000000021</c:v>
                </c:pt>
                <c:pt idx="58">
                  <c:v>-3.4000000000000208</c:v>
                </c:pt>
                <c:pt idx="59">
                  <c:v>-3.2000000000000206</c:v>
                </c:pt>
                <c:pt idx="60">
                  <c:v>-3.0000000000000204</c:v>
                </c:pt>
                <c:pt idx="61">
                  <c:v>-2.8000000000000203</c:v>
                </c:pt>
                <c:pt idx="62">
                  <c:v>-2.6000000000000201</c:v>
                </c:pt>
                <c:pt idx="63">
                  <c:v>-2.4000000000000199</c:v>
                </c:pt>
                <c:pt idx="64">
                  <c:v>-2.2000000000000197</c:v>
                </c:pt>
                <c:pt idx="65">
                  <c:v>-2.0000000000000195</c:v>
                </c:pt>
                <c:pt idx="66">
                  <c:v>-1.8000000000000196</c:v>
                </c:pt>
                <c:pt idx="67">
                  <c:v>-1.6000000000000196</c:v>
                </c:pt>
                <c:pt idx="68">
                  <c:v>-1.4000000000000197</c:v>
                </c:pt>
                <c:pt idx="69">
                  <c:v>-1.2000000000000197</c:v>
                </c:pt>
                <c:pt idx="70">
                  <c:v>-1.0000000000000198</c:v>
                </c:pt>
                <c:pt idx="71">
                  <c:v>-0.80000000000001981</c:v>
                </c:pt>
                <c:pt idx="72">
                  <c:v>-0.60000000000001985</c:v>
                </c:pt>
                <c:pt idx="73">
                  <c:v>-0.40000000000001984</c:v>
                </c:pt>
                <c:pt idx="74">
                  <c:v>-0.20000000000001983</c:v>
                </c:pt>
                <c:pt idx="75">
                  <c:v>-1.9817480989559044E-14</c:v>
                </c:pt>
                <c:pt idx="76">
                  <c:v>0.19999999999998019</c:v>
                </c:pt>
                <c:pt idx="77">
                  <c:v>0.3999999999999802</c:v>
                </c:pt>
                <c:pt idx="78">
                  <c:v>0.59999999999998022</c:v>
                </c:pt>
                <c:pt idx="79">
                  <c:v>0.79999999999998028</c:v>
                </c:pt>
                <c:pt idx="80">
                  <c:v>0.99999999999998024</c:v>
                </c:pt>
                <c:pt idx="81">
                  <c:v>1.1999999999999802</c:v>
                </c:pt>
                <c:pt idx="82">
                  <c:v>1.3999999999999801</c:v>
                </c:pt>
                <c:pt idx="83">
                  <c:v>1.5999999999999801</c:v>
                </c:pt>
                <c:pt idx="84">
                  <c:v>1.7999999999999801</c:v>
                </c:pt>
                <c:pt idx="85">
                  <c:v>1.99999999999998</c:v>
                </c:pt>
                <c:pt idx="86">
                  <c:v>2.1999999999999802</c:v>
                </c:pt>
                <c:pt idx="87">
                  <c:v>2.3999999999999804</c:v>
                </c:pt>
                <c:pt idx="88">
                  <c:v>2.5999999999999805</c:v>
                </c:pt>
                <c:pt idx="89">
                  <c:v>2.7999999999999807</c:v>
                </c:pt>
                <c:pt idx="90">
                  <c:v>2.9999999999999809</c:v>
                </c:pt>
                <c:pt idx="91">
                  <c:v>3.1999999999999811</c:v>
                </c:pt>
                <c:pt idx="92">
                  <c:v>3.3999999999999813</c:v>
                </c:pt>
                <c:pt idx="93">
                  <c:v>3.5999999999999814</c:v>
                </c:pt>
                <c:pt idx="94">
                  <c:v>3.7999999999999816</c:v>
                </c:pt>
                <c:pt idx="95">
                  <c:v>3.9999999999999818</c:v>
                </c:pt>
                <c:pt idx="96">
                  <c:v>4.1999999999999815</c:v>
                </c:pt>
                <c:pt idx="97">
                  <c:v>4.3999999999999817</c:v>
                </c:pt>
                <c:pt idx="98">
                  <c:v>4.5999999999999819</c:v>
                </c:pt>
                <c:pt idx="99">
                  <c:v>4.7999999999999821</c:v>
                </c:pt>
                <c:pt idx="100">
                  <c:v>4.9999999999999822</c:v>
                </c:pt>
                <c:pt idx="101">
                  <c:v>5.1999999999999824</c:v>
                </c:pt>
                <c:pt idx="102">
                  <c:v>5.3999999999999826</c:v>
                </c:pt>
                <c:pt idx="103">
                  <c:v>5.5999999999999828</c:v>
                </c:pt>
                <c:pt idx="104">
                  <c:v>5.7999999999999829</c:v>
                </c:pt>
                <c:pt idx="105">
                  <c:v>5.9999999999999831</c:v>
                </c:pt>
                <c:pt idx="106">
                  <c:v>6.1999999999999833</c:v>
                </c:pt>
                <c:pt idx="107">
                  <c:v>6.3999999999999835</c:v>
                </c:pt>
                <c:pt idx="108">
                  <c:v>6.5999999999999837</c:v>
                </c:pt>
                <c:pt idx="109">
                  <c:v>6.7999999999999838</c:v>
                </c:pt>
                <c:pt idx="110">
                  <c:v>6.999999999999984</c:v>
                </c:pt>
                <c:pt idx="111">
                  <c:v>7.1999999999999842</c:v>
                </c:pt>
                <c:pt idx="112">
                  <c:v>7.3999999999999844</c:v>
                </c:pt>
                <c:pt idx="113">
                  <c:v>7.5999999999999845</c:v>
                </c:pt>
                <c:pt idx="114">
                  <c:v>7.7999999999999847</c:v>
                </c:pt>
                <c:pt idx="115">
                  <c:v>7.9999999999999849</c:v>
                </c:pt>
                <c:pt idx="116">
                  <c:v>8.1999999999999851</c:v>
                </c:pt>
                <c:pt idx="117">
                  <c:v>8.3999999999999844</c:v>
                </c:pt>
                <c:pt idx="118">
                  <c:v>8.5999999999999837</c:v>
                </c:pt>
                <c:pt idx="119">
                  <c:v>8.7999999999999829</c:v>
                </c:pt>
                <c:pt idx="120">
                  <c:v>8.9999999999999822</c:v>
                </c:pt>
                <c:pt idx="121">
                  <c:v>9.1999999999999815</c:v>
                </c:pt>
                <c:pt idx="122">
                  <c:v>9.3999999999999808</c:v>
                </c:pt>
                <c:pt idx="123">
                  <c:v>9.5999999999999801</c:v>
                </c:pt>
                <c:pt idx="124">
                  <c:v>9.7999999999999794</c:v>
                </c:pt>
                <c:pt idx="125">
                  <c:v>9.9999999999999787</c:v>
                </c:pt>
                <c:pt idx="126">
                  <c:v>10.199999999999978</c:v>
                </c:pt>
                <c:pt idx="127">
                  <c:v>10.399999999999977</c:v>
                </c:pt>
                <c:pt idx="128">
                  <c:v>10.599999999999977</c:v>
                </c:pt>
                <c:pt idx="129">
                  <c:v>10.799999999999976</c:v>
                </c:pt>
                <c:pt idx="130">
                  <c:v>10.999999999999975</c:v>
                </c:pt>
                <c:pt idx="131">
                  <c:v>11.199999999999974</c:v>
                </c:pt>
                <c:pt idx="132">
                  <c:v>11.399999999999974</c:v>
                </c:pt>
                <c:pt idx="133">
                  <c:v>11.599999999999973</c:v>
                </c:pt>
                <c:pt idx="134">
                  <c:v>11.799999999999972</c:v>
                </c:pt>
                <c:pt idx="135">
                  <c:v>11.999999999999972</c:v>
                </c:pt>
                <c:pt idx="136">
                  <c:v>12.199999999999971</c:v>
                </c:pt>
                <c:pt idx="137">
                  <c:v>12.39999999999997</c:v>
                </c:pt>
                <c:pt idx="138">
                  <c:v>12.599999999999969</c:v>
                </c:pt>
                <c:pt idx="139">
                  <c:v>12.799999999999969</c:v>
                </c:pt>
                <c:pt idx="140">
                  <c:v>12.999999999999968</c:v>
                </c:pt>
                <c:pt idx="141">
                  <c:v>13.199999999999967</c:v>
                </c:pt>
                <c:pt idx="142">
                  <c:v>13.399999999999967</c:v>
                </c:pt>
                <c:pt idx="143">
                  <c:v>13.599999999999966</c:v>
                </c:pt>
                <c:pt idx="144">
                  <c:v>13.799999999999965</c:v>
                </c:pt>
                <c:pt idx="145">
                  <c:v>13.999999999999964</c:v>
                </c:pt>
                <c:pt idx="146">
                  <c:v>14.199999999999964</c:v>
                </c:pt>
                <c:pt idx="147">
                  <c:v>14.399999999999963</c:v>
                </c:pt>
                <c:pt idx="148">
                  <c:v>14.599999999999962</c:v>
                </c:pt>
                <c:pt idx="149">
                  <c:v>14.799999999999962</c:v>
                </c:pt>
                <c:pt idx="150">
                  <c:v>14.999999999999961</c:v>
                </c:pt>
              </c:numCache>
            </c:numRef>
          </c:cat>
          <c:val>
            <c:numRef>
              <c:f>Лист2!$B$8:$B$158</c:f>
              <c:numCache>
                <c:formatCode>General</c:formatCode>
                <c:ptCount val="151"/>
                <c:pt idx="0">
                  <c:v>6.3634452380169912E-5</c:v>
                </c:pt>
                <c:pt idx="1">
                  <c:v>6.7096453862426574E-5</c:v>
                </c:pt>
                <c:pt idx="2">
                  <c:v>7.0796427278136705E-5</c:v>
                </c:pt>
                <c:pt idx="3">
                  <c:v>7.4754214222090814E-5</c:v>
                </c:pt>
                <c:pt idx="4">
                  <c:v>7.8991607292201664E-5</c:v>
                </c:pt>
                <c:pt idx="5">
                  <c:v>8.35325717161372E-5</c:v>
                </c:pt>
                <c:pt idx="6">
                  <c:v>8.8403495608468884E-5</c:v>
                </c:pt>
                <c:pt idx="7">
                  <c:v>9.3633473012429196E-5</c:v>
                </c:pt>
                <c:pt idx="8">
                  <c:v>9.9254624550540552E-5</c:v>
                </c:pt>
                <c:pt idx="9">
                  <c:v>1.053024612977471E-4</c:v>
                </c:pt>
                <c:pt idx="10">
                  <c:v>1.1181629842248334E-4</c:v>
                </c:pt>
                <c:pt idx="11">
                  <c:v>1.188397262434724E-4</c:v>
                </c:pt>
                <c:pt idx="12">
                  <c:v>1.2642114765715816E-4</c:v>
                </c:pt>
                <c:pt idx="13">
                  <c:v>1.3461439244416931E-4</c:v>
                </c:pt>
                <c:pt idx="14">
                  <c:v>1.4347942081396989E-4</c:v>
                </c:pt>
                <c:pt idx="15">
                  <c:v>1.530831307571263E-4</c:v>
                </c:pt>
                <c:pt idx="16">
                  <c:v>1.6350028642093793E-4</c:v>
                </c:pt>
                <c:pt idx="17">
                  <c:v>1.7481458790071332E-4</c:v>
                </c:pt>
                <c:pt idx="18">
                  <c:v>1.8711990666209354E-4</c:v>
                </c:pt>
                <c:pt idx="19">
                  <c:v>2.0052171542366397E-4</c:v>
                </c:pt>
                <c:pt idx="20">
                  <c:v>2.1513874691276891E-4</c:v>
                </c:pt>
                <c:pt idx="21">
                  <c:v>2.3110492268421328E-4</c:v>
                </c:pt>
                <c:pt idx="22">
                  <c:v>2.4857160144059769E-4</c:v>
                </c:pt>
                <c:pt idx="23">
                  <c:v>2.6771020636469242E-4</c:v>
                </c:pt>
                <c:pt idx="24">
                  <c:v>2.8871530330945225E-4</c:v>
                </c:pt>
                <c:pt idx="25">
                  <c:v>3.1180821684708543E-4</c:v>
                </c:pt>
                <c:pt idx="26">
                  <c:v>3.3724128986113299E-4</c:v>
                </c:pt>
                <c:pt idx="27">
                  <c:v>3.6530291547320844E-4</c:v>
                </c:pt>
                <c:pt idx="28">
                  <c:v>3.9632349877617072E-4</c:v>
                </c:pt>
                <c:pt idx="29">
                  <c:v>4.3068254156858489E-4</c:v>
                </c:pt>
                <c:pt idx="30">
                  <c:v>4.688170879436966E-4</c:v>
                </c:pt>
                <c:pt idx="31">
                  <c:v>5.1123182462436219E-4</c:v>
                </c:pt>
                <c:pt idx="32">
                  <c:v>5.5851120052420741E-4</c:v>
                </c:pt>
                <c:pt idx="33">
                  <c:v>6.1133401928421675E-4</c:v>
                </c:pt>
                <c:pt idx="34">
                  <c:v>6.7049107188360969E-4</c:v>
                </c:pt>
                <c:pt idx="35">
                  <c:v>7.3690652094691761E-4</c:v>
                </c:pt>
                <c:pt idx="36">
                  <c:v>8.1166393342052448E-4</c:v>
                </c:pt>
                <c:pt idx="37">
                  <c:v>8.9603809626308858E-4</c:v>
                </c:pt>
                <c:pt idx="38">
                  <c:v>9.9153405717022566E-4</c:v>
                </c:pt>
                <c:pt idx="39">
                  <c:v>1.0999352311594041E-3</c:v>
                </c:pt>
                <c:pt idx="40">
                  <c:v>1.2233629336282205E-3</c:v>
                </c:pt>
                <c:pt idx="41">
                  <c:v>1.3643503810852292E-3</c:v>
                </c:pt>
                <c:pt idx="42">
                  <c:v>1.5259350960012382E-3</c:v>
                </c:pt>
                <c:pt idx="43">
                  <c:v>1.7117748352846974E-3</c:v>
                </c:pt>
                <c:pt idx="44">
                  <c:v>1.9262937324202188E-3</c:v>
                </c:pt>
                <c:pt idx="45">
                  <c:v>2.1748674375612789E-3</c:v>
                </c:pt>
                <c:pt idx="46">
                  <c:v>2.4640588445010696E-3</c:v>
                </c:pt>
                <c:pt idx="47">
                  <c:v>2.8019197646120312E-3</c:v>
                </c:pt>
                <c:pt idx="48">
                  <c:v>3.1983789971654309E-3</c:v>
                </c:pt>
                <c:pt idx="49">
                  <c:v>3.6657441349070082E-3</c:v>
                </c:pt>
                <c:pt idx="50">
                  <c:v>4.2193537914932385E-3</c:v>
                </c:pt>
                <c:pt idx="51">
                  <c:v>4.8784296352101242E-3</c:v>
                </c:pt>
                <c:pt idx="52">
                  <c:v>5.6671948539309827E-3</c:v>
                </c:pt>
                <c:pt idx="53">
                  <c:v>6.6163490190817497E-3</c:v>
                </c:pt>
                <c:pt idx="54">
                  <c:v>7.7650207237834404E-3</c:v>
                </c:pt>
                <c:pt idx="55">
                  <c:v>9.1633611427443026E-3</c:v>
                </c:pt>
                <c:pt idx="56">
                  <c:v>1.0875996116865596E-2</c:v>
                </c:pt>
                <c:pt idx="57">
                  <c:v>1.298662293472831E-2</c:v>
                </c:pt>
                <c:pt idx="58">
                  <c:v>1.5604119051380273E-2</c:v>
                </c:pt>
                <c:pt idx="59">
                  <c:v>1.8870614158611913E-2</c:v>
                </c:pt>
                <c:pt idx="60">
                  <c:v>2.2972037309240866E-2</c:v>
                </c:pt>
                <c:pt idx="61">
                  <c:v>2.81516231782203E-2</c:v>
                </c:pt>
                <c:pt idx="62">
                  <c:v>3.4726608402171406E-2</c:v>
                </c:pt>
                <c:pt idx="63">
                  <c:v>4.3107594875663062E-2</c:v>
                </c:pt>
                <c:pt idx="64">
                  <c:v>5.3818288156801203E-2</c:v>
                </c:pt>
                <c:pt idx="65">
                  <c:v>6.7509660663891413E-2</c:v>
                </c:pt>
                <c:pt idx="66">
                  <c:v>8.4955759279736795E-2</c:v>
                </c:pt>
                <c:pt idx="67">
                  <c:v>0.1070070574934876</c:v>
                </c:pt>
                <c:pt idx="68">
                  <c:v>0.13446171682047833</c:v>
                </c:pt>
                <c:pt idx="69">
                  <c:v>0.16780158735749345</c:v>
                </c:pt>
                <c:pt idx="70">
                  <c:v>0.20674833578316798</c:v>
                </c:pt>
                <c:pt idx="71">
                  <c:v>0.24966590482208492</c:v>
                </c:pt>
                <c:pt idx="72">
                  <c:v>0.2930106799648089</c:v>
                </c:pt>
                <c:pt idx="73">
                  <c:v>0.331274372349255</c:v>
                </c:pt>
                <c:pt idx="74">
                  <c:v>0.35794379463845399</c:v>
                </c:pt>
                <c:pt idx="75">
                  <c:v>0.36755259694786152</c:v>
                </c:pt>
                <c:pt idx="76">
                  <c:v>0.35794379463845771</c:v>
                </c:pt>
                <c:pt idx="77">
                  <c:v>0.3312743723492616</c:v>
                </c:pt>
                <c:pt idx="78">
                  <c:v>0.29301067996481717</c:v>
                </c:pt>
                <c:pt idx="79">
                  <c:v>0.24966590482209353</c:v>
                </c:pt>
                <c:pt idx="80">
                  <c:v>0.20674833578317617</c:v>
                </c:pt>
                <c:pt idx="81">
                  <c:v>0.16780158735750064</c:v>
                </c:pt>
                <c:pt idx="82">
                  <c:v>0.13446171682048433</c:v>
                </c:pt>
                <c:pt idx="83">
                  <c:v>0.10700705749349249</c:v>
                </c:pt>
                <c:pt idx="84">
                  <c:v>8.4955759279740653E-2</c:v>
                </c:pt>
                <c:pt idx="85">
                  <c:v>6.750966066389448E-2</c:v>
                </c:pt>
                <c:pt idx="86">
                  <c:v>5.3818288156803611E-2</c:v>
                </c:pt>
                <c:pt idx="87">
                  <c:v>4.3107594875664915E-2</c:v>
                </c:pt>
                <c:pt idx="88">
                  <c:v>3.472660840217287E-2</c:v>
                </c:pt>
                <c:pt idx="89">
                  <c:v>2.8151623178221449E-2</c:v>
                </c:pt>
                <c:pt idx="90">
                  <c:v>2.2972037309241768E-2</c:v>
                </c:pt>
                <c:pt idx="91">
                  <c:v>1.8870614158612631E-2</c:v>
                </c:pt>
                <c:pt idx="92">
                  <c:v>1.5604119051380844E-2</c:v>
                </c:pt>
                <c:pt idx="93">
                  <c:v>1.2986622934728775E-2</c:v>
                </c:pt>
                <c:pt idx="94">
                  <c:v>1.0875996116865971E-2</c:v>
                </c:pt>
                <c:pt idx="95">
                  <c:v>9.1633611427446061E-3</c:v>
                </c:pt>
                <c:pt idx="96">
                  <c:v>7.7650207237836937E-3</c:v>
                </c:pt>
                <c:pt idx="97">
                  <c:v>6.6163490190819605E-3</c:v>
                </c:pt>
                <c:pt idx="98">
                  <c:v>5.6671948539311571E-3</c:v>
                </c:pt>
                <c:pt idx="99">
                  <c:v>4.8784296352102716E-3</c:v>
                </c:pt>
                <c:pt idx="100">
                  <c:v>4.2193537914933599E-3</c:v>
                </c:pt>
                <c:pt idx="101">
                  <c:v>3.6657441349071127E-3</c:v>
                </c:pt>
                <c:pt idx="102">
                  <c:v>3.1983789971655159E-3</c:v>
                </c:pt>
                <c:pt idx="103">
                  <c:v>2.8019197646121032E-3</c:v>
                </c:pt>
                <c:pt idx="104">
                  <c:v>2.4640588445011334E-3</c:v>
                </c:pt>
                <c:pt idx="105">
                  <c:v>2.1748674375613318E-3</c:v>
                </c:pt>
                <c:pt idx="106">
                  <c:v>1.9262937324202661E-3</c:v>
                </c:pt>
                <c:pt idx="107">
                  <c:v>1.7117748352847365E-3</c:v>
                </c:pt>
                <c:pt idx="108">
                  <c:v>1.5259350960012714E-3</c:v>
                </c:pt>
                <c:pt idx="109">
                  <c:v>1.3643503810852587E-3</c:v>
                </c:pt>
                <c:pt idx="110">
                  <c:v>1.2233629336282478E-3</c:v>
                </c:pt>
                <c:pt idx="111">
                  <c:v>1.0999352311594273E-3</c:v>
                </c:pt>
                <c:pt idx="112">
                  <c:v>9.9153405717024561E-4</c:v>
                </c:pt>
                <c:pt idx="113">
                  <c:v>8.9603809626310593E-4</c:v>
                </c:pt>
                <c:pt idx="114">
                  <c:v>8.1166393342054063E-4</c:v>
                </c:pt>
                <c:pt idx="115">
                  <c:v>7.3690652094693171E-4</c:v>
                </c:pt>
                <c:pt idx="116">
                  <c:v>6.7049107188362162E-4</c:v>
                </c:pt>
                <c:pt idx="117">
                  <c:v>6.1133401928422813E-4</c:v>
                </c:pt>
                <c:pt idx="118">
                  <c:v>5.5851120052421738E-4</c:v>
                </c:pt>
                <c:pt idx="119">
                  <c:v>5.1123182462437075E-4</c:v>
                </c:pt>
                <c:pt idx="120">
                  <c:v>4.688170879437043E-4</c:v>
                </c:pt>
                <c:pt idx="121">
                  <c:v>4.3068254156859199E-4</c:v>
                </c:pt>
                <c:pt idx="122">
                  <c:v>3.963234987761769E-4</c:v>
                </c:pt>
                <c:pt idx="123">
                  <c:v>3.6530291547321435E-4</c:v>
                </c:pt>
                <c:pt idx="124">
                  <c:v>3.3724128986113814E-4</c:v>
                </c:pt>
                <c:pt idx="125">
                  <c:v>3.118082168470902E-4</c:v>
                </c:pt>
                <c:pt idx="126">
                  <c:v>2.8871530330945637E-4</c:v>
                </c:pt>
                <c:pt idx="127">
                  <c:v>2.6771020636469627E-4</c:v>
                </c:pt>
                <c:pt idx="128">
                  <c:v>2.4857160144060121E-4</c:v>
                </c:pt>
                <c:pt idx="129">
                  <c:v>2.3110492268421659E-4</c:v>
                </c:pt>
                <c:pt idx="130">
                  <c:v>2.1513874691277195E-4</c:v>
                </c:pt>
                <c:pt idx="131">
                  <c:v>2.005217154236666E-4</c:v>
                </c:pt>
                <c:pt idx="132">
                  <c:v>1.8711990666209601E-4</c:v>
                </c:pt>
                <c:pt idx="133">
                  <c:v>1.748145879007156E-4</c:v>
                </c:pt>
                <c:pt idx="134">
                  <c:v>1.6350028642093988E-4</c:v>
                </c:pt>
                <c:pt idx="135">
                  <c:v>1.5308313075712815E-4</c:v>
                </c:pt>
                <c:pt idx="136">
                  <c:v>1.4347942081397165E-4</c:v>
                </c:pt>
                <c:pt idx="137">
                  <c:v>1.3461439244417104E-4</c:v>
                </c:pt>
                <c:pt idx="138">
                  <c:v>1.2642114765715979E-4</c:v>
                </c:pt>
                <c:pt idx="139">
                  <c:v>1.1883972624347393E-4</c:v>
                </c:pt>
                <c:pt idx="140">
                  <c:v>1.1181629842248464E-4</c:v>
                </c:pt>
                <c:pt idx="141">
                  <c:v>1.0530246129774837E-4</c:v>
                </c:pt>
                <c:pt idx="142">
                  <c:v>9.9254624550541718E-5</c:v>
                </c:pt>
                <c:pt idx="143">
                  <c:v>9.3633473012430293E-5</c:v>
                </c:pt>
                <c:pt idx="144">
                  <c:v>8.8403495608469846E-5</c:v>
                </c:pt>
                <c:pt idx="145">
                  <c:v>8.3532571716138108E-5</c:v>
                </c:pt>
                <c:pt idx="146">
                  <c:v>7.8991607292202586E-5</c:v>
                </c:pt>
                <c:pt idx="147">
                  <c:v>7.4754214222091668E-5</c:v>
                </c:pt>
                <c:pt idx="148">
                  <c:v>7.0796427278137531E-5</c:v>
                </c:pt>
                <c:pt idx="149">
                  <c:v>6.7096453862427211E-5</c:v>
                </c:pt>
                <c:pt idx="150">
                  <c:v>6.363445238017059E-5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11-4A04-8640-6DE41E877FB5}"/>
            </c:ext>
          </c:extLst>
        </c:ser>
        <c:ser>
          <c:idx val="1"/>
          <c:order val="1"/>
          <c:tx>
            <c:strRef>
              <c:f>Лист2!$C$7</c:f>
              <c:strCache>
                <c:ptCount val="1"/>
                <c:pt idx="0">
                  <c:v>|X| &gt; t_0,02;3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Лист2!$A$8:$A$158</c:f>
              <c:numCache>
                <c:formatCode>General</c:formatCode>
                <c:ptCount val="151"/>
                <c:pt idx="0">
                  <c:v>-15</c:v>
                </c:pt>
                <c:pt idx="1">
                  <c:v>-14.8</c:v>
                </c:pt>
                <c:pt idx="2">
                  <c:v>-14.600000000000001</c:v>
                </c:pt>
                <c:pt idx="3">
                  <c:v>-14.400000000000002</c:v>
                </c:pt>
                <c:pt idx="4">
                  <c:v>-14.200000000000003</c:v>
                </c:pt>
                <c:pt idx="5">
                  <c:v>-14.000000000000004</c:v>
                </c:pt>
                <c:pt idx="6">
                  <c:v>-13.800000000000004</c:v>
                </c:pt>
                <c:pt idx="7">
                  <c:v>-13.600000000000005</c:v>
                </c:pt>
                <c:pt idx="8">
                  <c:v>-13.400000000000006</c:v>
                </c:pt>
                <c:pt idx="9">
                  <c:v>-13.200000000000006</c:v>
                </c:pt>
                <c:pt idx="10">
                  <c:v>-13.000000000000007</c:v>
                </c:pt>
                <c:pt idx="11">
                  <c:v>-12.800000000000008</c:v>
                </c:pt>
                <c:pt idx="12">
                  <c:v>-12.600000000000009</c:v>
                </c:pt>
                <c:pt idx="13">
                  <c:v>-12.400000000000009</c:v>
                </c:pt>
                <c:pt idx="14">
                  <c:v>-12.20000000000001</c:v>
                </c:pt>
                <c:pt idx="15">
                  <c:v>-12.000000000000011</c:v>
                </c:pt>
                <c:pt idx="16">
                  <c:v>-11.800000000000011</c:v>
                </c:pt>
                <c:pt idx="17">
                  <c:v>-11.600000000000012</c:v>
                </c:pt>
                <c:pt idx="18">
                  <c:v>-11.400000000000013</c:v>
                </c:pt>
                <c:pt idx="19">
                  <c:v>-11.200000000000014</c:v>
                </c:pt>
                <c:pt idx="20">
                  <c:v>-11.000000000000014</c:v>
                </c:pt>
                <c:pt idx="21">
                  <c:v>-10.800000000000015</c:v>
                </c:pt>
                <c:pt idx="22">
                  <c:v>-10.600000000000016</c:v>
                </c:pt>
                <c:pt idx="23">
                  <c:v>-10.400000000000016</c:v>
                </c:pt>
                <c:pt idx="24">
                  <c:v>-10.200000000000017</c:v>
                </c:pt>
                <c:pt idx="25">
                  <c:v>-10.000000000000018</c:v>
                </c:pt>
                <c:pt idx="26">
                  <c:v>-9.8000000000000185</c:v>
                </c:pt>
                <c:pt idx="27">
                  <c:v>-9.6000000000000192</c:v>
                </c:pt>
                <c:pt idx="28">
                  <c:v>-9.4000000000000199</c:v>
                </c:pt>
                <c:pt idx="29">
                  <c:v>-9.2000000000000206</c:v>
                </c:pt>
                <c:pt idx="30">
                  <c:v>-9.0000000000000213</c:v>
                </c:pt>
                <c:pt idx="31">
                  <c:v>-8.800000000000022</c:v>
                </c:pt>
                <c:pt idx="32">
                  <c:v>-8.6000000000000227</c:v>
                </c:pt>
                <c:pt idx="33">
                  <c:v>-8.4000000000000234</c:v>
                </c:pt>
                <c:pt idx="34">
                  <c:v>-8.2000000000000242</c:v>
                </c:pt>
                <c:pt idx="35">
                  <c:v>-8.0000000000000249</c:v>
                </c:pt>
                <c:pt idx="36">
                  <c:v>-7.8000000000000247</c:v>
                </c:pt>
                <c:pt idx="37">
                  <c:v>-7.6000000000000245</c:v>
                </c:pt>
                <c:pt idx="38">
                  <c:v>-7.4000000000000243</c:v>
                </c:pt>
                <c:pt idx="39">
                  <c:v>-7.2000000000000242</c:v>
                </c:pt>
                <c:pt idx="40">
                  <c:v>-7.000000000000024</c:v>
                </c:pt>
                <c:pt idx="41">
                  <c:v>-6.8000000000000238</c:v>
                </c:pt>
                <c:pt idx="42">
                  <c:v>-6.6000000000000236</c:v>
                </c:pt>
                <c:pt idx="43">
                  <c:v>-6.4000000000000234</c:v>
                </c:pt>
                <c:pt idx="44">
                  <c:v>-6.2000000000000233</c:v>
                </c:pt>
                <c:pt idx="45">
                  <c:v>-6.0000000000000231</c:v>
                </c:pt>
                <c:pt idx="46">
                  <c:v>-5.8000000000000229</c:v>
                </c:pt>
                <c:pt idx="47">
                  <c:v>-5.6000000000000227</c:v>
                </c:pt>
                <c:pt idx="48">
                  <c:v>-5.4000000000000226</c:v>
                </c:pt>
                <c:pt idx="49">
                  <c:v>-5.2000000000000224</c:v>
                </c:pt>
                <c:pt idx="50">
                  <c:v>-5.0000000000000222</c:v>
                </c:pt>
                <c:pt idx="51">
                  <c:v>-4.800000000000022</c:v>
                </c:pt>
                <c:pt idx="52">
                  <c:v>-4.6000000000000218</c:v>
                </c:pt>
                <c:pt idx="53">
                  <c:v>-4.4000000000000217</c:v>
                </c:pt>
                <c:pt idx="54">
                  <c:v>-4.2000000000000215</c:v>
                </c:pt>
                <c:pt idx="55">
                  <c:v>-4.0000000000000213</c:v>
                </c:pt>
                <c:pt idx="56">
                  <c:v>-3.8000000000000211</c:v>
                </c:pt>
                <c:pt idx="57">
                  <c:v>-3.600000000000021</c:v>
                </c:pt>
                <c:pt idx="58">
                  <c:v>-3.4000000000000208</c:v>
                </c:pt>
                <c:pt idx="59">
                  <c:v>-3.2000000000000206</c:v>
                </c:pt>
                <c:pt idx="60">
                  <c:v>-3.0000000000000204</c:v>
                </c:pt>
                <c:pt idx="61">
                  <c:v>-2.8000000000000203</c:v>
                </c:pt>
                <c:pt idx="62">
                  <c:v>-2.6000000000000201</c:v>
                </c:pt>
                <c:pt idx="63">
                  <c:v>-2.4000000000000199</c:v>
                </c:pt>
                <c:pt idx="64">
                  <c:v>-2.2000000000000197</c:v>
                </c:pt>
                <c:pt idx="65">
                  <c:v>-2.0000000000000195</c:v>
                </c:pt>
                <c:pt idx="66">
                  <c:v>-1.8000000000000196</c:v>
                </c:pt>
                <c:pt idx="67">
                  <c:v>-1.6000000000000196</c:v>
                </c:pt>
                <c:pt idx="68">
                  <c:v>-1.4000000000000197</c:v>
                </c:pt>
                <c:pt idx="69">
                  <c:v>-1.2000000000000197</c:v>
                </c:pt>
                <c:pt idx="70">
                  <c:v>-1.0000000000000198</c:v>
                </c:pt>
                <c:pt idx="71">
                  <c:v>-0.80000000000001981</c:v>
                </c:pt>
                <c:pt idx="72">
                  <c:v>-0.60000000000001985</c:v>
                </c:pt>
                <c:pt idx="73">
                  <c:v>-0.40000000000001984</c:v>
                </c:pt>
                <c:pt idx="74">
                  <c:v>-0.20000000000001983</c:v>
                </c:pt>
                <c:pt idx="75">
                  <c:v>-1.9817480989559044E-14</c:v>
                </c:pt>
                <c:pt idx="76">
                  <c:v>0.19999999999998019</c:v>
                </c:pt>
                <c:pt idx="77">
                  <c:v>0.3999999999999802</c:v>
                </c:pt>
                <c:pt idx="78">
                  <c:v>0.59999999999998022</c:v>
                </c:pt>
                <c:pt idx="79">
                  <c:v>0.79999999999998028</c:v>
                </c:pt>
                <c:pt idx="80">
                  <c:v>0.99999999999998024</c:v>
                </c:pt>
                <c:pt idx="81">
                  <c:v>1.1999999999999802</c:v>
                </c:pt>
                <c:pt idx="82">
                  <c:v>1.3999999999999801</c:v>
                </c:pt>
                <c:pt idx="83">
                  <c:v>1.5999999999999801</c:v>
                </c:pt>
                <c:pt idx="84">
                  <c:v>1.7999999999999801</c:v>
                </c:pt>
                <c:pt idx="85">
                  <c:v>1.99999999999998</c:v>
                </c:pt>
                <c:pt idx="86">
                  <c:v>2.1999999999999802</c:v>
                </c:pt>
                <c:pt idx="87">
                  <c:v>2.3999999999999804</c:v>
                </c:pt>
                <c:pt idx="88">
                  <c:v>2.5999999999999805</c:v>
                </c:pt>
                <c:pt idx="89">
                  <c:v>2.7999999999999807</c:v>
                </c:pt>
                <c:pt idx="90">
                  <c:v>2.9999999999999809</c:v>
                </c:pt>
                <c:pt idx="91">
                  <c:v>3.1999999999999811</c:v>
                </c:pt>
                <c:pt idx="92">
                  <c:v>3.3999999999999813</c:v>
                </c:pt>
                <c:pt idx="93">
                  <c:v>3.5999999999999814</c:v>
                </c:pt>
                <c:pt idx="94">
                  <c:v>3.7999999999999816</c:v>
                </c:pt>
                <c:pt idx="95">
                  <c:v>3.9999999999999818</c:v>
                </c:pt>
                <c:pt idx="96">
                  <c:v>4.1999999999999815</c:v>
                </c:pt>
                <c:pt idx="97">
                  <c:v>4.3999999999999817</c:v>
                </c:pt>
                <c:pt idx="98">
                  <c:v>4.5999999999999819</c:v>
                </c:pt>
                <c:pt idx="99">
                  <c:v>4.7999999999999821</c:v>
                </c:pt>
                <c:pt idx="100">
                  <c:v>4.9999999999999822</c:v>
                </c:pt>
                <c:pt idx="101">
                  <c:v>5.1999999999999824</c:v>
                </c:pt>
                <c:pt idx="102">
                  <c:v>5.3999999999999826</c:v>
                </c:pt>
                <c:pt idx="103">
                  <c:v>5.5999999999999828</c:v>
                </c:pt>
                <c:pt idx="104">
                  <c:v>5.7999999999999829</c:v>
                </c:pt>
                <c:pt idx="105">
                  <c:v>5.9999999999999831</c:v>
                </c:pt>
                <c:pt idx="106">
                  <c:v>6.1999999999999833</c:v>
                </c:pt>
                <c:pt idx="107">
                  <c:v>6.3999999999999835</c:v>
                </c:pt>
                <c:pt idx="108">
                  <c:v>6.5999999999999837</c:v>
                </c:pt>
                <c:pt idx="109">
                  <c:v>6.7999999999999838</c:v>
                </c:pt>
                <c:pt idx="110">
                  <c:v>6.999999999999984</c:v>
                </c:pt>
                <c:pt idx="111">
                  <c:v>7.1999999999999842</c:v>
                </c:pt>
                <c:pt idx="112">
                  <c:v>7.3999999999999844</c:v>
                </c:pt>
                <c:pt idx="113">
                  <c:v>7.5999999999999845</c:v>
                </c:pt>
                <c:pt idx="114">
                  <c:v>7.7999999999999847</c:v>
                </c:pt>
                <c:pt idx="115">
                  <c:v>7.9999999999999849</c:v>
                </c:pt>
                <c:pt idx="116">
                  <c:v>8.1999999999999851</c:v>
                </c:pt>
                <c:pt idx="117">
                  <c:v>8.3999999999999844</c:v>
                </c:pt>
                <c:pt idx="118">
                  <c:v>8.5999999999999837</c:v>
                </c:pt>
                <c:pt idx="119">
                  <c:v>8.7999999999999829</c:v>
                </c:pt>
                <c:pt idx="120">
                  <c:v>8.9999999999999822</c:v>
                </c:pt>
                <c:pt idx="121">
                  <c:v>9.1999999999999815</c:v>
                </c:pt>
                <c:pt idx="122">
                  <c:v>9.3999999999999808</c:v>
                </c:pt>
                <c:pt idx="123">
                  <c:v>9.5999999999999801</c:v>
                </c:pt>
                <c:pt idx="124">
                  <c:v>9.7999999999999794</c:v>
                </c:pt>
                <c:pt idx="125">
                  <c:v>9.9999999999999787</c:v>
                </c:pt>
                <c:pt idx="126">
                  <c:v>10.199999999999978</c:v>
                </c:pt>
                <c:pt idx="127">
                  <c:v>10.399999999999977</c:v>
                </c:pt>
                <c:pt idx="128">
                  <c:v>10.599999999999977</c:v>
                </c:pt>
                <c:pt idx="129">
                  <c:v>10.799999999999976</c:v>
                </c:pt>
                <c:pt idx="130">
                  <c:v>10.999999999999975</c:v>
                </c:pt>
                <c:pt idx="131">
                  <c:v>11.199999999999974</c:v>
                </c:pt>
                <c:pt idx="132">
                  <c:v>11.399999999999974</c:v>
                </c:pt>
                <c:pt idx="133">
                  <c:v>11.599999999999973</c:v>
                </c:pt>
                <c:pt idx="134">
                  <c:v>11.799999999999972</c:v>
                </c:pt>
                <c:pt idx="135">
                  <c:v>11.999999999999972</c:v>
                </c:pt>
                <c:pt idx="136">
                  <c:v>12.199999999999971</c:v>
                </c:pt>
                <c:pt idx="137">
                  <c:v>12.39999999999997</c:v>
                </c:pt>
                <c:pt idx="138">
                  <c:v>12.599999999999969</c:v>
                </c:pt>
                <c:pt idx="139">
                  <c:v>12.799999999999969</c:v>
                </c:pt>
                <c:pt idx="140">
                  <c:v>12.999999999999968</c:v>
                </c:pt>
                <c:pt idx="141">
                  <c:v>13.199999999999967</c:v>
                </c:pt>
                <c:pt idx="142">
                  <c:v>13.399999999999967</c:v>
                </c:pt>
                <c:pt idx="143">
                  <c:v>13.599999999999966</c:v>
                </c:pt>
                <c:pt idx="144">
                  <c:v>13.799999999999965</c:v>
                </c:pt>
                <c:pt idx="145">
                  <c:v>13.999999999999964</c:v>
                </c:pt>
                <c:pt idx="146">
                  <c:v>14.199999999999964</c:v>
                </c:pt>
                <c:pt idx="147">
                  <c:v>14.399999999999963</c:v>
                </c:pt>
                <c:pt idx="148">
                  <c:v>14.599999999999962</c:v>
                </c:pt>
                <c:pt idx="149">
                  <c:v>14.799999999999962</c:v>
                </c:pt>
                <c:pt idx="150">
                  <c:v>14.999999999999961</c:v>
                </c:pt>
              </c:numCache>
            </c:numRef>
          </c:cat>
          <c:val>
            <c:numRef>
              <c:f>Лист2!$C$8:$C$158</c:f>
              <c:numCache>
                <c:formatCode>General</c:formatCode>
                <c:ptCount val="151"/>
                <c:pt idx="0">
                  <c:v>6.3634452380169912E-5</c:v>
                </c:pt>
                <c:pt idx="1">
                  <c:v>6.7096453862426574E-5</c:v>
                </c:pt>
                <c:pt idx="2">
                  <c:v>7.0796427278136705E-5</c:v>
                </c:pt>
                <c:pt idx="3">
                  <c:v>7.4754214222090814E-5</c:v>
                </c:pt>
                <c:pt idx="4">
                  <c:v>7.8991607292201664E-5</c:v>
                </c:pt>
                <c:pt idx="5">
                  <c:v>8.35325717161372E-5</c:v>
                </c:pt>
                <c:pt idx="6">
                  <c:v>8.8403495608468884E-5</c:v>
                </c:pt>
                <c:pt idx="7">
                  <c:v>9.3633473012429196E-5</c:v>
                </c:pt>
                <c:pt idx="8">
                  <c:v>9.9254624550540552E-5</c:v>
                </c:pt>
                <c:pt idx="9">
                  <c:v>1.053024612977471E-4</c:v>
                </c:pt>
                <c:pt idx="10">
                  <c:v>1.1181629842248334E-4</c:v>
                </c:pt>
                <c:pt idx="11">
                  <c:v>1.188397262434724E-4</c:v>
                </c:pt>
                <c:pt idx="12">
                  <c:v>1.2642114765715816E-4</c:v>
                </c:pt>
                <c:pt idx="13">
                  <c:v>1.3461439244416931E-4</c:v>
                </c:pt>
                <c:pt idx="14">
                  <c:v>1.4347942081396989E-4</c:v>
                </c:pt>
                <c:pt idx="15">
                  <c:v>1.530831307571263E-4</c:v>
                </c:pt>
                <c:pt idx="16">
                  <c:v>1.6350028642093793E-4</c:v>
                </c:pt>
                <c:pt idx="17">
                  <c:v>1.7481458790071332E-4</c:v>
                </c:pt>
                <c:pt idx="18">
                  <c:v>1.8711990666209354E-4</c:v>
                </c:pt>
                <c:pt idx="19">
                  <c:v>2.0052171542366397E-4</c:v>
                </c:pt>
                <c:pt idx="20">
                  <c:v>2.1513874691276891E-4</c:v>
                </c:pt>
                <c:pt idx="21">
                  <c:v>2.3110492268421328E-4</c:v>
                </c:pt>
                <c:pt idx="22">
                  <c:v>2.4857160144059769E-4</c:v>
                </c:pt>
                <c:pt idx="23">
                  <c:v>2.6771020636469242E-4</c:v>
                </c:pt>
                <c:pt idx="24">
                  <c:v>2.8871530330945225E-4</c:v>
                </c:pt>
                <c:pt idx="25">
                  <c:v>3.1180821684708543E-4</c:v>
                </c:pt>
                <c:pt idx="26">
                  <c:v>3.3724128986113299E-4</c:v>
                </c:pt>
                <c:pt idx="27">
                  <c:v>3.6530291547320844E-4</c:v>
                </c:pt>
                <c:pt idx="28">
                  <c:v>3.9632349877617072E-4</c:v>
                </c:pt>
                <c:pt idx="29">
                  <c:v>4.3068254156858489E-4</c:v>
                </c:pt>
                <c:pt idx="30">
                  <c:v>4.688170879436966E-4</c:v>
                </c:pt>
                <c:pt idx="31">
                  <c:v>5.1123182462436219E-4</c:v>
                </c:pt>
                <c:pt idx="32">
                  <c:v>5.5851120052420741E-4</c:v>
                </c:pt>
                <c:pt idx="33">
                  <c:v>6.1133401928421675E-4</c:v>
                </c:pt>
                <c:pt idx="34">
                  <c:v>6.7049107188360969E-4</c:v>
                </c:pt>
                <c:pt idx="35">
                  <c:v>7.3690652094691761E-4</c:v>
                </c:pt>
                <c:pt idx="36">
                  <c:v>8.1166393342052448E-4</c:v>
                </c:pt>
                <c:pt idx="37">
                  <c:v>8.9603809626308858E-4</c:v>
                </c:pt>
                <c:pt idx="38">
                  <c:v>9.9153405717022566E-4</c:v>
                </c:pt>
                <c:pt idx="39">
                  <c:v>1.0999352311594041E-3</c:v>
                </c:pt>
                <c:pt idx="40">
                  <c:v>1.2233629336282205E-3</c:v>
                </c:pt>
                <c:pt idx="41">
                  <c:v>1.3643503810852292E-3</c:v>
                </c:pt>
                <c:pt idx="42">
                  <c:v>1.5259350960012382E-3</c:v>
                </c:pt>
                <c:pt idx="43">
                  <c:v>1.7117748352846974E-3</c:v>
                </c:pt>
                <c:pt idx="44">
                  <c:v>1.9262937324202188E-3</c:v>
                </c:pt>
                <c:pt idx="45">
                  <c:v>2.1748674375612789E-3</c:v>
                </c:pt>
                <c:pt idx="46">
                  <c:v>2.4640588445010696E-3</c:v>
                </c:pt>
                <c:pt idx="47">
                  <c:v>2.8019197646120312E-3</c:v>
                </c:pt>
                <c:pt idx="48">
                  <c:v>3.1983789971654309E-3</c:v>
                </c:pt>
                <c:pt idx="49">
                  <c:v>3.6657441349070082E-3</c:v>
                </c:pt>
                <c:pt idx="50">
                  <c:v>4.2193537914932385E-3</c:v>
                </c:pt>
                <c:pt idx="51">
                  <c:v>4.8784296352101242E-3</c:v>
                </c:pt>
                <c:pt idx="52">
                  <c:v>5.6671948539309827E-3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5.6671948539311571E-3</c:v>
                </c:pt>
                <c:pt idx="99">
                  <c:v>4.8784296352102716E-3</c:v>
                </c:pt>
                <c:pt idx="100">
                  <c:v>4.2193537914933599E-3</c:v>
                </c:pt>
                <c:pt idx="101">
                  <c:v>3.6657441349071127E-3</c:v>
                </c:pt>
                <c:pt idx="102">
                  <c:v>3.1983789971655159E-3</c:v>
                </c:pt>
                <c:pt idx="103">
                  <c:v>2.8019197646121032E-3</c:v>
                </c:pt>
                <c:pt idx="104">
                  <c:v>2.4640588445011334E-3</c:v>
                </c:pt>
                <c:pt idx="105">
                  <c:v>2.1748674375613318E-3</c:v>
                </c:pt>
                <c:pt idx="106">
                  <c:v>1.9262937324202661E-3</c:v>
                </c:pt>
                <c:pt idx="107">
                  <c:v>1.7117748352847365E-3</c:v>
                </c:pt>
                <c:pt idx="108">
                  <c:v>1.5259350960012714E-3</c:v>
                </c:pt>
                <c:pt idx="109">
                  <c:v>1.3643503810852587E-3</c:v>
                </c:pt>
                <c:pt idx="110">
                  <c:v>1.2233629336282478E-3</c:v>
                </c:pt>
                <c:pt idx="111">
                  <c:v>1.0999352311594273E-3</c:v>
                </c:pt>
                <c:pt idx="112">
                  <c:v>9.9153405717024561E-4</c:v>
                </c:pt>
                <c:pt idx="113">
                  <c:v>8.9603809626310593E-4</c:v>
                </c:pt>
                <c:pt idx="114">
                  <c:v>8.1166393342054063E-4</c:v>
                </c:pt>
                <c:pt idx="115">
                  <c:v>7.3690652094693171E-4</c:v>
                </c:pt>
                <c:pt idx="116">
                  <c:v>6.7049107188362162E-4</c:v>
                </c:pt>
                <c:pt idx="117">
                  <c:v>6.1133401928422813E-4</c:v>
                </c:pt>
                <c:pt idx="118">
                  <c:v>5.5851120052421738E-4</c:v>
                </c:pt>
                <c:pt idx="119">
                  <c:v>5.1123182462437075E-4</c:v>
                </c:pt>
                <c:pt idx="120">
                  <c:v>4.688170879437043E-4</c:v>
                </c:pt>
                <c:pt idx="121">
                  <c:v>4.3068254156859199E-4</c:v>
                </c:pt>
                <c:pt idx="122">
                  <c:v>3.963234987761769E-4</c:v>
                </c:pt>
                <c:pt idx="123">
                  <c:v>3.6530291547321435E-4</c:v>
                </c:pt>
                <c:pt idx="124">
                  <c:v>3.3724128986113814E-4</c:v>
                </c:pt>
                <c:pt idx="125">
                  <c:v>3.118082168470902E-4</c:v>
                </c:pt>
                <c:pt idx="126">
                  <c:v>2.8871530330945637E-4</c:v>
                </c:pt>
                <c:pt idx="127">
                  <c:v>2.6771020636469627E-4</c:v>
                </c:pt>
                <c:pt idx="128">
                  <c:v>2.4857160144060121E-4</c:v>
                </c:pt>
                <c:pt idx="129">
                  <c:v>2.3110492268421659E-4</c:v>
                </c:pt>
                <c:pt idx="130">
                  <c:v>2.1513874691277195E-4</c:v>
                </c:pt>
                <c:pt idx="131">
                  <c:v>2.005217154236666E-4</c:v>
                </c:pt>
                <c:pt idx="132">
                  <c:v>1.8711990666209601E-4</c:v>
                </c:pt>
                <c:pt idx="133">
                  <c:v>1.748145879007156E-4</c:v>
                </c:pt>
                <c:pt idx="134">
                  <c:v>1.6350028642093988E-4</c:v>
                </c:pt>
                <c:pt idx="135">
                  <c:v>1.5308313075712815E-4</c:v>
                </c:pt>
                <c:pt idx="136">
                  <c:v>1.4347942081397165E-4</c:v>
                </c:pt>
                <c:pt idx="137">
                  <c:v>1.3461439244417104E-4</c:v>
                </c:pt>
                <c:pt idx="138">
                  <c:v>1.2642114765715979E-4</c:v>
                </c:pt>
                <c:pt idx="139">
                  <c:v>1.1883972624347393E-4</c:v>
                </c:pt>
                <c:pt idx="140">
                  <c:v>1.1181629842248464E-4</c:v>
                </c:pt>
                <c:pt idx="141">
                  <c:v>1.0530246129774837E-4</c:v>
                </c:pt>
                <c:pt idx="142">
                  <c:v>9.9254624550541718E-5</c:v>
                </c:pt>
                <c:pt idx="143">
                  <c:v>9.3633473012430293E-5</c:v>
                </c:pt>
                <c:pt idx="144">
                  <c:v>8.8403495608469846E-5</c:v>
                </c:pt>
                <c:pt idx="145">
                  <c:v>8.3532571716138108E-5</c:v>
                </c:pt>
                <c:pt idx="146">
                  <c:v>7.8991607292202586E-5</c:v>
                </c:pt>
                <c:pt idx="147">
                  <c:v>7.4754214222091668E-5</c:v>
                </c:pt>
                <c:pt idx="148">
                  <c:v>7.0796427278137531E-5</c:v>
                </c:pt>
                <c:pt idx="149">
                  <c:v>6.7096453862427211E-5</c:v>
                </c:pt>
                <c:pt idx="150">
                  <c:v>6.363445238017059E-5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11-4A04-8640-6DE41E877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063120"/>
        <c:axId val="1453070320"/>
      </c:lineChart>
      <c:catAx>
        <c:axId val="145306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3070320"/>
        <c:crosses val="autoZero"/>
        <c:auto val="1"/>
        <c:lblAlgn val="ctr"/>
        <c:lblOffset val="100"/>
        <c:noMultiLvlLbl val="0"/>
      </c:catAx>
      <c:valAx>
        <c:axId val="145307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306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168912</xdr:rowOff>
    </xdr:from>
    <xdr:to>
      <xdr:col>10</xdr:col>
      <xdr:colOff>116001</xdr:colOff>
      <xdr:row>22</xdr:row>
      <xdr:rowOff>158485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26FC526-2802-0713-A313-8EDD42A8A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07249"/>
          <a:ext cx="6548885" cy="1740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441960</xdr:colOff>
      <xdr:row>5</xdr:row>
      <xdr:rowOff>121920</xdr:rowOff>
    </xdr:from>
    <xdr:to>
      <xdr:col>11</xdr:col>
      <xdr:colOff>533400</xdr:colOff>
      <xdr:row>20</xdr:row>
      <xdr:rowOff>7620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036BE62-74E1-4893-A4B7-2421986F86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179798</xdr:colOff>
      <xdr:row>31</xdr:row>
      <xdr:rowOff>154113</xdr:rowOff>
    </xdr:from>
    <xdr:to>
      <xdr:col>11</xdr:col>
      <xdr:colOff>342472</xdr:colOff>
      <xdr:row>47</xdr:row>
      <xdr:rowOff>20549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709CA37-6BB6-47CD-AB2F-35D7D7E9F5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topLeftCell="A39" zoomScale="95" zoomScaleNormal="194" workbookViewId="0">
      <selection activeCell="H51" sqref="H51"/>
    </sheetView>
  </sheetViews>
  <sheetFormatPr defaultRowHeight="14.4" x14ac:dyDescent="0.3"/>
  <cols>
    <col min="2" max="2" width="19" customWidth="1"/>
    <col min="4" max="4" width="10.21875" customWidth="1"/>
    <col min="7" max="7" width="10.21875" customWidth="1"/>
    <col min="10" max="10" width="10.109375" customWidth="1"/>
    <col min="11" max="11" width="16.5546875" customWidth="1"/>
    <col min="12" max="12" width="12.77734375" customWidth="1"/>
  </cols>
  <sheetData>
    <row r="1" spans="1:12" ht="43.2" x14ac:dyDescent="0.3">
      <c r="A1" t="s">
        <v>75</v>
      </c>
      <c r="B1" s="23" t="s">
        <v>73</v>
      </c>
      <c r="C1" s="23" t="s">
        <v>74</v>
      </c>
      <c r="D1" s="8" t="s">
        <v>0</v>
      </c>
      <c r="E1" s="6" t="s">
        <v>6</v>
      </c>
      <c r="F1" s="11" t="s">
        <v>7</v>
      </c>
      <c r="G1" s="11" t="s">
        <v>8</v>
      </c>
      <c r="H1" s="11" t="s">
        <v>15</v>
      </c>
      <c r="I1" s="11" t="s">
        <v>24</v>
      </c>
      <c r="J1" s="6" t="s">
        <v>25</v>
      </c>
      <c r="K1" s="11" t="s">
        <v>26</v>
      </c>
      <c r="L1" s="7" t="s">
        <v>27</v>
      </c>
    </row>
    <row r="2" spans="1:12" x14ac:dyDescent="0.3">
      <c r="B2" s="24">
        <v>540</v>
      </c>
      <c r="C2" s="24">
        <v>57</v>
      </c>
      <c r="D2" s="9">
        <f>$C$16+$C$15*B2</f>
        <v>54.785107334525932</v>
      </c>
      <c r="E2" s="2">
        <f>D2-C2</f>
        <v>-2.2148926654740677</v>
      </c>
      <c r="F2">
        <f>E2^2</f>
        <v>4.9057495195708203</v>
      </c>
      <c r="G2">
        <f>C2-$C$9</f>
        <v>2.2000000000000028</v>
      </c>
      <c r="H2">
        <f>D2-$C$9</f>
        <v>-1.489266547406487E-2</v>
      </c>
      <c r="I2">
        <f>B2-$B$9</f>
        <v>0.20000000000004547</v>
      </c>
      <c r="J2" s="2">
        <f>(B2-$B$9)^2</f>
        <v>4.0000000000018188E-2</v>
      </c>
      <c r="K2">
        <f>I2*G2</f>
        <v>0.44000000000010059</v>
      </c>
      <c r="L2" s="3">
        <f>G2^2</f>
        <v>4.8400000000000123</v>
      </c>
    </row>
    <row r="3" spans="1:12" x14ac:dyDescent="0.3">
      <c r="B3" s="24">
        <v>500</v>
      </c>
      <c r="C3" s="24">
        <v>60</v>
      </c>
      <c r="D3" s="9">
        <f t="shared" ref="D3:D6" si="0">$C$16+$C$15*B3</f>
        <v>57.763640429338096</v>
      </c>
      <c r="E3" s="2">
        <f t="shared" ref="E3:E6" si="1">D3-C3</f>
        <v>-2.2363595706619037</v>
      </c>
      <c r="F3">
        <f t="shared" ref="F3:F6" si="2">E3^2</f>
        <v>5.0013041292910945</v>
      </c>
      <c r="G3">
        <f>C3-$C$9</f>
        <v>5.2000000000000028</v>
      </c>
      <c r="H3">
        <f>D3-$C$9</f>
        <v>2.9636404293380991</v>
      </c>
      <c r="I3">
        <f>B3-$B$9</f>
        <v>-39.799999999999955</v>
      </c>
      <c r="J3" s="2">
        <f>(B3-$B$9)^2</f>
        <v>1584.0399999999963</v>
      </c>
      <c r="K3">
        <f t="shared" ref="K3:K6" si="3">I3*G3</f>
        <v>-206.95999999999987</v>
      </c>
      <c r="L3" s="3">
        <f t="shared" ref="L3:L6" si="4">G3^2</f>
        <v>27.040000000000031</v>
      </c>
    </row>
    <row r="4" spans="1:12" x14ac:dyDescent="0.3">
      <c r="B4" s="24">
        <v>550</v>
      </c>
      <c r="C4" s="24">
        <v>58</v>
      </c>
      <c r="D4" s="9">
        <f t="shared" si="0"/>
        <v>54.040474060822888</v>
      </c>
      <c r="E4" s="2">
        <f t="shared" si="1"/>
        <v>-3.9595259391771123</v>
      </c>
      <c r="F4">
        <f t="shared" si="2"/>
        <v>15.677845663016393</v>
      </c>
      <c r="G4">
        <f>C4-$C$9</f>
        <v>3.2000000000000028</v>
      </c>
      <c r="H4">
        <f>D4-$C$9</f>
        <v>-0.75952593917710942</v>
      </c>
      <c r="I4">
        <f>B4-$B$9</f>
        <v>10.200000000000045</v>
      </c>
      <c r="J4" s="2">
        <f>(B4-$B$9)^2</f>
        <v>104.04000000000093</v>
      </c>
      <c r="K4">
        <f t="shared" si="3"/>
        <v>32.640000000000171</v>
      </c>
      <c r="L4" s="3">
        <f t="shared" si="4"/>
        <v>10.240000000000018</v>
      </c>
    </row>
    <row r="5" spans="1:12" x14ac:dyDescent="0.3">
      <c r="B5" s="24">
        <v>509</v>
      </c>
      <c r="C5" s="24">
        <v>51</v>
      </c>
      <c r="D5" s="9">
        <f t="shared" si="0"/>
        <v>57.093470483005355</v>
      </c>
      <c r="E5" s="2">
        <f t="shared" si="1"/>
        <v>6.0934704830053548</v>
      </c>
      <c r="F5">
        <f t="shared" si="2"/>
        <v>37.13038252725751</v>
      </c>
      <c r="G5">
        <f>C5-$C$9</f>
        <v>-3.7999999999999972</v>
      </c>
      <c r="H5">
        <f>D5-$C$9</f>
        <v>2.2934704830053576</v>
      </c>
      <c r="I5">
        <f>B5-$B$9</f>
        <v>-30.799999999999955</v>
      </c>
      <c r="J5" s="2">
        <f>(B5-$B$9)^2</f>
        <v>948.63999999999714</v>
      </c>
      <c r="K5">
        <f t="shared" si="3"/>
        <v>117.03999999999974</v>
      </c>
      <c r="L5" s="3">
        <f t="shared" si="4"/>
        <v>14.439999999999978</v>
      </c>
    </row>
    <row r="6" spans="1:12" ht="15" thickBot="1" x14ac:dyDescent="0.35">
      <c r="B6" s="24">
        <v>600</v>
      </c>
      <c r="C6" s="24">
        <v>48</v>
      </c>
      <c r="D6" s="9">
        <f t="shared" si="0"/>
        <v>50.317307692307686</v>
      </c>
      <c r="E6" s="2">
        <f t="shared" si="1"/>
        <v>2.3173076923076863</v>
      </c>
      <c r="F6">
        <f t="shared" si="2"/>
        <v>5.3699149408283748</v>
      </c>
      <c r="G6">
        <f>C6-$C$9</f>
        <v>-6.7999999999999972</v>
      </c>
      <c r="H6">
        <f>D6-$C$9</f>
        <v>-4.4826923076923109</v>
      </c>
      <c r="I6">
        <f>B6-$B$9</f>
        <v>60.200000000000045</v>
      </c>
      <c r="J6" s="2">
        <f>(B6-$B$9)^2</f>
        <v>3624.0400000000054</v>
      </c>
      <c r="K6">
        <f t="shared" si="3"/>
        <v>-409.36000000000013</v>
      </c>
      <c r="L6" s="3">
        <f t="shared" si="4"/>
        <v>46.239999999999959</v>
      </c>
    </row>
    <row r="7" spans="1:12" ht="15" thickBot="1" x14ac:dyDescent="0.35">
      <c r="E7" s="8" t="s">
        <v>9</v>
      </c>
      <c r="G7" s="8" t="s">
        <v>9</v>
      </c>
      <c r="H7" s="8" t="s">
        <v>9</v>
      </c>
      <c r="I7" s="6" t="s">
        <v>9</v>
      </c>
      <c r="J7" s="6" t="s">
        <v>22</v>
      </c>
      <c r="K7" s="11" t="s">
        <v>22</v>
      </c>
      <c r="L7" s="7" t="s">
        <v>22</v>
      </c>
    </row>
    <row r="8" spans="1:12" ht="15" thickBot="1" x14ac:dyDescent="0.35">
      <c r="B8" s="8" t="s">
        <v>1</v>
      </c>
      <c r="C8" s="8" t="s">
        <v>2</v>
      </c>
      <c r="E8" s="10">
        <f>SUMSQ(E2:E6)</f>
        <v>68.085196779964193</v>
      </c>
      <c r="G8" s="10">
        <f>SUMSQ(G2:G6)</f>
        <v>102.8</v>
      </c>
      <c r="H8" s="10">
        <f>SUMSQ(H2:H6)</f>
        <v>34.714803220035748</v>
      </c>
      <c r="I8" s="4">
        <f>SUMSQ(I2:I6)</f>
        <v>6260.7999999999993</v>
      </c>
      <c r="J8" s="4">
        <f>AVERAGE(J2:J6)</f>
        <v>1252.1599999999999</v>
      </c>
      <c r="K8" s="12">
        <f>AVERAGE(K2:K6)</f>
        <v>-93.24</v>
      </c>
      <c r="L8" s="5">
        <f>AVERAGE(L2:L6)</f>
        <v>20.56</v>
      </c>
    </row>
    <row r="9" spans="1:12" ht="15" thickBot="1" x14ac:dyDescent="0.35">
      <c r="B9" s="10">
        <f>AVERAGE(B2:B6)</f>
        <v>539.79999999999995</v>
      </c>
      <c r="C9" s="10">
        <f>AVERAGE(C2:C6)</f>
        <v>54.8</v>
      </c>
    </row>
    <row r="10" spans="1:12" x14ac:dyDescent="0.3">
      <c r="B10" s="8" t="s">
        <v>21</v>
      </c>
    </row>
    <row r="11" spans="1:12" ht="15" thickBot="1" x14ac:dyDescent="0.35">
      <c r="B11" s="10">
        <f>SUMSQ(B2:B6)</f>
        <v>1463181</v>
      </c>
    </row>
    <row r="14" spans="1:12" ht="15" thickBot="1" x14ac:dyDescent="0.35"/>
    <row r="15" spans="1:12" ht="15" thickBot="1" x14ac:dyDescent="0.35">
      <c r="A15" t="s">
        <v>76</v>
      </c>
      <c r="B15" s="15" t="s">
        <v>3</v>
      </c>
      <c r="C15" s="16">
        <f>_xlfn.COVARIANCE.S(B2:B6,C2:C6)/_xlfn.COVARIANCE.S(B2:B6,B2:B6)</f>
        <v>-7.4463327370304117E-2</v>
      </c>
    </row>
    <row r="16" spans="1:12" ht="15" thickBot="1" x14ac:dyDescent="0.35">
      <c r="B16" s="15" t="s">
        <v>4</v>
      </c>
      <c r="C16" s="16">
        <f>C9-C15*B9</f>
        <v>94.995304114490153</v>
      </c>
    </row>
    <row r="18" spans="1:10" x14ac:dyDescent="0.3">
      <c r="B18" t="s">
        <v>5</v>
      </c>
    </row>
    <row r="21" spans="1:10" x14ac:dyDescent="0.3">
      <c r="A21" t="s">
        <v>77</v>
      </c>
      <c r="B21" t="s">
        <v>28</v>
      </c>
      <c r="G21" s="17">
        <f>C15</f>
        <v>-7.4463327370304117E-2</v>
      </c>
    </row>
    <row r="24" spans="1:10" x14ac:dyDescent="0.3">
      <c r="B24" t="s">
        <v>29</v>
      </c>
      <c r="F24" s="17">
        <f>C26</f>
        <v>-0.73349095099434602</v>
      </c>
    </row>
    <row r="25" spans="1:10" ht="15" thickBot="1" x14ac:dyDescent="0.35"/>
    <row r="26" spans="1:10" ht="15" thickBot="1" x14ac:dyDescent="0.35">
      <c r="B26" s="15" t="s">
        <v>30</v>
      </c>
      <c r="C26" s="16">
        <f>C15*(B9/C9)</f>
        <v>-0.73349095099434602</v>
      </c>
    </row>
    <row r="28" spans="1:10" ht="15" thickBot="1" x14ac:dyDescent="0.35">
      <c r="B28" s="18" t="s">
        <v>10</v>
      </c>
    </row>
    <row r="29" spans="1:10" x14ac:dyDescent="0.3">
      <c r="A29" t="s">
        <v>78</v>
      </c>
      <c r="B29" s="6" t="s">
        <v>11</v>
      </c>
      <c r="C29" s="13"/>
      <c r="D29" s="1">
        <f>E8/(5-2)</f>
        <v>22.695065593321399</v>
      </c>
      <c r="F29" s="25" t="s">
        <v>83</v>
      </c>
      <c r="G29" s="25"/>
      <c r="H29" s="25"/>
      <c r="I29" s="25"/>
      <c r="J29" s="25"/>
    </row>
    <row r="30" spans="1:10" ht="15" thickBot="1" x14ac:dyDescent="0.35">
      <c r="B30" s="14" t="s">
        <v>31</v>
      </c>
      <c r="C30" s="12"/>
      <c r="D30" s="5">
        <f>SQRT(D29)</f>
        <v>4.7639338359512715</v>
      </c>
    </row>
    <row r="31" spans="1:10" ht="15" thickBot="1" x14ac:dyDescent="0.35"/>
    <row r="32" spans="1:10" x14ac:dyDescent="0.3">
      <c r="B32" s="6" t="s">
        <v>12</v>
      </c>
      <c r="C32" s="1">
        <f>G8</f>
        <v>102.8</v>
      </c>
    </row>
    <row r="33" spans="1:9" x14ac:dyDescent="0.3">
      <c r="B33" s="19" t="s">
        <v>13</v>
      </c>
      <c r="C33" s="3">
        <f>H8</f>
        <v>34.714803220035748</v>
      </c>
    </row>
    <row r="34" spans="1:9" ht="15" thickBot="1" x14ac:dyDescent="0.35">
      <c r="B34" s="14" t="s">
        <v>14</v>
      </c>
      <c r="C34" s="5">
        <f>E8</f>
        <v>68.085196779964193</v>
      </c>
    </row>
    <row r="36" spans="1:9" ht="15" thickBot="1" x14ac:dyDescent="0.35">
      <c r="B36" s="18" t="s">
        <v>16</v>
      </c>
    </row>
    <row r="37" spans="1:9" ht="15" thickBot="1" x14ac:dyDescent="0.35">
      <c r="A37" t="s">
        <v>79</v>
      </c>
      <c r="B37" s="15" t="s">
        <v>17</v>
      </c>
      <c r="C37" s="16">
        <f>C33/C32</f>
        <v>0.33769263832719598</v>
      </c>
    </row>
    <row r="39" spans="1:9" ht="15" thickBot="1" x14ac:dyDescent="0.35">
      <c r="B39" s="18" t="s">
        <v>19</v>
      </c>
    </row>
    <row r="40" spans="1:9" x14ac:dyDescent="0.3">
      <c r="A40" t="s">
        <v>80</v>
      </c>
      <c r="B40" s="6" t="s">
        <v>18</v>
      </c>
      <c r="C40" s="1">
        <f>D29/I8</f>
        <v>3.6249465872286932E-3</v>
      </c>
      <c r="E40" s="25" t="s">
        <v>83</v>
      </c>
      <c r="F40" s="25"/>
      <c r="G40" s="25"/>
      <c r="H40" s="25"/>
      <c r="I40" s="25"/>
    </row>
    <row r="41" spans="1:9" ht="15" thickBot="1" x14ac:dyDescent="0.35">
      <c r="B41" s="14" t="s">
        <v>20</v>
      </c>
      <c r="C41" s="5">
        <f>C40*B11/5</f>
        <v>1060.7905944895733</v>
      </c>
    </row>
    <row r="43" spans="1:9" ht="15" thickBot="1" x14ac:dyDescent="0.35"/>
    <row r="44" spans="1:9" x14ac:dyDescent="0.3">
      <c r="A44" t="s">
        <v>81</v>
      </c>
      <c r="B44" s="6" t="s">
        <v>33</v>
      </c>
      <c r="C44" s="1">
        <f>SQRT(C40)</f>
        <v>6.0207529323405166E-2</v>
      </c>
    </row>
    <row r="45" spans="1:9" ht="15" thickBot="1" x14ac:dyDescent="0.35">
      <c r="B45" s="14" t="s">
        <v>32</v>
      </c>
      <c r="C45" s="5">
        <f>SQRT(C41)</f>
        <v>32.569780387493765</v>
      </c>
    </row>
    <row r="47" spans="1:9" ht="15" thickBot="1" x14ac:dyDescent="0.35">
      <c r="B47" s="18" t="s">
        <v>34</v>
      </c>
    </row>
    <row r="48" spans="1:9" x14ac:dyDescent="0.3">
      <c r="A48" t="s">
        <v>82</v>
      </c>
      <c r="B48" s="6" t="s">
        <v>35</v>
      </c>
      <c r="C48" s="1">
        <f>C15/C44</f>
        <v>-1.2367776623140243</v>
      </c>
    </row>
    <row r="49" spans="1:11" ht="15" thickBot="1" x14ac:dyDescent="0.35">
      <c r="B49" s="14" t="s">
        <v>36</v>
      </c>
      <c r="C49" s="5">
        <f>C16/C45</f>
        <v>2.9166700844862534</v>
      </c>
    </row>
    <row r="54" spans="1:11" ht="15" thickBot="1" x14ac:dyDescent="0.35">
      <c r="A54" t="s">
        <v>84</v>
      </c>
    </row>
    <row r="55" spans="1:11" x14ac:dyDescent="0.3">
      <c r="B55" t="s">
        <v>105</v>
      </c>
      <c r="D55" s="6" t="s">
        <v>85</v>
      </c>
      <c r="E55" s="1">
        <f>_xlfn.T.INV.2T(0.02,3)</f>
        <v>4.5407028585681335</v>
      </c>
      <c r="G55" s="25" t="s">
        <v>86</v>
      </c>
      <c r="H55" s="25"/>
      <c r="I55" s="25"/>
    </row>
    <row r="56" spans="1:11" ht="15" thickBot="1" x14ac:dyDescent="0.35"/>
    <row r="57" spans="1:11" x14ac:dyDescent="0.3">
      <c r="B57" s="6" t="s">
        <v>37</v>
      </c>
      <c r="C57" s="1">
        <v>15</v>
      </c>
      <c r="E57" s="20" t="s">
        <v>39</v>
      </c>
      <c r="F57" s="20"/>
    </row>
    <row r="58" spans="1:11" ht="15" thickBot="1" x14ac:dyDescent="0.35">
      <c r="B58" s="14" t="s">
        <v>38</v>
      </c>
      <c r="C58" s="5">
        <v>0.2</v>
      </c>
    </row>
    <row r="60" spans="1:11" x14ac:dyDescent="0.3">
      <c r="A60" t="s">
        <v>87</v>
      </c>
      <c r="B60" s="38" t="s">
        <v>101</v>
      </c>
      <c r="C60" s="38"/>
      <c r="D60" s="38"/>
      <c r="E60" s="38"/>
      <c r="F60" s="38"/>
      <c r="G60" s="38"/>
      <c r="H60" s="38"/>
      <c r="I60" s="38"/>
      <c r="J60" s="38"/>
      <c r="K60" s="38"/>
    </row>
    <row r="61" spans="1:11" x14ac:dyDescent="0.3">
      <c r="B61" s="25" t="s">
        <v>102</v>
      </c>
      <c r="C61" s="25"/>
      <c r="D61" s="25"/>
      <c r="E61" s="25"/>
    </row>
    <row r="63" spans="1:11" x14ac:dyDescent="0.3">
      <c r="B63" t="s">
        <v>104</v>
      </c>
    </row>
    <row r="64" spans="1:11" x14ac:dyDescent="0.3">
      <c r="B64" t="s">
        <v>103</v>
      </c>
    </row>
    <row r="68" spans="1:9" x14ac:dyDescent="0.3">
      <c r="A68" t="s">
        <v>88</v>
      </c>
    </row>
    <row r="71" spans="1:9" x14ac:dyDescent="0.3">
      <c r="B71" t="s">
        <v>43</v>
      </c>
    </row>
    <row r="72" spans="1:9" ht="15" thickBot="1" x14ac:dyDescent="0.35"/>
    <row r="73" spans="1:9" x14ac:dyDescent="0.3">
      <c r="B73" s="6" t="str" cm="1">
        <f t="array" ref="B73:C74">B15:C16</f>
        <v>a1</v>
      </c>
      <c r="C73" s="1">
        <v>-7.4463327370304117E-2</v>
      </c>
      <c r="E73" s="6" t="str" cm="1">
        <f t="array" ref="E73:F74">B44:C45</f>
        <v>s(a1)=</v>
      </c>
      <c r="F73" s="1">
        <v>6.0207529323405166E-2</v>
      </c>
      <c r="H73" s="6" t="str" cm="1">
        <f t="array" ref="H73:I73">D55:E55</f>
        <v>t_0,02; 3 =</v>
      </c>
      <c r="I73" s="1">
        <v>4.5407028585681335</v>
      </c>
    </row>
    <row r="74" spans="1:9" ht="15" thickBot="1" x14ac:dyDescent="0.35">
      <c r="B74" s="14" t="str">
        <v>a0</v>
      </c>
      <c r="C74" s="5">
        <v>94.995304114490153</v>
      </c>
      <c r="E74" s="14" t="str">
        <v>s(a0)=</v>
      </c>
      <c r="F74" s="5">
        <v>32.569780387493765</v>
      </c>
    </row>
    <row r="76" spans="1:9" x14ac:dyDescent="0.3">
      <c r="B76" t="s">
        <v>98</v>
      </c>
      <c r="F76" t="s">
        <v>99</v>
      </c>
    </row>
    <row r="77" spans="1:9" ht="15" thickBot="1" x14ac:dyDescent="0.35"/>
    <row r="78" spans="1:9" x14ac:dyDescent="0.3">
      <c r="B78" s="6" t="s">
        <v>94</v>
      </c>
      <c r="C78" s="1">
        <f>C73-F73*I73</f>
        <v>-0.34784782787641466</v>
      </c>
      <c r="F78" s="26" t="s">
        <v>96</v>
      </c>
      <c r="G78" s="27"/>
      <c r="H78" s="1">
        <f>C74-F74*I73</f>
        <v>-52.894390793939124</v>
      </c>
    </row>
    <row r="79" spans="1:9" ht="15" thickBot="1" x14ac:dyDescent="0.35">
      <c r="B79" s="14" t="s">
        <v>95</v>
      </c>
      <c r="C79" s="5">
        <f>C73+F73*I73</f>
        <v>0.19892117313580646</v>
      </c>
      <c r="F79" s="28" t="s">
        <v>97</v>
      </c>
      <c r="G79" s="29"/>
      <c r="H79" s="5">
        <f>C74+F74*I73</f>
        <v>242.88499902291943</v>
      </c>
    </row>
    <row r="82" spans="1:3" x14ac:dyDescent="0.3">
      <c r="A82" t="s">
        <v>100</v>
      </c>
      <c r="B82" t="s">
        <v>44</v>
      </c>
    </row>
    <row r="83" spans="1:3" ht="15" thickBot="1" x14ac:dyDescent="0.35"/>
    <row r="84" spans="1:3" x14ac:dyDescent="0.3">
      <c r="B84" s="6" t="str" cm="1">
        <f t="array" ref="B84:C85">B48:C49</f>
        <v>t(a1)</v>
      </c>
      <c r="C84" s="1">
        <v>-1.2367776623140243</v>
      </c>
    </row>
    <row r="85" spans="1:3" ht="15" thickBot="1" x14ac:dyDescent="0.35">
      <c r="B85" s="14" t="str">
        <v>t(a0)</v>
      </c>
      <c r="C85" s="5">
        <v>2.9166700844862534</v>
      </c>
    </row>
    <row r="87" spans="1:3" x14ac:dyDescent="0.3">
      <c r="B87" t="s">
        <v>45</v>
      </c>
    </row>
    <row r="88" spans="1:3" ht="15" thickBot="1" x14ac:dyDescent="0.35"/>
    <row r="89" spans="1:3" x14ac:dyDescent="0.3">
      <c r="B89" s="6" t="s">
        <v>46</v>
      </c>
      <c r="C89" s="1">
        <f>2*(1- _xlfn.T.DIST(ABS(C84),3,TRUE))</f>
        <v>0.30416239966670688</v>
      </c>
    </row>
    <row r="90" spans="1:3" ht="15" thickBot="1" x14ac:dyDescent="0.35">
      <c r="B90" s="14" t="s">
        <v>47</v>
      </c>
      <c r="C90" s="5">
        <f>2*(1- _xlfn.T.DIST(ABS(C85),3,TRUE))</f>
        <v>6.1662227271276571E-2</v>
      </c>
    </row>
    <row r="93" spans="1:3" x14ac:dyDescent="0.3">
      <c r="B93" t="s">
        <v>71</v>
      </c>
    </row>
    <row r="94" spans="1:3" x14ac:dyDescent="0.3">
      <c r="B94" s="20" t="s">
        <v>72</v>
      </c>
    </row>
    <row r="97" spans="9:9" x14ac:dyDescent="0.3">
      <c r="I97" s="20"/>
    </row>
  </sheetData>
  <mergeCells count="6">
    <mergeCell ref="F29:J29"/>
    <mergeCell ref="E40:I40"/>
    <mergeCell ref="G55:I55"/>
    <mergeCell ref="F78:G78"/>
    <mergeCell ref="F79:G79"/>
    <mergeCell ref="B61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F4F8-AEF3-4F57-9D57-37413DC5437B}">
  <dimension ref="A1:G158"/>
  <sheetViews>
    <sheetView zoomScale="89" workbookViewId="0">
      <selection activeCell="B5" sqref="B5"/>
    </sheetView>
  </sheetViews>
  <sheetFormatPr defaultRowHeight="14.4" x14ac:dyDescent="0.3"/>
  <cols>
    <col min="2" max="2" width="12" bestFit="1" customWidth="1"/>
    <col min="3" max="3" width="12.44140625" customWidth="1"/>
    <col min="4" max="4" width="13.21875" customWidth="1"/>
    <col min="8" max="8" width="11.109375" customWidth="1"/>
  </cols>
  <sheetData>
    <row r="1" spans="1:7" ht="15" thickBot="1" x14ac:dyDescent="0.35"/>
    <row r="2" spans="1:7" x14ac:dyDescent="0.3">
      <c r="A2" s="6" t="s">
        <v>37</v>
      </c>
      <c r="B2" s="1">
        <v>15</v>
      </c>
      <c r="D2" s="25" t="s">
        <v>89</v>
      </c>
      <c r="E2" s="25"/>
    </row>
    <row r="3" spans="1:7" ht="15" thickBot="1" x14ac:dyDescent="0.35">
      <c r="A3" s="14" t="s">
        <v>38</v>
      </c>
      <c r="B3" s="5">
        <v>0.2</v>
      </c>
    </row>
    <row r="4" spans="1:7" ht="15" thickBot="1" x14ac:dyDescent="0.35"/>
    <row r="5" spans="1:7" x14ac:dyDescent="0.3">
      <c r="A5" s="6" t="str" cm="1">
        <f t="array" ref="A5:B5">Вар.2!D55:E55</f>
        <v>t_0,02; 3 =</v>
      </c>
      <c r="B5" s="1">
        <v>4.5407028585681335</v>
      </c>
      <c r="D5" s="25" t="s">
        <v>91</v>
      </c>
      <c r="E5" s="25"/>
      <c r="F5" s="25"/>
      <c r="G5" s="25"/>
    </row>
    <row r="6" spans="1:7" x14ac:dyDescent="0.3">
      <c r="B6" t="s">
        <v>40</v>
      </c>
    </row>
    <row r="7" spans="1:7" x14ac:dyDescent="0.3">
      <c r="A7" s="22" t="s">
        <v>23</v>
      </c>
      <c r="B7" s="22" t="s">
        <v>93</v>
      </c>
      <c r="C7" s="22" t="s">
        <v>90</v>
      </c>
    </row>
    <row r="8" spans="1:7" x14ac:dyDescent="0.3">
      <c r="A8" s="21">
        <v>-15</v>
      </c>
      <c r="B8" s="21">
        <f>_xlfn.T.DIST(A8,3,FALSE)</f>
        <v>6.3634452380169912E-5</v>
      </c>
      <c r="C8" s="21">
        <f>IF(ABS(A8) &gt; $B$5,B8, "")</f>
        <v>6.3634452380169912E-5</v>
      </c>
    </row>
    <row r="9" spans="1:7" x14ac:dyDescent="0.3">
      <c r="A9" s="21">
        <f t="shared" ref="A9:A72" si="0">A8+$B$3</f>
        <v>-14.8</v>
      </c>
      <c r="B9" s="21">
        <f t="shared" ref="B9:B72" si="1">_xlfn.T.DIST(A9,3,FALSE)</f>
        <v>6.7096453862426574E-5</v>
      </c>
      <c r="C9" s="21">
        <f>IF(ABS(A9) &gt; $B$5,B9, "")</f>
        <v>6.7096453862426574E-5</v>
      </c>
    </row>
    <row r="10" spans="1:7" x14ac:dyDescent="0.3">
      <c r="A10" s="21">
        <f t="shared" si="0"/>
        <v>-14.600000000000001</v>
      </c>
      <c r="B10" s="21">
        <f t="shared" si="1"/>
        <v>7.0796427278136705E-5</v>
      </c>
      <c r="C10" s="21">
        <f>IF(ABS(A10) &gt; $B$5,B10, "")</f>
        <v>7.0796427278136705E-5</v>
      </c>
    </row>
    <row r="11" spans="1:7" x14ac:dyDescent="0.3">
      <c r="A11" s="21">
        <f t="shared" si="0"/>
        <v>-14.400000000000002</v>
      </c>
      <c r="B11" s="21">
        <f t="shared" si="1"/>
        <v>7.4754214222090814E-5</v>
      </c>
      <c r="C11" s="21">
        <f>IF(ABS(A11) &gt; $B$5,B11, "")</f>
        <v>7.4754214222090814E-5</v>
      </c>
    </row>
    <row r="12" spans="1:7" x14ac:dyDescent="0.3">
      <c r="A12" s="21">
        <f t="shared" si="0"/>
        <v>-14.200000000000003</v>
      </c>
      <c r="B12" s="21">
        <f t="shared" si="1"/>
        <v>7.8991607292201664E-5</v>
      </c>
      <c r="C12" s="21">
        <f>IF(ABS(A12) &gt; $B$5,B12, "")</f>
        <v>7.8991607292201664E-5</v>
      </c>
    </row>
    <row r="13" spans="1:7" x14ac:dyDescent="0.3">
      <c r="A13" s="21">
        <f t="shared" si="0"/>
        <v>-14.000000000000004</v>
      </c>
      <c r="B13" s="21">
        <f t="shared" si="1"/>
        <v>8.35325717161372E-5</v>
      </c>
      <c r="C13" s="21">
        <f>IF(ABS(A13) &gt; $B$5,B13, "")</f>
        <v>8.35325717161372E-5</v>
      </c>
    </row>
    <row r="14" spans="1:7" x14ac:dyDescent="0.3">
      <c r="A14" s="21">
        <f t="shared" si="0"/>
        <v>-13.800000000000004</v>
      </c>
      <c r="B14" s="21">
        <f t="shared" si="1"/>
        <v>8.8403495608468884E-5</v>
      </c>
      <c r="C14" s="21">
        <f>IF(ABS(A14) &gt; $B$5,B14, "")</f>
        <v>8.8403495608468884E-5</v>
      </c>
    </row>
    <row r="15" spans="1:7" x14ac:dyDescent="0.3">
      <c r="A15" s="21">
        <f t="shared" si="0"/>
        <v>-13.600000000000005</v>
      </c>
      <c r="B15" s="21">
        <f t="shared" si="1"/>
        <v>9.3633473012429196E-5</v>
      </c>
      <c r="C15" s="21">
        <f>IF(ABS(A15) &gt; $B$5,B15, "")</f>
        <v>9.3633473012429196E-5</v>
      </c>
    </row>
    <row r="16" spans="1:7" x14ac:dyDescent="0.3">
      <c r="A16" s="21">
        <f t="shared" si="0"/>
        <v>-13.400000000000006</v>
      </c>
      <c r="B16" s="21">
        <f t="shared" si="1"/>
        <v>9.9254624550540552E-5</v>
      </c>
      <c r="C16" s="21">
        <f>IF(ABS(A16) &gt; $B$5,B16, "")</f>
        <v>9.9254624550540552E-5</v>
      </c>
    </row>
    <row r="17" spans="1:6" x14ac:dyDescent="0.3">
      <c r="A17" s="21">
        <f t="shared" si="0"/>
        <v>-13.200000000000006</v>
      </c>
      <c r="B17" s="21">
        <f t="shared" si="1"/>
        <v>1.053024612977471E-4</v>
      </c>
      <c r="C17" s="21">
        <f>IF(ABS(A17) &gt; $B$5,B17, "")</f>
        <v>1.053024612977471E-4</v>
      </c>
    </row>
    <row r="18" spans="1:6" x14ac:dyDescent="0.3">
      <c r="A18" s="21">
        <f t="shared" si="0"/>
        <v>-13.000000000000007</v>
      </c>
      <c r="B18" s="21">
        <f t="shared" si="1"/>
        <v>1.1181629842248334E-4</v>
      </c>
      <c r="C18" s="21">
        <f>IF(ABS(A18) &gt; $B$5,B18, "")</f>
        <v>1.1181629842248334E-4</v>
      </c>
    </row>
    <row r="19" spans="1:6" x14ac:dyDescent="0.3">
      <c r="A19" s="21">
        <f t="shared" si="0"/>
        <v>-12.800000000000008</v>
      </c>
      <c r="B19" s="21">
        <f t="shared" si="1"/>
        <v>1.188397262434724E-4</v>
      </c>
      <c r="C19" s="21">
        <f>IF(ABS(A19) &gt; $B$5,B19, "")</f>
        <v>1.188397262434724E-4</v>
      </c>
    </row>
    <row r="20" spans="1:6" x14ac:dyDescent="0.3">
      <c r="A20" s="21">
        <f t="shared" si="0"/>
        <v>-12.600000000000009</v>
      </c>
      <c r="B20" s="21">
        <f t="shared" si="1"/>
        <v>1.2642114765715816E-4</v>
      </c>
      <c r="C20" s="21">
        <f>IF(ABS(A20) &gt; $B$5,B20, "")</f>
        <v>1.2642114765715816E-4</v>
      </c>
    </row>
    <row r="21" spans="1:6" x14ac:dyDescent="0.3">
      <c r="A21" s="21">
        <f t="shared" si="0"/>
        <v>-12.400000000000009</v>
      </c>
      <c r="B21" s="21">
        <f t="shared" si="1"/>
        <v>1.3461439244416931E-4</v>
      </c>
      <c r="C21" s="21">
        <f>IF(ABS(A21) &gt; $B$5,B21, "")</f>
        <v>1.3461439244416931E-4</v>
      </c>
    </row>
    <row r="22" spans="1:6" x14ac:dyDescent="0.3">
      <c r="A22" s="21">
        <f t="shared" si="0"/>
        <v>-12.20000000000001</v>
      </c>
      <c r="B22" s="21">
        <f t="shared" si="1"/>
        <v>1.4347942081396989E-4</v>
      </c>
      <c r="C22" s="21">
        <f>IF(ABS(A22) &gt; $B$5,B22, "")</f>
        <v>1.4347942081396989E-4</v>
      </c>
      <c r="E22" s="18" t="s">
        <v>41</v>
      </c>
    </row>
    <row r="23" spans="1:6" ht="15" thickBot="1" x14ac:dyDescent="0.35">
      <c r="A23" s="21">
        <f t="shared" si="0"/>
        <v>-12.000000000000011</v>
      </c>
      <c r="B23" s="21">
        <f t="shared" si="1"/>
        <v>1.530831307571263E-4</v>
      </c>
      <c r="C23" s="21">
        <f>IF(ABS(A23) &gt; $B$5,B23, "")</f>
        <v>1.530831307571263E-4</v>
      </c>
    </row>
    <row r="24" spans="1:6" ht="15" thickBot="1" x14ac:dyDescent="0.35">
      <c r="A24" s="21">
        <f t="shared" si="0"/>
        <v>-11.800000000000011</v>
      </c>
      <c r="B24" s="21">
        <f t="shared" si="1"/>
        <v>1.6350028642093793E-4</v>
      </c>
      <c r="C24" s="21">
        <f>IF(ABS(A24) &gt; $B$5,B24, "")</f>
        <v>1.6350028642093793E-4</v>
      </c>
      <c r="E24" s="15" t="s">
        <v>85</v>
      </c>
      <c r="F24" s="16">
        <f>_xlfn.T.INV.2T(0.02,3)</f>
        <v>4.5407028585681335</v>
      </c>
    </row>
    <row r="25" spans="1:6" x14ac:dyDescent="0.3">
      <c r="A25" s="21">
        <f t="shared" si="0"/>
        <v>-11.600000000000012</v>
      </c>
      <c r="B25" s="21">
        <f t="shared" si="1"/>
        <v>1.7481458790071332E-4</v>
      </c>
      <c r="C25" s="21">
        <f>IF(ABS(A25) &gt; $B$5,B25, "")</f>
        <v>1.7481458790071332E-4</v>
      </c>
    </row>
    <row r="26" spans="1:6" x14ac:dyDescent="0.3">
      <c r="A26" s="21">
        <f t="shared" si="0"/>
        <v>-11.400000000000013</v>
      </c>
      <c r="B26" s="21">
        <f t="shared" si="1"/>
        <v>1.8711990666209354E-4</v>
      </c>
      <c r="C26" s="21">
        <f>IF(ABS(A26) &gt; $B$5,B26, "")</f>
        <v>1.8711990666209354E-4</v>
      </c>
    </row>
    <row r="27" spans="1:6" x14ac:dyDescent="0.3">
      <c r="A27" s="21">
        <f t="shared" si="0"/>
        <v>-11.200000000000014</v>
      </c>
      <c r="B27" s="21">
        <f t="shared" si="1"/>
        <v>2.0052171542366397E-4</v>
      </c>
      <c r="C27" s="21">
        <f>IF(ABS(A27) &gt; $B$5,B27, "")</f>
        <v>2.0052171542366397E-4</v>
      </c>
    </row>
    <row r="28" spans="1:6" x14ac:dyDescent="0.3">
      <c r="A28" s="21">
        <f t="shared" si="0"/>
        <v>-11.000000000000014</v>
      </c>
      <c r="B28" s="21">
        <f t="shared" si="1"/>
        <v>2.1513874691276891E-4</v>
      </c>
      <c r="C28" s="21">
        <f>IF(ABS(A28) &gt; $B$5,B28, "")</f>
        <v>2.1513874691276891E-4</v>
      </c>
      <c r="E28" s="18" t="s">
        <v>42</v>
      </c>
    </row>
    <row r="29" spans="1:6" x14ac:dyDescent="0.3">
      <c r="A29" s="21">
        <f t="shared" si="0"/>
        <v>-10.800000000000015</v>
      </c>
      <c r="B29" s="21">
        <f t="shared" si="1"/>
        <v>2.3110492268421328E-4</v>
      </c>
      <c r="C29" s="21">
        <f>IF(ABS(A29) &gt; $B$5,B29, "")</f>
        <v>2.3110492268421328E-4</v>
      </c>
    </row>
    <row r="30" spans="1:6" x14ac:dyDescent="0.3">
      <c r="A30" s="21">
        <f t="shared" si="0"/>
        <v>-10.600000000000016</v>
      </c>
      <c r="B30" s="21">
        <f t="shared" si="1"/>
        <v>2.4857160144059769E-4</v>
      </c>
      <c r="C30" s="21">
        <f>IF(ABS(A30) &gt; $B$5,B30, "")</f>
        <v>2.4857160144059769E-4</v>
      </c>
      <c r="E30" t="s">
        <v>92</v>
      </c>
    </row>
    <row r="31" spans="1:6" x14ac:dyDescent="0.3">
      <c r="A31" s="21">
        <f t="shared" si="0"/>
        <v>-10.400000000000016</v>
      </c>
      <c r="B31" s="21">
        <f t="shared" si="1"/>
        <v>2.6771020636469242E-4</v>
      </c>
      <c r="C31" s="21">
        <f>IF(ABS(A31) &gt; $B$5,B31, "")</f>
        <v>2.6771020636469242E-4</v>
      </c>
    </row>
    <row r="32" spans="1:6" x14ac:dyDescent="0.3">
      <c r="A32" s="21">
        <f t="shared" si="0"/>
        <v>-10.200000000000017</v>
      </c>
      <c r="B32" s="21">
        <f t="shared" si="1"/>
        <v>2.8871530330945225E-4</v>
      </c>
      <c r="C32" s="21">
        <f>IF(ABS(A32) &gt; $B$5,B32, "")</f>
        <v>2.8871530330945225E-4</v>
      </c>
    </row>
    <row r="33" spans="1:3" x14ac:dyDescent="0.3">
      <c r="A33" s="21">
        <f t="shared" si="0"/>
        <v>-10.000000000000018</v>
      </c>
      <c r="B33" s="21">
        <f t="shared" si="1"/>
        <v>3.1180821684708543E-4</v>
      </c>
      <c r="C33" s="21">
        <f>IF(ABS(A33) &gt; $B$5,B33, "")</f>
        <v>3.1180821684708543E-4</v>
      </c>
    </row>
    <row r="34" spans="1:3" x14ac:dyDescent="0.3">
      <c r="A34" s="21">
        <f t="shared" si="0"/>
        <v>-9.8000000000000185</v>
      </c>
      <c r="B34" s="21">
        <f t="shared" si="1"/>
        <v>3.3724128986113299E-4</v>
      </c>
      <c r="C34" s="21">
        <f>IF(ABS(A34) &gt; $B$5,B34, "")</f>
        <v>3.3724128986113299E-4</v>
      </c>
    </row>
    <row r="35" spans="1:3" x14ac:dyDescent="0.3">
      <c r="A35" s="21">
        <f t="shared" si="0"/>
        <v>-9.6000000000000192</v>
      </c>
      <c r="B35" s="21">
        <f t="shared" si="1"/>
        <v>3.6530291547320844E-4</v>
      </c>
      <c r="C35" s="21">
        <f>IF(ABS(A35) &gt; $B$5,B35, "")</f>
        <v>3.6530291547320844E-4</v>
      </c>
    </row>
    <row r="36" spans="1:3" x14ac:dyDescent="0.3">
      <c r="A36" s="21">
        <f t="shared" si="0"/>
        <v>-9.4000000000000199</v>
      </c>
      <c r="B36" s="21">
        <f t="shared" si="1"/>
        <v>3.9632349877617072E-4</v>
      </c>
      <c r="C36" s="21">
        <f>IF(ABS(A36) &gt; $B$5,B36, "")</f>
        <v>3.9632349877617072E-4</v>
      </c>
    </row>
    <row r="37" spans="1:3" x14ac:dyDescent="0.3">
      <c r="A37" s="21">
        <f t="shared" si="0"/>
        <v>-9.2000000000000206</v>
      </c>
      <c r="B37" s="21">
        <f t="shared" si="1"/>
        <v>4.3068254156858489E-4</v>
      </c>
      <c r="C37" s="21">
        <f>IF(ABS(A37) &gt; $B$5,B37, "")</f>
        <v>4.3068254156858489E-4</v>
      </c>
    </row>
    <row r="38" spans="1:3" x14ac:dyDescent="0.3">
      <c r="A38" s="21">
        <f t="shared" si="0"/>
        <v>-9.0000000000000213</v>
      </c>
      <c r="B38" s="21">
        <f t="shared" si="1"/>
        <v>4.688170879436966E-4</v>
      </c>
      <c r="C38" s="21">
        <f>IF(ABS(A38) &gt; $B$5,B38, "")</f>
        <v>4.688170879436966E-4</v>
      </c>
    </row>
    <row r="39" spans="1:3" x14ac:dyDescent="0.3">
      <c r="A39" s="21">
        <f t="shared" si="0"/>
        <v>-8.800000000000022</v>
      </c>
      <c r="B39" s="21">
        <f t="shared" si="1"/>
        <v>5.1123182462436219E-4</v>
      </c>
      <c r="C39" s="21">
        <f>IF(ABS(A39) &gt; $B$5,B39, "")</f>
        <v>5.1123182462436219E-4</v>
      </c>
    </row>
    <row r="40" spans="1:3" x14ac:dyDescent="0.3">
      <c r="A40" s="21">
        <f t="shared" si="0"/>
        <v>-8.6000000000000227</v>
      </c>
      <c r="B40" s="21">
        <f t="shared" si="1"/>
        <v>5.5851120052420741E-4</v>
      </c>
      <c r="C40" s="21">
        <f>IF(ABS(A40) &gt; $B$5,B40, "")</f>
        <v>5.5851120052420741E-4</v>
      </c>
    </row>
    <row r="41" spans="1:3" x14ac:dyDescent="0.3">
      <c r="A41" s="21">
        <f t="shared" si="0"/>
        <v>-8.4000000000000234</v>
      </c>
      <c r="B41" s="21">
        <f t="shared" si="1"/>
        <v>6.1133401928421675E-4</v>
      </c>
      <c r="C41" s="21">
        <f>IF(ABS(A41) &gt; $B$5,B41, "")</f>
        <v>6.1133401928421675E-4</v>
      </c>
    </row>
    <row r="42" spans="1:3" x14ac:dyDescent="0.3">
      <c r="A42" s="21">
        <f t="shared" si="0"/>
        <v>-8.2000000000000242</v>
      </c>
      <c r="B42" s="21">
        <f t="shared" si="1"/>
        <v>6.7049107188360969E-4</v>
      </c>
      <c r="C42" s="21">
        <f>IF(ABS(A42) &gt; $B$5,B42, "")</f>
        <v>6.7049107188360969E-4</v>
      </c>
    </row>
    <row r="43" spans="1:3" x14ac:dyDescent="0.3">
      <c r="A43" s="21">
        <f t="shared" si="0"/>
        <v>-8.0000000000000249</v>
      </c>
      <c r="B43" s="21">
        <f t="shared" si="1"/>
        <v>7.3690652094691761E-4</v>
      </c>
      <c r="C43" s="21">
        <f>IF(ABS(A43) &gt; $B$5,B43, "")</f>
        <v>7.3690652094691761E-4</v>
      </c>
    </row>
    <row r="44" spans="1:3" x14ac:dyDescent="0.3">
      <c r="A44" s="21">
        <f t="shared" si="0"/>
        <v>-7.8000000000000247</v>
      </c>
      <c r="B44" s="21">
        <f t="shared" si="1"/>
        <v>8.1166393342052448E-4</v>
      </c>
      <c r="C44" s="21">
        <f>IF(ABS(A44) &gt; $B$5,B44, "")</f>
        <v>8.1166393342052448E-4</v>
      </c>
    </row>
    <row r="45" spans="1:3" x14ac:dyDescent="0.3">
      <c r="A45" s="21">
        <f t="shared" si="0"/>
        <v>-7.6000000000000245</v>
      </c>
      <c r="B45" s="21">
        <f t="shared" si="1"/>
        <v>8.9603809626308858E-4</v>
      </c>
      <c r="C45" s="21">
        <f>IF(ABS(A45) &gt; $B$5,B45, "")</f>
        <v>8.9603809626308858E-4</v>
      </c>
    </row>
    <row r="46" spans="1:3" x14ac:dyDescent="0.3">
      <c r="A46" s="21">
        <f t="shared" si="0"/>
        <v>-7.4000000000000243</v>
      </c>
      <c r="B46" s="21">
        <f t="shared" si="1"/>
        <v>9.9153405717022566E-4</v>
      </c>
      <c r="C46" s="21">
        <f>IF(ABS(A46) &gt; $B$5,B46, "")</f>
        <v>9.9153405717022566E-4</v>
      </c>
    </row>
    <row r="47" spans="1:3" x14ac:dyDescent="0.3">
      <c r="A47" s="21">
        <f t="shared" si="0"/>
        <v>-7.2000000000000242</v>
      </c>
      <c r="B47" s="21">
        <f t="shared" si="1"/>
        <v>1.0999352311594041E-3</v>
      </c>
      <c r="C47" s="21">
        <f>IF(ABS(A47) &gt; $B$5,B47, "")</f>
        <v>1.0999352311594041E-3</v>
      </c>
    </row>
    <row r="48" spans="1:3" x14ac:dyDescent="0.3">
      <c r="A48" s="21">
        <f t="shared" si="0"/>
        <v>-7.000000000000024</v>
      </c>
      <c r="B48" s="21">
        <f t="shared" si="1"/>
        <v>1.2233629336282205E-3</v>
      </c>
      <c r="C48" s="21">
        <f>IF(ABS(A48) &gt; $B$5,B48, "")</f>
        <v>1.2233629336282205E-3</v>
      </c>
    </row>
    <row r="49" spans="1:3" x14ac:dyDescent="0.3">
      <c r="A49" s="21">
        <f t="shared" si="0"/>
        <v>-6.8000000000000238</v>
      </c>
      <c r="B49" s="21">
        <f t="shared" si="1"/>
        <v>1.3643503810852292E-3</v>
      </c>
      <c r="C49" s="21">
        <f>IF(ABS(A49) &gt; $B$5,B49, "")</f>
        <v>1.3643503810852292E-3</v>
      </c>
    </row>
    <row r="50" spans="1:3" x14ac:dyDescent="0.3">
      <c r="A50" s="21">
        <f t="shared" si="0"/>
        <v>-6.6000000000000236</v>
      </c>
      <c r="B50" s="21">
        <f t="shared" si="1"/>
        <v>1.5259350960012382E-3</v>
      </c>
      <c r="C50" s="21">
        <f>IF(ABS(A50) &gt; $B$5,B50, "")</f>
        <v>1.5259350960012382E-3</v>
      </c>
    </row>
    <row r="51" spans="1:3" x14ac:dyDescent="0.3">
      <c r="A51" s="21">
        <f t="shared" si="0"/>
        <v>-6.4000000000000234</v>
      </c>
      <c r="B51" s="21">
        <f t="shared" si="1"/>
        <v>1.7117748352846974E-3</v>
      </c>
      <c r="C51" s="21">
        <f>IF(ABS(A51) &gt; $B$5,B51, "")</f>
        <v>1.7117748352846974E-3</v>
      </c>
    </row>
    <row r="52" spans="1:3" x14ac:dyDescent="0.3">
      <c r="A52" s="21">
        <f t="shared" si="0"/>
        <v>-6.2000000000000233</v>
      </c>
      <c r="B52" s="21">
        <f t="shared" si="1"/>
        <v>1.9262937324202188E-3</v>
      </c>
      <c r="C52" s="21">
        <f>IF(ABS(A52) &gt; $B$5,B52, "")</f>
        <v>1.9262937324202188E-3</v>
      </c>
    </row>
    <row r="53" spans="1:3" x14ac:dyDescent="0.3">
      <c r="A53" s="21">
        <f t="shared" si="0"/>
        <v>-6.0000000000000231</v>
      </c>
      <c r="B53" s="21">
        <f t="shared" si="1"/>
        <v>2.1748674375612789E-3</v>
      </c>
      <c r="C53" s="21">
        <f>IF(ABS(A53) &gt; $B$5,B53, "")</f>
        <v>2.1748674375612789E-3</v>
      </c>
    </row>
    <row r="54" spans="1:3" x14ac:dyDescent="0.3">
      <c r="A54" s="21">
        <f t="shared" si="0"/>
        <v>-5.8000000000000229</v>
      </c>
      <c r="B54" s="21">
        <f t="shared" si="1"/>
        <v>2.4640588445010696E-3</v>
      </c>
      <c r="C54" s="21">
        <f>IF(ABS(A54) &gt; $B$5,B54, "")</f>
        <v>2.4640588445010696E-3</v>
      </c>
    </row>
    <row r="55" spans="1:3" x14ac:dyDescent="0.3">
      <c r="A55" s="21">
        <f t="shared" si="0"/>
        <v>-5.6000000000000227</v>
      </c>
      <c r="B55" s="21">
        <f t="shared" si="1"/>
        <v>2.8019197646120312E-3</v>
      </c>
      <c r="C55" s="21">
        <f>IF(ABS(A55) &gt; $B$5,B55, "")</f>
        <v>2.8019197646120312E-3</v>
      </c>
    </row>
    <row r="56" spans="1:3" x14ac:dyDescent="0.3">
      <c r="A56" s="21">
        <f t="shared" si="0"/>
        <v>-5.4000000000000226</v>
      </c>
      <c r="B56" s="21">
        <f t="shared" si="1"/>
        <v>3.1983789971654309E-3</v>
      </c>
      <c r="C56" s="21">
        <f>IF(ABS(A56) &gt; $B$5,B56, "")</f>
        <v>3.1983789971654309E-3</v>
      </c>
    </row>
    <row r="57" spans="1:3" x14ac:dyDescent="0.3">
      <c r="A57" s="21">
        <f t="shared" si="0"/>
        <v>-5.2000000000000224</v>
      </c>
      <c r="B57" s="21">
        <f t="shared" si="1"/>
        <v>3.6657441349070082E-3</v>
      </c>
      <c r="C57" s="21">
        <f>IF(ABS(A57) &gt; $B$5,B57, "")</f>
        <v>3.6657441349070082E-3</v>
      </c>
    </row>
    <row r="58" spans="1:3" x14ac:dyDescent="0.3">
      <c r="A58" s="21">
        <f t="shared" si="0"/>
        <v>-5.0000000000000222</v>
      </c>
      <c r="B58" s="21">
        <f t="shared" si="1"/>
        <v>4.2193537914932385E-3</v>
      </c>
      <c r="C58" s="21">
        <f>IF(ABS(A58) &gt; $B$5,B58, "")</f>
        <v>4.2193537914932385E-3</v>
      </c>
    </row>
    <row r="59" spans="1:3" x14ac:dyDescent="0.3">
      <c r="A59" s="21">
        <f t="shared" si="0"/>
        <v>-4.800000000000022</v>
      </c>
      <c r="B59" s="21">
        <f t="shared" si="1"/>
        <v>4.8784296352101242E-3</v>
      </c>
      <c r="C59" s="21">
        <f>IF(ABS(A59) &gt; $B$5,B59, "")</f>
        <v>4.8784296352101242E-3</v>
      </c>
    </row>
    <row r="60" spans="1:3" x14ac:dyDescent="0.3">
      <c r="A60" s="21">
        <f t="shared" si="0"/>
        <v>-4.6000000000000218</v>
      </c>
      <c r="B60" s="21">
        <f t="shared" si="1"/>
        <v>5.6671948539309827E-3</v>
      </c>
      <c r="C60" s="21">
        <f>IF(ABS(A60) &gt; $B$5,B60, "")</f>
        <v>5.6671948539309827E-3</v>
      </c>
    </row>
    <row r="61" spans="1:3" x14ac:dyDescent="0.3">
      <c r="A61" s="21">
        <f t="shared" si="0"/>
        <v>-4.4000000000000217</v>
      </c>
      <c r="B61" s="21">
        <f t="shared" si="1"/>
        <v>6.6163490190817497E-3</v>
      </c>
      <c r="C61" s="21" t="str">
        <f>IF(ABS(A61) &gt; $B$5,B61, "")</f>
        <v/>
      </c>
    </row>
    <row r="62" spans="1:3" x14ac:dyDescent="0.3">
      <c r="A62" s="21">
        <f t="shared" si="0"/>
        <v>-4.2000000000000215</v>
      </c>
      <c r="B62" s="21">
        <f t="shared" si="1"/>
        <v>7.7650207237834404E-3</v>
      </c>
      <c r="C62" s="21" t="str">
        <f>IF(ABS(A62) &gt; $B$5,B62, "")</f>
        <v/>
      </c>
    </row>
    <row r="63" spans="1:3" x14ac:dyDescent="0.3">
      <c r="A63" s="21">
        <f t="shared" si="0"/>
        <v>-4.0000000000000213</v>
      </c>
      <c r="B63" s="21">
        <f t="shared" si="1"/>
        <v>9.1633611427443026E-3</v>
      </c>
      <c r="C63" s="21" t="str">
        <f>IF(ABS(A63) &gt; $B$5,B63, "")</f>
        <v/>
      </c>
    </row>
    <row r="64" spans="1:3" x14ac:dyDescent="0.3">
      <c r="A64" s="21">
        <f t="shared" si="0"/>
        <v>-3.8000000000000211</v>
      </c>
      <c r="B64" s="21">
        <f t="shared" si="1"/>
        <v>1.0875996116865596E-2</v>
      </c>
      <c r="C64" s="21" t="str">
        <f>IF(ABS(A64) &gt; $B$5,B64, "")</f>
        <v/>
      </c>
    </row>
    <row r="65" spans="1:3" x14ac:dyDescent="0.3">
      <c r="A65" s="21">
        <f t="shared" si="0"/>
        <v>-3.600000000000021</v>
      </c>
      <c r="B65" s="21">
        <f t="shared" si="1"/>
        <v>1.298662293472831E-2</v>
      </c>
      <c r="C65" s="21" t="str">
        <f>IF(ABS(A65) &gt; $B$5,B65, "")</f>
        <v/>
      </c>
    </row>
    <row r="66" spans="1:3" x14ac:dyDescent="0.3">
      <c r="A66" s="21">
        <f t="shared" si="0"/>
        <v>-3.4000000000000208</v>
      </c>
      <c r="B66" s="21">
        <f t="shared" si="1"/>
        <v>1.5604119051380273E-2</v>
      </c>
      <c r="C66" s="21" t="str">
        <f>IF(ABS(A66) &gt; $B$5,B66, "")</f>
        <v/>
      </c>
    </row>
    <row r="67" spans="1:3" x14ac:dyDescent="0.3">
      <c r="A67" s="21">
        <f t="shared" si="0"/>
        <v>-3.2000000000000206</v>
      </c>
      <c r="B67" s="21">
        <f t="shared" si="1"/>
        <v>1.8870614158611913E-2</v>
      </c>
      <c r="C67" s="21" t="str">
        <f>IF(ABS(A67) &gt; $B$5,B67, "")</f>
        <v/>
      </c>
    </row>
    <row r="68" spans="1:3" x14ac:dyDescent="0.3">
      <c r="A68" s="21">
        <f t="shared" si="0"/>
        <v>-3.0000000000000204</v>
      </c>
      <c r="B68" s="21">
        <f t="shared" si="1"/>
        <v>2.2972037309240866E-2</v>
      </c>
      <c r="C68" s="21" t="str">
        <f>IF(ABS(A68) &gt; $B$5,B68, "")</f>
        <v/>
      </c>
    </row>
    <row r="69" spans="1:3" x14ac:dyDescent="0.3">
      <c r="A69" s="21">
        <f t="shared" si="0"/>
        <v>-2.8000000000000203</v>
      </c>
      <c r="B69" s="21">
        <f t="shared" si="1"/>
        <v>2.81516231782203E-2</v>
      </c>
      <c r="C69" s="21" t="str">
        <f>IF(ABS(A69) &gt; $B$5,B69, "")</f>
        <v/>
      </c>
    </row>
    <row r="70" spans="1:3" x14ac:dyDescent="0.3">
      <c r="A70" s="21">
        <f t="shared" si="0"/>
        <v>-2.6000000000000201</v>
      </c>
      <c r="B70" s="21">
        <f t="shared" si="1"/>
        <v>3.4726608402171406E-2</v>
      </c>
      <c r="C70" s="21" t="str">
        <f>IF(ABS(A70) &gt; $B$5,B70, "")</f>
        <v/>
      </c>
    </row>
    <row r="71" spans="1:3" x14ac:dyDescent="0.3">
      <c r="A71" s="21">
        <f t="shared" si="0"/>
        <v>-2.4000000000000199</v>
      </c>
      <c r="B71" s="21">
        <f t="shared" si="1"/>
        <v>4.3107594875663062E-2</v>
      </c>
      <c r="C71" s="21" t="str">
        <f>IF(ABS(A71) &gt; $B$5,B71, "")</f>
        <v/>
      </c>
    </row>
    <row r="72" spans="1:3" x14ac:dyDescent="0.3">
      <c r="A72" s="21">
        <f t="shared" si="0"/>
        <v>-2.2000000000000197</v>
      </c>
      <c r="B72" s="21">
        <f t="shared" si="1"/>
        <v>5.3818288156801203E-2</v>
      </c>
      <c r="C72" s="21" t="str">
        <f>IF(ABS(A72) &gt; $B$5,B72, "")</f>
        <v/>
      </c>
    </row>
    <row r="73" spans="1:3" x14ac:dyDescent="0.3">
      <c r="A73" s="21">
        <f t="shared" ref="A73:A136" si="2">A72+$B$3</f>
        <v>-2.0000000000000195</v>
      </c>
      <c r="B73" s="21">
        <f t="shared" ref="B73:B136" si="3">_xlfn.T.DIST(A73,3,FALSE)</f>
        <v>6.7509660663891413E-2</v>
      </c>
      <c r="C73" s="21" t="str">
        <f>IF(ABS(A73) &gt; $B$5,B73, "")</f>
        <v/>
      </c>
    </row>
    <row r="74" spans="1:3" x14ac:dyDescent="0.3">
      <c r="A74" s="21">
        <f t="shared" si="2"/>
        <v>-1.8000000000000196</v>
      </c>
      <c r="B74" s="21">
        <f t="shared" si="3"/>
        <v>8.4955759279736795E-2</v>
      </c>
      <c r="C74" s="21" t="str">
        <f>IF(ABS(A74) &gt; $B$5,B74, "")</f>
        <v/>
      </c>
    </row>
    <row r="75" spans="1:3" x14ac:dyDescent="0.3">
      <c r="A75" s="21">
        <f t="shared" si="2"/>
        <v>-1.6000000000000196</v>
      </c>
      <c r="B75" s="21">
        <f t="shared" si="3"/>
        <v>0.1070070574934876</v>
      </c>
      <c r="C75" s="21" t="str">
        <f>IF(ABS(A75) &gt; $B$5,B75, "")</f>
        <v/>
      </c>
    </row>
    <row r="76" spans="1:3" x14ac:dyDescent="0.3">
      <c r="A76" s="21">
        <f t="shared" si="2"/>
        <v>-1.4000000000000197</v>
      </c>
      <c r="B76" s="21">
        <f t="shared" si="3"/>
        <v>0.13446171682047833</v>
      </c>
      <c r="C76" s="21" t="str">
        <f>IF(ABS(A76) &gt; $B$5,B76, "")</f>
        <v/>
      </c>
    </row>
    <row r="77" spans="1:3" x14ac:dyDescent="0.3">
      <c r="A77" s="21">
        <f t="shared" si="2"/>
        <v>-1.2000000000000197</v>
      </c>
      <c r="B77" s="21">
        <f t="shared" si="3"/>
        <v>0.16780158735749345</v>
      </c>
      <c r="C77" s="21" t="str">
        <f>IF(ABS(A77) &gt; $B$5,B77, "")</f>
        <v/>
      </c>
    </row>
    <row r="78" spans="1:3" x14ac:dyDescent="0.3">
      <c r="A78" s="21">
        <f t="shared" si="2"/>
        <v>-1.0000000000000198</v>
      </c>
      <c r="B78" s="21">
        <f t="shared" si="3"/>
        <v>0.20674833578316798</v>
      </c>
      <c r="C78" s="21" t="str">
        <f>IF(ABS(A78) &gt; $B$5,B78, "")</f>
        <v/>
      </c>
    </row>
    <row r="79" spans="1:3" x14ac:dyDescent="0.3">
      <c r="A79" s="21">
        <f t="shared" si="2"/>
        <v>-0.80000000000001981</v>
      </c>
      <c r="B79" s="21">
        <f t="shared" si="3"/>
        <v>0.24966590482208492</v>
      </c>
      <c r="C79" s="21" t="str">
        <f>IF(ABS(A79) &gt; $B$5,B79, "")</f>
        <v/>
      </c>
    </row>
    <row r="80" spans="1:3" x14ac:dyDescent="0.3">
      <c r="A80" s="21">
        <f t="shared" si="2"/>
        <v>-0.60000000000001985</v>
      </c>
      <c r="B80" s="21">
        <f t="shared" si="3"/>
        <v>0.2930106799648089</v>
      </c>
      <c r="C80" s="21" t="str">
        <f>IF(ABS(A80) &gt; $B$5,B80, "")</f>
        <v/>
      </c>
    </row>
    <row r="81" spans="1:3" x14ac:dyDescent="0.3">
      <c r="A81" s="21">
        <f t="shared" si="2"/>
        <v>-0.40000000000001984</v>
      </c>
      <c r="B81" s="21">
        <f t="shared" si="3"/>
        <v>0.331274372349255</v>
      </c>
      <c r="C81" s="21" t="str">
        <f>IF(ABS(A81) &gt; $B$5,B81, "")</f>
        <v/>
      </c>
    </row>
    <row r="82" spans="1:3" x14ac:dyDescent="0.3">
      <c r="A82" s="21">
        <f t="shared" si="2"/>
        <v>-0.20000000000001983</v>
      </c>
      <c r="B82" s="21">
        <f t="shared" si="3"/>
        <v>0.35794379463845399</v>
      </c>
      <c r="C82" s="21" t="str">
        <f>IF(ABS(A82) &gt; $B$5,B82, "")</f>
        <v/>
      </c>
    </row>
    <row r="83" spans="1:3" x14ac:dyDescent="0.3">
      <c r="A83" s="21">
        <f t="shared" si="2"/>
        <v>-1.9817480989559044E-14</v>
      </c>
      <c r="B83" s="21">
        <f t="shared" si="3"/>
        <v>0.36755259694786152</v>
      </c>
      <c r="C83" s="21" t="str">
        <f>IF(ABS(A83) &gt; $B$5,B83, "")</f>
        <v/>
      </c>
    </row>
    <row r="84" spans="1:3" x14ac:dyDescent="0.3">
      <c r="A84" s="21">
        <f t="shared" si="2"/>
        <v>0.19999999999998019</v>
      </c>
      <c r="B84" s="21">
        <f t="shared" si="3"/>
        <v>0.35794379463845771</v>
      </c>
      <c r="C84" s="21" t="str">
        <f>IF(ABS(A84) &gt; $B$5,B84, "")</f>
        <v/>
      </c>
    </row>
    <row r="85" spans="1:3" x14ac:dyDescent="0.3">
      <c r="A85" s="21">
        <f t="shared" si="2"/>
        <v>0.3999999999999802</v>
      </c>
      <c r="B85" s="21">
        <f t="shared" si="3"/>
        <v>0.3312743723492616</v>
      </c>
      <c r="C85" s="21" t="str">
        <f>IF(ABS(A85) &gt; $B$5,B85, "")</f>
        <v/>
      </c>
    </row>
    <row r="86" spans="1:3" x14ac:dyDescent="0.3">
      <c r="A86" s="21">
        <f t="shared" si="2"/>
        <v>0.59999999999998022</v>
      </c>
      <c r="B86" s="21">
        <f t="shared" si="3"/>
        <v>0.29301067996481717</v>
      </c>
      <c r="C86" s="21" t="str">
        <f>IF(ABS(A86) &gt; $B$5,B86, "")</f>
        <v/>
      </c>
    </row>
    <row r="87" spans="1:3" x14ac:dyDescent="0.3">
      <c r="A87" s="21">
        <f t="shared" si="2"/>
        <v>0.79999999999998028</v>
      </c>
      <c r="B87" s="21">
        <f t="shared" si="3"/>
        <v>0.24966590482209353</v>
      </c>
      <c r="C87" s="21" t="str">
        <f>IF(ABS(A87) &gt; $B$5,B87, "")</f>
        <v/>
      </c>
    </row>
    <row r="88" spans="1:3" x14ac:dyDescent="0.3">
      <c r="A88" s="21">
        <f t="shared" si="2"/>
        <v>0.99999999999998024</v>
      </c>
      <c r="B88" s="21">
        <f t="shared" si="3"/>
        <v>0.20674833578317617</v>
      </c>
      <c r="C88" s="21" t="str">
        <f>IF(ABS(A88) &gt; $B$5,B88, "")</f>
        <v/>
      </c>
    </row>
    <row r="89" spans="1:3" x14ac:dyDescent="0.3">
      <c r="A89" s="21">
        <f t="shared" si="2"/>
        <v>1.1999999999999802</v>
      </c>
      <c r="B89" s="21">
        <f t="shared" si="3"/>
        <v>0.16780158735750064</v>
      </c>
      <c r="C89" s="21" t="str">
        <f>IF(ABS(A89) &gt; $B$5,B89, "")</f>
        <v/>
      </c>
    </row>
    <row r="90" spans="1:3" x14ac:dyDescent="0.3">
      <c r="A90" s="21">
        <f t="shared" si="2"/>
        <v>1.3999999999999801</v>
      </c>
      <c r="B90" s="21">
        <f t="shared" si="3"/>
        <v>0.13446171682048433</v>
      </c>
      <c r="C90" s="21" t="str">
        <f>IF(ABS(A90) &gt; $B$5,B90, "")</f>
        <v/>
      </c>
    </row>
    <row r="91" spans="1:3" x14ac:dyDescent="0.3">
      <c r="A91" s="21">
        <f t="shared" si="2"/>
        <v>1.5999999999999801</v>
      </c>
      <c r="B91" s="21">
        <f t="shared" si="3"/>
        <v>0.10700705749349249</v>
      </c>
      <c r="C91" s="21" t="str">
        <f>IF(ABS(A91) &gt; $B$5,B91, "")</f>
        <v/>
      </c>
    </row>
    <row r="92" spans="1:3" x14ac:dyDescent="0.3">
      <c r="A92" s="21">
        <f t="shared" si="2"/>
        <v>1.7999999999999801</v>
      </c>
      <c r="B92" s="21">
        <f t="shared" si="3"/>
        <v>8.4955759279740653E-2</v>
      </c>
      <c r="C92" s="21" t="str">
        <f>IF(ABS(A92) &gt; $B$5,B92, "")</f>
        <v/>
      </c>
    </row>
    <row r="93" spans="1:3" x14ac:dyDescent="0.3">
      <c r="A93" s="21">
        <f t="shared" si="2"/>
        <v>1.99999999999998</v>
      </c>
      <c r="B93" s="21">
        <f t="shared" si="3"/>
        <v>6.750966066389448E-2</v>
      </c>
      <c r="C93" s="21" t="str">
        <f>IF(ABS(A93) &gt; $B$5,B93, "")</f>
        <v/>
      </c>
    </row>
    <row r="94" spans="1:3" x14ac:dyDescent="0.3">
      <c r="A94" s="21">
        <f t="shared" si="2"/>
        <v>2.1999999999999802</v>
      </c>
      <c r="B94" s="21">
        <f t="shared" si="3"/>
        <v>5.3818288156803611E-2</v>
      </c>
      <c r="C94" s="21" t="str">
        <f>IF(ABS(A94) &gt; $B$5,B94, "")</f>
        <v/>
      </c>
    </row>
    <row r="95" spans="1:3" x14ac:dyDescent="0.3">
      <c r="A95" s="21">
        <f t="shared" si="2"/>
        <v>2.3999999999999804</v>
      </c>
      <c r="B95" s="21">
        <f t="shared" si="3"/>
        <v>4.3107594875664915E-2</v>
      </c>
      <c r="C95" s="21" t="str">
        <f>IF(ABS(A95) &gt; $B$5,B95, "")</f>
        <v/>
      </c>
    </row>
    <row r="96" spans="1:3" x14ac:dyDescent="0.3">
      <c r="A96" s="21">
        <f t="shared" si="2"/>
        <v>2.5999999999999805</v>
      </c>
      <c r="B96" s="21">
        <f t="shared" si="3"/>
        <v>3.472660840217287E-2</v>
      </c>
      <c r="C96" s="21" t="str">
        <f>IF(ABS(A96) &gt; $B$5,B96, "")</f>
        <v/>
      </c>
    </row>
    <row r="97" spans="1:3" x14ac:dyDescent="0.3">
      <c r="A97" s="21">
        <f t="shared" si="2"/>
        <v>2.7999999999999807</v>
      </c>
      <c r="B97" s="21">
        <f t="shared" si="3"/>
        <v>2.8151623178221449E-2</v>
      </c>
      <c r="C97" s="21" t="str">
        <f>IF(ABS(A97) &gt; $B$5,B97, "")</f>
        <v/>
      </c>
    </row>
    <row r="98" spans="1:3" x14ac:dyDescent="0.3">
      <c r="A98" s="21">
        <f t="shared" si="2"/>
        <v>2.9999999999999809</v>
      </c>
      <c r="B98" s="21">
        <f t="shared" si="3"/>
        <v>2.2972037309241768E-2</v>
      </c>
      <c r="C98" s="21" t="str">
        <f>IF(ABS(A98) &gt; $B$5,B98, "")</f>
        <v/>
      </c>
    </row>
    <row r="99" spans="1:3" x14ac:dyDescent="0.3">
      <c r="A99" s="21">
        <f t="shared" si="2"/>
        <v>3.1999999999999811</v>
      </c>
      <c r="B99" s="21">
        <f t="shared" si="3"/>
        <v>1.8870614158612631E-2</v>
      </c>
      <c r="C99" s="21" t="str">
        <f>IF(ABS(A99) &gt; $B$5,B99, "")</f>
        <v/>
      </c>
    </row>
    <row r="100" spans="1:3" x14ac:dyDescent="0.3">
      <c r="A100" s="21">
        <f t="shared" si="2"/>
        <v>3.3999999999999813</v>
      </c>
      <c r="B100" s="21">
        <f t="shared" si="3"/>
        <v>1.5604119051380844E-2</v>
      </c>
      <c r="C100" s="21" t="str">
        <f>IF(ABS(A100) &gt; $B$5,B100, "")</f>
        <v/>
      </c>
    </row>
    <row r="101" spans="1:3" x14ac:dyDescent="0.3">
      <c r="A101" s="21">
        <f t="shared" si="2"/>
        <v>3.5999999999999814</v>
      </c>
      <c r="B101" s="21">
        <f t="shared" si="3"/>
        <v>1.2986622934728775E-2</v>
      </c>
      <c r="C101" s="21" t="str">
        <f>IF(ABS(A101) &gt; $B$5,B101, "")</f>
        <v/>
      </c>
    </row>
    <row r="102" spans="1:3" x14ac:dyDescent="0.3">
      <c r="A102" s="21">
        <f t="shared" si="2"/>
        <v>3.7999999999999816</v>
      </c>
      <c r="B102" s="21">
        <f t="shared" si="3"/>
        <v>1.0875996116865971E-2</v>
      </c>
      <c r="C102" s="21" t="str">
        <f>IF(ABS(A102) &gt; $B$5,B102, "")</f>
        <v/>
      </c>
    </row>
    <row r="103" spans="1:3" x14ac:dyDescent="0.3">
      <c r="A103" s="21">
        <f t="shared" si="2"/>
        <v>3.9999999999999818</v>
      </c>
      <c r="B103" s="21">
        <f t="shared" si="3"/>
        <v>9.1633611427446061E-3</v>
      </c>
      <c r="C103" s="21" t="str">
        <f>IF(ABS(A103) &gt; $B$5,B103, "")</f>
        <v/>
      </c>
    </row>
    <row r="104" spans="1:3" x14ac:dyDescent="0.3">
      <c r="A104" s="21">
        <f t="shared" si="2"/>
        <v>4.1999999999999815</v>
      </c>
      <c r="B104" s="21">
        <f t="shared" si="3"/>
        <v>7.7650207237836937E-3</v>
      </c>
      <c r="C104" s="21" t="str">
        <f>IF(ABS(A104) &gt; $B$5,B104, "")</f>
        <v/>
      </c>
    </row>
    <row r="105" spans="1:3" x14ac:dyDescent="0.3">
      <c r="A105" s="21">
        <f t="shared" si="2"/>
        <v>4.3999999999999817</v>
      </c>
      <c r="B105" s="21">
        <f t="shared" si="3"/>
        <v>6.6163490190819605E-3</v>
      </c>
      <c r="C105" s="21" t="str">
        <f>IF(ABS(A105) &gt; $B$5,B105, "")</f>
        <v/>
      </c>
    </row>
    <row r="106" spans="1:3" x14ac:dyDescent="0.3">
      <c r="A106" s="21">
        <f t="shared" si="2"/>
        <v>4.5999999999999819</v>
      </c>
      <c r="B106" s="21">
        <f t="shared" si="3"/>
        <v>5.6671948539311571E-3</v>
      </c>
      <c r="C106" s="21">
        <f>IF(ABS(A106) &gt; $B$5,B106, "")</f>
        <v>5.6671948539311571E-3</v>
      </c>
    </row>
    <row r="107" spans="1:3" x14ac:dyDescent="0.3">
      <c r="A107" s="21">
        <f t="shared" si="2"/>
        <v>4.7999999999999821</v>
      </c>
      <c r="B107" s="21">
        <f t="shared" si="3"/>
        <v>4.8784296352102716E-3</v>
      </c>
      <c r="C107" s="21">
        <f>IF(ABS(A107) &gt; $B$5,B107, "")</f>
        <v>4.8784296352102716E-3</v>
      </c>
    </row>
    <row r="108" spans="1:3" x14ac:dyDescent="0.3">
      <c r="A108" s="21">
        <f t="shared" si="2"/>
        <v>4.9999999999999822</v>
      </c>
      <c r="B108" s="21">
        <f t="shared" si="3"/>
        <v>4.2193537914933599E-3</v>
      </c>
      <c r="C108" s="21">
        <f>IF(ABS(A108) &gt; $B$5,B108, "")</f>
        <v>4.2193537914933599E-3</v>
      </c>
    </row>
    <row r="109" spans="1:3" x14ac:dyDescent="0.3">
      <c r="A109" s="21">
        <f t="shared" si="2"/>
        <v>5.1999999999999824</v>
      </c>
      <c r="B109" s="21">
        <f t="shared" si="3"/>
        <v>3.6657441349071127E-3</v>
      </c>
      <c r="C109" s="21">
        <f>IF(ABS(A109) &gt; $B$5,B109, "")</f>
        <v>3.6657441349071127E-3</v>
      </c>
    </row>
    <row r="110" spans="1:3" x14ac:dyDescent="0.3">
      <c r="A110" s="21">
        <f t="shared" si="2"/>
        <v>5.3999999999999826</v>
      </c>
      <c r="B110" s="21">
        <f t="shared" si="3"/>
        <v>3.1983789971655159E-3</v>
      </c>
      <c r="C110" s="21">
        <f>IF(ABS(A110) &gt; $B$5,B110, "")</f>
        <v>3.1983789971655159E-3</v>
      </c>
    </row>
    <row r="111" spans="1:3" x14ac:dyDescent="0.3">
      <c r="A111" s="21">
        <f t="shared" si="2"/>
        <v>5.5999999999999828</v>
      </c>
      <c r="B111" s="21">
        <f t="shared" si="3"/>
        <v>2.8019197646121032E-3</v>
      </c>
      <c r="C111" s="21">
        <f>IF(ABS(A111) &gt; $B$5,B111, "")</f>
        <v>2.8019197646121032E-3</v>
      </c>
    </row>
    <row r="112" spans="1:3" x14ac:dyDescent="0.3">
      <c r="A112" s="21">
        <f t="shared" si="2"/>
        <v>5.7999999999999829</v>
      </c>
      <c r="B112" s="21">
        <f t="shared" si="3"/>
        <v>2.4640588445011334E-3</v>
      </c>
      <c r="C112" s="21">
        <f>IF(ABS(A112) &gt; $B$5,B112, "")</f>
        <v>2.4640588445011334E-3</v>
      </c>
    </row>
    <row r="113" spans="1:3" x14ac:dyDescent="0.3">
      <c r="A113" s="21">
        <f t="shared" si="2"/>
        <v>5.9999999999999831</v>
      </c>
      <c r="B113" s="21">
        <f t="shared" si="3"/>
        <v>2.1748674375613318E-3</v>
      </c>
      <c r="C113" s="21">
        <f>IF(ABS(A113) &gt; $B$5,B113, "")</f>
        <v>2.1748674375613318E-3</v>
      </c>
    </row>
    <row r="114" spans="1:3" x14ac:dyDescent="0.3">
      <c r="A114" s="21">
        <f t="shared" si="2"/>
        <v>6.1999999999999833</v>
      </c>
      <c r="B114" s="21">
        <f t="shared" si="3"/>
        <v>1.9262937324202661E-3</v>
      </c>
      <c r="C114" s="21">
        <f>IF(ABS(A114) &gt; $B$5,B114, "")</f>
        <v>1.9262937324202661E-3</v>
      </c>
    </row>
    <row r="115" spans="1:3" x14ac:dyDescent="0.3">
      <c r="A115" s="21">
        <f t="shared" si="2"/>
        <v>6.3999999999999835</v>
      </c>
      <c r="B115" s="21">
        <f t="shared" si="3"/>
        <v>1.7117748352847365E-3</v>
      </c>
      <c r="C115" s="21">
        <f>IF(ABS(A115) &gt; $B$5,B115, "")</f>
        <v>1.7117748352847365E-3</v>
      </c>
    </row>
    <row r="116" spans="1:3" x14ac:dyDescent="0.3">
      <c r="A116" s="21">
        <f t="shared" si="2"/>
        <v>6.5999999999999837</v>
      </c>
      <c r="B116" s="21">
        <f t="shared" si="3"/>
        <v>1.5259350960012714E-3</v>
      </c>
      <c r="C116" s="21">
        <f>IF(ABS(A116) &gt; $B$5,B116, "")</f>
        <v>1.5259350960012714E-3</v>
      </c>
    </row>
    <row r="117" spans="1:3" x14ac:dyDescent="0.3">
      <c r="A117" s="21">
        <f t="shared" si="2"/>
        <v>6.7999999999999838</v>
      </c>
      <c r="B117" s="21">
        <f t="shared" si="3"/>
        <v>1.3643503810852587E-3</v>
      </c>
      <c r="C117" s="21">
        <f>IF(ABS(A117) &gt; $B$5,B117, "")</f>
        <v>1.3643503810852587E-3</v>
      </c>
    </row>
    <row r="118" spans="1:3" x14ac:dyDescent="0.3">
      <c r="A118" s="21">
        <f t="shared" si="2"/>
        <v>6.999999999999984</v>
      </c>
      <c r="B118" s="21">
        <f t="shared" si="3"/>
        <v>1.2233629336282478E-3</v>
      </c>
      <c r="C118" s="21">
        <f>IF(ABS(A118) &gt; $B$5,B118, "")</f>
        <v>1.2233629336282478E-3</v>
      </c>
    </row>
    <row r="119" spans="1:3" x14ac:dyDescent="0.3">
      <c r="A119" s="21">
        <f t="shared" si="2"/>
        <v>7.1999999999999842</v>
      </c>
      <c r="B119" s="21">
        <f t="shared" si="3"/>
        <v>1.0999352311594273E-3</v>
      </c>
      <c r="C119" s="21">
        <f>IF(ABS(A119) &gt; $B$5,B119, "")</f>
        <v>1.0999352311594273E-3</v>
      </c>
    </row>
    <row r="120" spans="1:3" x14ac:dyDescent="0.3">
      <c r="A120" s="21">
        <f t="shared" si="2"/>
        <v>7.3999999999999844</v>
      </c>
      <c r="B120" s="21">
        <f t="shared" si="3"/>
        <v>9.9153405717024561E-4</v>
      </c>
      <c r="C120" s="21">
        <f>IF(ABS(A120) &gt; $B$5,B120, "")</f>
        <v>9.9153405717024561E-4</v>
      </c>
    </row>
    <row r="121" spans="1:3" x14ac:dyDescent="0.3">
      <c r="A121" s="21">
        <f t="shared" si="2"/>
        <v>7.5999999999999845</v>
      </c>
      <c r="B121" s="21">
        <f t="shared" si="3"/>
        <v>8.9603809626310593E-4</v>
      </c>
      <c r="C121" s="21">
        <f>IF(ABS(A121) &gt; $B$5,B121, "")</f>
        <v>8.9603809626310593E-4</v>
      </c>
    </row>
    <row r="122" spans="1:3" x14ac:dyDescent="0.3">
      <c r="A122" s="21">
        <f t="shared" si="2"/>
        <v>7.7999999999999847</v>
      </c>
      <c r="B122" s="21">
        <f t="shared" si="3"/>
        <v>8.1166393342054063E-4</v>
      </c>
      <c r="C122" s="21">
        <f>IF(ABS(A122) &gt; $B$5,B122, "")</f>
        <v>8.1166393342054063E-4</v>
      </c>
    </row>
    <row r="123" spans="1:3" x14ac:dyDescent="0.3">
      <c r="A123" s="21">
        <f t="shared" si="2"/>
        <v>7.9999999999999849</v>
      </c>
      <c r="B123" s="21">
        <f t="shared" si="3"/>
        <v>7.3690652094693171E-4</v>
      </c>
      <c r="C123" s="21">
        <f>IF(ABS(A123) &gt; $B$5,B123, "")</f>
        <v>7.3690652094693171E-4</v>
      </c>
    </row>
    <row r="124" spans="1:3" x14ac:dyDescent="0.3">
      <c r="A124" s="21">
        <f t="shared" si="2"/>
        <v>8.1999999999999851</v>
      </c>
      <c r="B124" s="21">
        <f t="shared" si="3"/>
        <v>6.7049107188362162E-4</v>
      </c>
      <c r="C124" s="21">
        <f>IF(ABS(A124) &gt; $B$5,B124, "")</f>
        <v>6.7049107188362162E-4</v>
      </c>
    </row>
    <row r="125" spans="1:3" x14ac:dyDescent="0.3">
      <c r="A125" s="21">
        <f t="shared" si="2"/>
        <v>8.3999999999999844</v>
      </c>
      <c r="B125" s="21">
        <f t="shared" si="3"/>
        <v>6.1133401928422813E-4</v>
      </c>
      <c r="C125" s="21">
        <f>IF(ABS(A125) &gt; $B$5,B125, "")</f>
        <v>6.1133401928422813E-4</v>
      </c>
    </row>
    <row r="126" spans="1:3" x14ac:dyDescent="0.3">
      <c r="A126" s="21">
        <f t="shared" si="2"/>
        <v>8.5999999999999837</v>
      </c>
      <c r="B126" s="21">
        <f t="shared" si="3"/>
        <v>5.5851120052421738E-4</v>
      </c>
      <c r="C126" s="21">
        <f>IF(ABS(A126) &gt; $B$5,B126, "")</f>
        <v>5.5851120052421738E-4</v>
      </c>
    </row>
    <row r="127" spans="1:3" x14ac:dyDescent="0.3">
      <c r="A127" s="21">
        <f t="shared" si="2"/>
        <v>8.7999999999999829</v>
      </c>
      <c r="B127" s="21">
        <f t="shared" si="3"/>
        <v>5.1123182462437075E-4</v>
      </c>
      <c r="C127" s="21">
        <f>IF(ABS(A127) &gt; $B$5,B127, "")</f>
        <v>5.1123182462437075E-4</v>
      </c>
    </row>
    <row r="128" spans="1:3" x14ac:dyDescent="0.3">
      <c r="A128" s="21">
        <f t="shared" si="2"/>
        <v>8.9999999999999822</v>
      </c>
      <c r="B128" s="21">
        <f t="shared" si="3"/>
        <v>4.688170879437043E-4</v>
      </c>
      <c r="C128" s="21">
        <f>IF(ABS(A128) &gt; $B$5,B128, "")</f>
        <v>4.688170879437043E-4</v>
      </c>
    </row>
    <row r="129" spans="1:3" x14ac:dyDescent="0.3">
      <c r="A129" s="21">
        <f t="shared" si="2"/>
        <v>9.1999999999999815</v>
      </c>
      <c r="B129" s="21">
        <f t="shared" si="3"/>
        <v>4.3068254156859199E-4</v>
      </c>
      <c r="C129" s="21">
        <f>IF(ABS(A129) &gt; $B$5,B129, "")</f>
        <v>4.3068254156859199E-4</v>
      </c>
    </row>
    <row r="130" spans="1:3" x14ac:dyDescent="0.3">
      <c r="A130" s="21">
        <f t="shared" si="2"/>
        <v>9.3999999999999808</v>
      </c>
      <c r="B130" s="21">
        <f t="shared" si="3"/>
        <v>3.963234987761769E-4</v>
      </c>
      <c r="C130" s="21">
        <f>IF(ABS(A130) &gt; $B$5,B130, "")</f>
        <v>3.963234987761769E-4</v>
      </c>
    </row>
    <row r="131" spans="1:3" x14ac:dyDescent="0.3">
      <c r="A131" s="21">
        <f t="shared" si="2"/>
        <v>9.5999999999999801</v>
      </c>
      <c r="B131" s="21">
        <f t="shared" si="3"/>
        <v>3.6530291547321435E-4</v>
      </c>
      <c r="C131" s="21">
        <f t="shared" ref="C131:C158" si="4">IF(ABS(A131) &gt; $B$5,B131, "")</f>
        <v>3.6530291547321435E-4</v>
      </c>
    </row>
    <row r="132" spans="1:3" x14ac:dyDescent="0.3">
      <c r="A132" s="21">
        <f t="shared" si="2"/>
        <v>9.7999999999999794</v>
      </c>
      <c r="B132" s="21">
        <f>_xlfn.T.DIST(A132,3,FALSE)</f>
        <v>3.3724128986113814E-4</v>
      </c>
      <c r="C132" s="21">
        <f t="shared" si="4"/>
        <v>3.3724128986113814E-4</v>
      </c>
    </row>
    <row r="133" spans="1:3" x14ac:dyDescent="0.3">
      <c r="A133" s="21">
        <f t="shared" si="2"/>
        <v>9.9999999999999787</v>
      </c>
      <c r="B133" s="21">
        <f t="shared" si="3"/>
        <v>3.118082168470902E-4</v>
      </c>
      <c r="C133" s="21">
        <f t="shared" si="4"/>
        <v>3.118082168470902E-4</v>
      </c>
    </row>
    <row r="134" spans="1:3" x14ac:dyDescent="0.3">
      <c r="A134" s="21">
        <f t="shared" si="2"/>
        <v>10.199999999999978</v>
      </c>
      <c r="B134" s="21">
        <f t="shared" si="3"/>
        <v>2.8871530330945637E-4</v>
      </c>
      <c r="C134" s="21">
        <f t="shared" si="4"/>
        <v>2.8871530330945637E-4</v>
      </c>
    </row>
    <row r="135" spans="1:3" x14ac:dyDescent="0.3">
      <c r="A135" s="21">
        <f t="shared" si="2"/>
        <v>10.399999999999977</v>
      </c>
      <c r="B135" s="21">
        <f t="shared" si="3"/>
        <v>2.6771020636469627E-4</v>
      </c>
      <c r="C135" s="21">
        <f t="shared" si="4"/>
        <v>2.6771020636469627E-4</v>
      </c>
    </row>
    <row r="136" spans="1:3" x14ac:dyDescent="0.3">
      <c r="A136" s="21">
        <f t="shared" si="2"/>
        <v>10.599999999999977</v>
      </c>
      <c r="B136" s="21">
        <f t="shared" si="3"/>
        <v>2.4857160144060121E-4</v>
      </c>
      <c r="C136" s="21">
        <f t="shared" si="4"/>
        <v>2.4857160144060121E-4</v>
      </c>
    </row>
    <row r="137" spans="1:3" x14ac:dyDescent="0.3">
      <c r="A137" s="21">
        <f t="shared" ref="A137:A158" si="5">A136+$B$3</f>
        <v>10.799999999999976</v>
      </c>
      <c r="B137" s="21">
        <f t="shared" ref="B137:B158" si="6">_xlfn.T.DIST(A137,3,FALSE)</f>
        <v>2.3110492268421659E-4</v>
      </c>
      <c r="C137" s="21">
        <f t="shared" si="4"/>
        <v>2.3110492268421659E-4</v>
      </c>
    </row>
    <row r="138" spans="1:3" x14ac:dyDescent="0.3">
      <c r="A138" s="21">
        <f t="shared" si="5"/>
        <v>10.999999999999975</v>
      </c>
      <c r="B138" s="21">
        <f t="shared" si="6"/>
        <v>2.1513874691277195E-4</v>
      </c>
      <c r="C138" s="21">
        <f t="shared" si="4"/>
        <v>2.1513874691277195E-4</v>
      </c>
    </row>
    <row r="139" spans="1:3" x14ac:dyDescent="0.3">
      <c r="A139" s="21">
        <f t="shared" si="5"/>
        <v>11.199999999999974</v>
      </c>
      <c r="B139" s="21">
        <f t="shared" si="6"/>
        <v>2.005217154236666E-4</v>
      </c>
      <c r="C139" s="21">
        <f t="shared" si="4"/>
        <v>2.005217154236666E-4</v>
      </c>
    </row>
    <row r="140" spans="1:3" x14ac:dyDescent="0.3">
      <c r="A140" s="21">
        <f t="shared" si="5"/>
        <v>11.399999999999974</v>
      </c>
      <c r="B140" s="21">
        <f t="shared" si="6"/>
        <v>1.8711990666209601E-4</v>
      </c>
      <c r="C140" s="21">
        <f t="shared" si="4"/>
        <v>1.8711990666209601E-4</v>
      </c>
    </row>
    <row r="141" spans="1:3" x14ac:dyDescent="0.3">
      <c r="A141" s="21">
        <f t="shared" si="5"/>
        <v>11.599999999999973</v>
      </c>
      <c r="B141" s="21">
        <f t="shared" si="6"/>
        <v>1.748145879007156E-4</v>
      </c>
      <c r="C141" s="21">
        <f t="shared" si="4"/>
        <v>1.748145879007156E-4</v>
      </c>
    </row>
    <row r="142" spans="1:3" x14ac:dyDescent="0.3">
      <c r="A142" s="21">
        <f t="shared" si="5"/>
        <v>11.799999999999972</v>
      </c>
      <c r="B142" s="21">
        <f t="shared" si="6"/>
        <v>1.6350028642093988E-4</v>
      </c>
      <c r="C142" s="21">
        <f t="shared" si="4"/>
        <v>1.6350028642093988E-4</v>
      </c>
    </row>
    <row r="143" spans="1:3" x14ac:dyDescent="0.3">
      <c r="A143" s="21">
        <f t="shared" si="5"/>
        <v>11.999999999999972</v>
      </c>
      <c r="B143" s="21">
        <f t="shared" si="6"/>
        <v>1.5308313075712815E-4</v>
      </c>
      <c r="C143" s="21">
        <f t="shared" si="4"/>
        <v>1.5308313075712815E-4</v>
      </c>
    </row>
    <row r="144" spans="1:3" x14ac:dyDescent="0.3">
      <c r="A144" s="21">
        <f t="shared" si="5"/>
        <v>12.199999999999971</v>
      </c>
      <c r="B144" s="21">
        <f t="shared" si="6"/>
        <v>1.4347942081397165E-4</v>
      </c>
      <c r="C144" s="21">
        <f t="shared" si="4"/>
        <v>1.4347942081397165E-4</v>
      </c>
    </row>
    <row r="145" spans="1:3" x14ac:dyDescent="0.3">
      <c r="A145" s="21">
        <f t="shared" si="5"/>
        <v>12.39999999999997</v>
      </c>
      <c r="B145" s="21">
        <f t="shared" si="6"/>
        <v>1.3461439244417104E-4</v>
      </c>
      <c r="C145" s="21">
        <f t="shared" si="4"/>
        <v>1.3461439244417104E-4</v>
      </c>
    </row>
    <row r="146" spans="1:3" x14ac:dyDescent="0.3">
      <c r="A146" s="21">
        <f t="shared" si="5"/>
        <v>12.599999999999969</v>
      </c>
      <c r="B146" s="21">
        <f t="shared" si="6"/>
        <v>1.2642114765715979E-4</v>
      </c>
      <c r="C146" s="21">
        <f t="shared" si="4"/>
        <v>1.2642114765715979E-4</v>
      </c>
    </row>
    <row r="147" spans="1:3" x14ac:dyDescent="0.3">
      <c r="A147" s="21">
        <f t="shared" si="5"/>
        <v>12.799999999999969</v>
      </c>
      <c r="B147" s="21">
        <f t="shared" si="6"/>
        <v>1.1883972624347393E-4</v>
      </c>
      <c r="C147" s="21">
        <f t="shared" si="4"/>
        <v>1.1883972624347393E-4</v>
      </c>
    </row>
    <row r="148" spans="1:3" x14ac:dyDescent="0.3">
      <c r="A148" s="21">
        <f t="shared" si="5"/>
        <v>12.999999999999968</v>
      </c>
      <c r="B148" s="21">
        <f t="shared" si="6"/>
        <v>1.1181629842248464E-4</v>
      </c>
      <c r="C148" s="21">
        <f t="shared" si="4"/>
        <v>1.1181629842248464E-4</v>
      </c>
    </row>
    <row r="149" spans="1:3" x14ac:dyDescent="0.3">
      <c r="A149" s="21">
        <f t="shared" si="5"/>
        <v>13.199999999999967</v>
      </c>
      <c r="B149" s="21">
        <f t="shared" si="6"/>
        <v>1.0530246129774837E-4</v>
      </c>
      <c r="C149" s="21">
        <f t="shared" si="4"/>
        <v>1.0530246129774837E-4</v>
      </c>
    </row>
    <row r="150" spans="1:3" x14ac:dyDescent="0.3">
      <c r="A150" s="21">
        <f t="shared" si="5"/>
        <v>13.399999999999967</v>
      </c>
      <c r="B150" s="21">
        <f t="shared" si="6"/>
        <v>9.9254624550541718E-5</v>
      </c>
      <c r="C150" s="21">
        <f t="shared" si="4"/>
        <v>9.9254624550541718E-5</v>
      </c>
    </row>
    <row r="151" spans="1:3" x14ac:dyDescent="0.3">
      <c r="A151" s="21">
        <f t="shared" si="5"/>
        <v>13.599999999999966</v>
      </c>
      <c r="B151" s="21">
        <f t="shared" si="6"/>
        <v>9.3633473012430293E-5</v>
      </c>
      <c r="C151" s="21">
        <f t="shared" si="4"/>
        <v>9.3633473012430293E-5</v>
      </c>
    </row>
    <row r="152" spans="1:3" x14ac:dyDescent="0.3">
      <c r="A152" s="21">
        <f t="shared" si="5"/>
        <v>13.799999999999965</v>
      </c>
      <c r="B152" s="21">
        <f t="shared" si="6"/>
        <v>8.8403495608469846E-5</v>
      </c>
      <c r="C152" s="21">
        <f t="shared" si="4"/>
        <v>8.8403495608469846E-5</v>
      </c>
    </row>
    <row r="153" spans="1:3" x14ac:dyDescent="0.3">
      <c r="A153" s="21">
        <f t="shared" si="5"/>
        <v>13.999999999999964</v>
      </c>
      <c r="B153" s="21">
        <f t="shared" si="6"/>
        <v>8.3532571716138108E-5</v>
      </c>
      <c r="C153" s="21">
        <f t="shared" si="4"/>
        <v>8.3532571716138108E-5</v>
      </c>
    </row>
    <row r="154" spans="1:3" x14ac:dyDescent="0.3">
      <c r="A154" s="21">
        <f t="shared" si="5"/>
        <v>14.199999999999964</v>
      </c>
      <c r="B154" s="21">
        <f t="shared" si="6"/>
        <v>7.8991607292202586E-5</v>
      </c>
      <c r="C154" s="21">
        <f t="shared" si="4"/>
        <v>7.8991607292202586E-5</v>
      </c>
    </row>
    <row r="155" spans="1:3" x14ac:dyDescent="0.3">
      <c r="A155" s="21">
        <f t="shared" si="5"/>
        <v>14.399999999999963</v>
      </c>
      <c r="B155" s="21">
        <f t="shared" si="6"/>
        <v>7.4754214222091668E-5</v>
      </c>
      <c r="C155" s="21">
        <f t="shared" si="4"/>
        <v>7.4754214222091668E-5</v>
      </c>
    </row>
    <row r="156" spans="1:3" x14ac:dyDescent="0.3">
      <c r="A156" s="21">
        <f t="shared" si="5"/>
        <v>14.599999999999962</v>
      </c>
      <c r="B156" s="21">
        <f t="shared" si="6"/>
        <v>7.0796427278137531E-5</v>
      </c>
      <c r="C156" s="21">
        <f t="shared" si="4"/>
        <v>7.0796427278137531E-5</v>
      </c>
    </row>
    <row r="157" spans="1:3" x14ac:dyDescent="0.3">
      <c r="A157" s="21">
        <f t="shared" si="5"/>
        <v>14.799999999999962</v>
      </c>
      <c r="B157" s="21">
        <f t="shared" si="6"/>
        <v>6.7096453862427211E-5</v>
      </c>
      <c r="C157" s="21">
        <f t="shared" si="4"/>
        <v>6.7096453862427211E-5</v>
      </c>
    </row>
    <row r="158" spans="1:3" x14ac:dyDescent="0.3">
      <c r="A158" s="21">
        <f t="shared" si="5"/>
        <v>14.999999999999961</v>
      </c>
      <c r="B158" s="21">
        <f t="shared" si="6"/>
        <v>6.363445238017059E-5</v>
      </c>
      <c r="C158" s="21">
        <f t="shared" si="4"/>
        <v>6.363445238017059E-5</v>
      </c>
    </row>
  </sheetData>
  <mergeCells count="2">
    <mergeCell ref="D2:E2"/>
    <mergeCell ref="D5:G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3D39-A3C2-4B09-8D35-4C74F909BE3C}">
  <dimension ref="A1:I18"/>
  <sheetViews>
    <sheetView topLeftCell="A12" workbookViewId="0">
      <selection activeCell="B24" sqref="B24"/>
    </sheetView>
  </sheetViews>
  <sheetFormatPr defaultRowHeight="14.4" x14ac:dyDescent="0.3"/>
  <cols>
    <col min="1" max="1" width="24.88671875" bestFit="1" customWidth="1"/>
    <col min="2" max="2" width="15.6640625" bestFit="1" customWidth="1"/>
    <col min="3" max="3" width="21" bestFit="1" customWidth="1"/>
    <col min="4" max="4" width="14.21875" bestFit="1" customWidth="1"/>
    <col min="5" max="5" width="12" bestFit="1" customWidth="1"/>
    <col min="6" max="6" width="13.5546875" bestFit="1" customWidth="1"/>
    <col min="7" max="7" width="12.5546875" bestFit="1" customWidth="1"/>
    <col min="8" max="8" width="13.88671875" bestFit="1" customWidth="1"/>
    <col min="9" max="9" width="14.109375" bestFit="1" customWidth="1"/>
  </cols>
  <sheetData>
    <row r="1" spans="1:9" x14ac:dyDescent="0.3">
      <c r="A1" t="s">
        <v>48</v>
      </c>
    </row>
    <row r="2" spans="1:9" ht="15" thickBot="1" x14ac:dyDescent="0.35"/>
    <row r="3" spans="1:9" x14ac:dyDescent="0.3">
      <c r="A3" s="33" t="s">
        <v>49</v>
      </c>
      <c r="B3" s="33"/>
    </row>
    <row r="4" spans="1:9" x14ac:dyDescent="0.3">
      <c r="A4" s="30" t="s">
        <v>50</v>
      </c>
      <c r="B4" s="30">
        <v>0.58111327495351228</v>
      </c>
    </row>
    <row r="5" spans="1:9" x14ac:dyDescent="0.3">
      <c r="A5" s="30" t="s">
        <v>51</v>
      </c>
      <c r="B5" s="39">
        <v>0.33769263832719643</v>
      </c>
    </row>
    <row r="6" spans="1:9" x14ac:dyDescent="0.3">
      <c r="A6" s="30" t="s">
        <v>52</v>
      </c>
      <c r="B6" s="30">
        <v>0.11692351776959524</v>
      </c>
    </row>
    <row r="7" spans="1:9" x14ac:dyDescent="0.3">
      <c r="A7" s="30" t="s">
        <v>53</v>
      </c>
      <c r="B7" s="34">
        <v>4.7639338359512724</v>
      </c>
    </row>
    <row r="8" spans="1:9" ht="15" thickBot="1" x14ac:dyDescent="0.35">
      <c r="A8" s="31" t="s">
        <v>54</v>
      </c>
      <c r="B8" s="31">
        <v>5</v>
      </c>
    </row>
    <row r="10" spans="1:9" ht="15" thickBot="1" x14ac:dyDescent="0.35">
      <c r="A10" t="s">
        <v>55</v>
      </c>
    </row>
    <row r="11" spans="1:9" x14ac:dyDescent="0.3">
      <c r="A11" s="32"/>
      <c r="B11" s="32" t="s">
        <v>60</v>
      </c>
      <c r="C11" s="32" t="s">
        <v>61</v>
      </c>
      <c r="D11" s="32" t="s">
        <v>62</v>
      </c>
      <c r="E11" s="32" t="s">
        <v>63</v>
      </c>
      <c r="F11" s="32" t="s">
        <v>64</v>
      </c>
    </row>
    <row r="12" spans="1:9" x14ac:dyDescent="0.3">
      <c r="A12" s="30" t="s">
        <v>56</v>
      </c>
      <c r="B12" s="30">
        <v>1</v>
      </c>
      <c r="C12" s="39">
        <v>34.71480322003579</v>
      </c>
      <c r="D12" s="30">
        <v>34.71480322003579</v>
      </c>
      <c r="E12" s="30">
        <v>1.5296189859989433</v>
      </c>
      <c r="F12" s="30">
        <v>0.30416239966670677</v>
      </c>
    </row>
    <row r="13" spans="1:9" x14ac:dyDescent="0.3">
      <c r="A13" s="30" t="s">
        <v>57</v>
      </c>
      <c r="B13" s="30">
        <v>3</v>
      </c>
      <c r="C13" s="39">
        <v>68.085196779964207</v>
      </c>
      <c r="D13" s="34">
        <v>22.695065593321402</v>
      </c>
      <c r="E13" s="30"/>
      <c r="F13" s="30"/>
    </row>
    <row r="14" spans="1:9" ht="15" thickBot="1" x14ac:dyDescent="0.35">
      <c r="A14" s="31" t="s">
        <v>58</v>
      </c>
      <c r="B14" s="31">
        <v>4</v>
      </c>
      <c r="C14" s="40">
        <v>102.8</v>
      </c>
      <c r="D14" s="31"/>
      <c r="E14" s="31"/>
      <c r="F14" s="31"/>
    </row>
    <row r="15" spans="1:9" ht="15" thickBot="1" x14ac:dyDescent="0.35"/>
    <row r="16" spans="1:9" x14ac:dyDescent="0.3">
      <c r="A16" s="32"/>
      <c r="B16" s="32" t="s">
        <v>65</v>
      </c>
      <c r="C16" s="32" t="s">
        <v>53</v>
      </c>
      <c r="D16" s="32" t="s">
        <v>66</v>
      </c>
      <c r="E16" s="32" t="s">
        <v>67</v>
      </c>
      <c r="F16" s="32" t="s">
        <v>68</v>
      </c>
      <c r="G16" s="32" t="s">
        <v>69</v>
      </c>
      <c r="H16" s="32" t="s">
        <v>106</v>
      </c>
      <c r="I16" s="32" t="s">
        <v>107</v>
      </c>
    </row>
    <row r="17" spans="1:9" x14ac:dyDescent="0.3">
      <c r="A17" s="30" t="s">
        <v>59</v>
      </c>
      <c r="B17" s="39">
        <v>94.995304114490153</v>
      </c>
      <c r="C17" s="34">
        <v>32.569780387493765</v>
      </c>
      <c r="D17" s="34">
        <v>2.9166700844862534</v>
      </c>
      <c r="E17" s="36">
        <v>6.1662227271276675E-2</v>
      </c>
      <c r="F17" s="30">
        <v>-8.6562731435911928</v>
      </c>
      <c r="G17" s="30">
        <v>198.6468813725715</v>
      </c>
      <c r="H17" s="36">
        <v>-52.894390793939124</v>
      </c>
      <c r="I17" s="36">
        <v>242.88499902291943</v>
      </c>
    </row>
    <row r="18" spans="1:9" ht="15" thickBot="1" x14ac:dyDescent="0.35">
      <c r="A18" s="31" t="s">
        <v>70</v>
      </c>
      <c r="B18" s="40">
        <v>-7.4463327370304103E-2</v>
      </c>
      <c r="C18" s="35">
        <v>6.0207529323405173E-2</v>
      </c>
      <c r="D18" s="35">
        <v>-1.2367776623140241</v>
      </c>
      <c r="E18" s="37">
        <v>0.30416239966670688</v>
      </c>
      <c r="F18" s="31">
        <v>-0.26607055661583545</v>
      </c>
      <c r="G18" s="31">
        <v>0.11714390187522726</v>
      </c>
      <c r="H18" s="37">
        <v>-0.34784782787641466</v>
      </c>
      <c r="I18" s="37">
        <v>0.19892117313580648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Вар.2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2025-04-17T08:09:47Z</dcterms:modified>
</cp:coreProperties>
</file>