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xr:revisionPtr revIDLastSave="0" documentId="13_ncr:1_{51579EBA-BA77-4378-8353-DC8F45AEFD6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Таблица данных" sheetId="1" r:id="rId1"/>
    <sheet name="Лист1" sheetId="6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6" l="1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A219" i="6"/>
  <c r="A194" i="6"/>
  <c r="B194" i="6" s="1"/>
  <c r="A123" i="6"/>
  <c r="C123" i="6" s="1"/>
  <c r="B123" i="6"/>
  <c r="A124" i="6"/>
  <c r="B124" i="6"/>
  <c r="C124" i="6"/>
  <c r="A125" i="6"/>
  <c r="B125" i="6"/>
  <c r="C125" i="6"/>
  <c r="A126" i="6"/>
  <c r="A127" i="6" s="1"/>
  <c r="B126" i="6"/>
  <c r="C126" i="6"/>
  <c r="G3" i="6"/>
  <c r="G8" i="6"/>
  <c r="A3" i="6"/>
  <c r="A4" i="6" s="1"/>
  <c r="B2" i="6"/>
  <c r="F163" i="1"/>
  <c r="E163" i="1"/>
  <c r="C163" i="1"/>
  <c r="D163" i="1"/>
  <c r="B163" i="1"/>
  <c r="B134" i="1"/>
  <c r="C187" i="1"/>
  <c r="B185" i="1"/>
  <c r="B193" i="1" s="1"/>
  <c r="H174" i="1"/>
  <c r="I174" i="1"/>
  <c r="H175" i="1"/>
  <c r="I175" i="1"/>
  <c r="H176" i="1"/>
  <c r="I176" i="1"/>
  <c r="H177" i="1"/>
  <c r="I177" i="1"/>
  <c r="I173" i="1"/>
  <c r="H173" i="1"/>
  <c r="L156" i="1"/>
  <c r="L157" i="1"/>
  <c r="L158" i="1" s="1"/>
  <c r="E158" i="1"/>
  <c r="E159" i="1"/>
  <c r="E157" i="1"/>
  <c r="E156" i="1"/>
  <c r="L155" i="1"/>
  <c r="E155" i="1"/>
  <c r="E153" i="1"/>
  <c r="B144" i="1"/>
  <c r="C46" i="1"/>
  <c r="D46" i="1"/>
  <c r="E46" i="1"/>
  <c r="F46" i="1"/>
  <c r="B46" i="1"/>
  <c r="H2" i="1" s="1"/>
  <c r="E75" i="1"/>
  <c r="E76" i="1"/>
  <c r="B48" i="1" a="1"/>
  <c r="B48" i="1" s="1"/>
  <c r="B62" i="1" s="1" a="1"/>
  <c r="B62" i="1" s="1"/>
  <c r="G2" i="1" s="1" a="1"/>
  <c r="G2" i="1" s="1"/>
  <c r="I2" i="1" s="1"/>
  <c r="G163" i="1"/>
  <c r="C147" i="1"/>
  <c r="B219" i="6" l="1"/>
  <c r="A220" i="6"/>
  <c r="C219" i="6"/>
  <c r="A195" i="6"/>
  <c r="C194" i="6"/>
  <c r="B127" i="6"/>
  <c r="A128" i="6"/>
  <c r="C127" i="6"/>
  <c r="A5" i="6"/>
  <c r="B4" i="6"/>
  <c r="C4" i="6" s="1"/>
  <c r="C2" i="6"/>
  <c r="B3" i="6"/>
  <c r="C3" i="6" s="1"/>
  <c r="L159" i="1"/>
  <c r="A173" i="1" a="1"/>
  <c r="H30" i="1"/>
  <c r="H26" i="1"/>
  <c r="B147" i="1"/>
  <c r="B153" i="1" s="1"/>
  <c r="B54" i="1" a="1"/>
  <c r="B122" i="1" a="1"/>
  <c r="B122" i="1" s="1"/>
  <c r="H22" i="1"/>
  <c r="H18" i="1"/>
  <c r="H14" i="1"/>
  <c r="H10" i="1"/>
  <c r="H44" i="1"/>
  <c r="H6" i="1"/>
  <c r="H38" i="1"/>
  <c r="H34" i="1"/>
  <c r="J33" i="1"/>
  <c r="J21" i="1"/>
  <c r="J9" i="1"/>
  <c r="I33" i="1"/>
  <c r="I21" i="1"/>
  <c r="I5" i="1"/>
  <c r="I43" i="1"/>
  <c r="I41" i="1"/>
  <c r="H29" i="1"/>
  <c r="H25" i="1"/>
  <c r="H17" i="1"/>
  <c r="H13" i="1"/>
  <c r="H9" i="1"/>
  <c r="H5" i="1"/>
  <c r="H43" i="1"/>
  <c r="H41" i="1"/>
  <c r="J28" i="1"/>
  <c r="J8" i="1"/>
  <c r="I40" i="1"/>
  <c r="I36" i="1"/>
  <c r="I32" i="1"/>
  <c r="I28" i="1"/>
  <c r="I24" i="1"/>
  <c r="I20" i="1"/>
  <c r="I16" i="1"/>
  <c r="I12" i="1"/>
  <c r="I8" i="1"/>
  <c r="I4" i="1"/>
  <c r="I42" i="1"/>
  <c r="J2" i="1"/>
  <c r="J29" i="1"/>
  <c r="J17" i="1"/>
  <c r="J5" i="1"/>
  <c r="I37" i="1"/>
  <c r="I29" i="1"/>
  <c r="I13" i="1"/>
  <c r="H33" i="1"/>
  <c r="J36" i="1"/>
  <c r="J24" i="1"/>
  <c r="J4" i="1"/>
  <c r="H40" i="1"/>
  <c r="H36" i="1"/>
  <c r="H32" i="1"/>
  <c r="H28" i="1"/>
  <c r="H24" i="1"/>
  <c r="H20" i="1"/>
  <c r="H16" i="1"/>
  <c r="H12" i="1"/>
  <c r="H8" i="1"/>
  <c r="H4" i="1"/>
  <c r="H42" i="1"/>
  <c r="J39" i="1"/>
  <c r="J31" i="1"/>
  <c r="J27" i="1"/>
  <c r="J15" i="1"/>
  <c r="J11" i="1"/>
  <c r="J3" i="1"/>
  <c r="I39" i="1"/>
  <c r="I31" i="1"/>
  <c r="I23" i="1"/>
  <c r="I15" i="1"/>
  <c r="I7" i="1"/>
  <c r="I3" i="1"/>
  <c r="H35" i="1"/>
  <c r="H27" i="1"/>
  <c r="H23" i="1"/>
  <c r="H15" i="1"/>
  <c r="H3" i="1"/>
  <c r="J38" i="1"/>
  <c r="J34" i="1"/>
  <c r="J30" i="1"/>
  <c r="J26" i="1"/>
  <c r="J22" i="1"/>
  <c r="J18" i="1"/>
  <c r="J14" i="1"/>
  <c r="J10" i="1"/>
  <c r="J6" i="1"/>
  <c r="J44" i="1"/>
  <c r="J37" i="1"/>
  <c r="J25" i="1"/>
  <c r="J13" i="1"/>
  <c r="J43" i="1"/>
  <c r="J41" i="1"/>
  <c r="I25" i="1"/>
  <c r="I17" i="1"/>
  <c r="I9" i="1"/>
  <c r="H37" i="1"/>
  <c r="H21" i="1"/>
  <c r="J32" i="1"/>
  <c r="J20" i="1"/>
  <c r="J16" i="1"/>
  <c r="J12" i="1"/>
  <c r="J42" i="1"/>
  <c r="J35" i="1"/>
  <c r="J23" i="1"/>
  <c r="J19" i="1"/>
  <c r="J7" i="1"/>
  <c r="I35" i="1"/>
  <c r="I27" i="1"/>
  <c r="I19" i="1"/>
  <c r="I11" i="1"/>
  <c r="J40" i="1"/>
  <c r="H39" i="1"/>
  <c r="H31" i="1"/>
  <c r="H19" i="1"/>
  <c r="H11" i="1"/>
  <c r="H7" i="1"/>
  <c r="I38" i="1"/>
  <c r="I34" i="1"/>
  <c r="I30" i="1"/>
  <c r="I26" i="1"/>
  <c r="I22" i="1"/>
  <c r="I18" i="1"/>
  <c r="I14" i="1"/>
  <c r="I10" i="1"/>
  <c r="I6" i="1"/>
  <c r="I44" i="1"/>
  <c r="B81" i="1"/>
  <c r="B82" i="1"/>
  <c r="B80" i="1"/>
  <c r="B83" i="1"/>
  <c r="B220" i="6" l="1"/>
  <c r="C220" i="6"/>
  <c r="A221" i="6"/>
  <c r="B195" i="6"/>
  <c r="C195" i="6" s="1"/>
  <c r="A196" i="6"/>
  <c r="B128" i="6"/>
  <c r="C128" i="6"/>
  <c r="A129" i="6"/>
  <c r="A6" i="6"/>
  <c r="B5" i="6"/>
  <c r="C5" i="6" s="1"/>
  <c r="A173" i="1"/>
  <c r="B54" i="1"/>
  <c r="C112" i="1" s="1"/>
  <c r="B114" i="1" s="1"/>
  <c r="J114" i="1" s="1"/>
  <c r="G112" i="1"/>
  <c r="F114" i="1" s="1"/>
  <c r="N114" i="1" s="1"/>
  <c r="F124" i="1" s="1"/>
  <c r="F112" i="1"/>
  <c r="E114" i="1" s="1"/>
  <c r="M114" i="1" s="1"/>
  <c r="E124" i="1" s="1"/>
  <c r="E112" i="1"/>
  <c r="D114" i="1" s="1"/>
  <c r="L114" i="1" s="1"/>
  <c r="D124" i="1" s="1"/>
  <c r="D112" i="1"/>
  <c r="E167" i="1"/>
  <c r="I46" i="1"/>
  <c r="B88" i="1" s="1"/>
  <c r="H46" i="1"/>
  <c r="B87" i="1" s="1"/>
  <c r="C114" i="1"/>
  <c r="K114" i="1" s="1"/>
  <c r="C124" i="1" s="1"/>
  <c r="J46" i="1"/>
  <c r="B89" i="1" s="1"/>
  <c r="D102" i="1" s="1"/>
  <c r="E74" i="1"/>
  <c r="E73" i="1"/>
  <c r="B221" i="6" l="1"/>
  <c r="C221" i="6"/>
  <c r="A222" i="6"/>
  <c r="A197" i="6"/>
  <c r="B196" i="6"/>
  <c r="C196" i="6"/>
  <c r="A130" i="6"/>
  <c r="B129" i="6"/>
  <c r="C129" i="6"/>
  <c r="A7" i="6"/>
  <c r="B6" i="6"/>
  <c r="C6" i="6" s="1"/>
  <c r="B93" i="1"/>
  <c r="B132" i="1" s="1"/>
  <c r="B124" i="1"/>
  <c r="E173" i="1" a="1"/>
  <c r="A151" i="1" a="1"/>
  <c r="B104" i="1"/>
  <c r="B106" i="1" s="1"/>
  <c r="B222" i="6" l="1"/>
  <c r="C222" i="6" s="1"/>
  <c r="A223" i="6"/>
  <c r="A198" i="6"/>
  <c r="B197" i="6"/>
  <c r="C197" i="6" s="1"/>
  <c r="A131" i="6"/>
  <c r="B130" i="6"/>
  <c r="C130" i="6"/>
  <c r="B7" i="6"/>
  <c r="C7" i="6" s="1"/>
  <c r="A8" i="6"/>
  <c r="E173" i="1"/>
  <c r="C159" i="1"/>
  <c r="D159" i="1" s="1"/>
  <c r="C158" i="1"/>
  <c r="D158" i="1" s="1"/>
  <c r="A151" i="1"/>
  <c r="C157" i="1"/>
  <c r="D157" i="1" s="1"/>
  <c r="C156" i="1"/>
  <c r="D156" i="1" s="1"/>
  <c r="C155" i="1"/>
  <c r="D155" i="1" s="1"/>
  <c r="B223" i="6" l="1"/>
  <c r="C223" i="6"/>
  <c r="A224" i="6"/>
  <c r="B198" i="6"/>
  <c r="C198" i="6" s="1"/>
  <c r="A199" i="6"/>
  <c r="B131" i="6"/>
  <c r="A132" i="6"/>
  <c r="C131" i="6"/>
  <c r="A9" i="6"/>
  <c r="B8" i="6"/>
  <c r="C8" i="6" s="1"/>
  <c r="B224" i="6" l="1"/>
  <c r="C224" i="6"/>
  <c r="A225" i="6"/>
  <c r="B199" i="6"/>
  <c r="C199" i="6" s="1"/>
  <c r="A200" i="6"/>
  <c r="A133" i="6"/>
  <c r="C132" i="6"/>
  <c r="B132" i="6"/>
  <c r="A10" i="6"/>
  <c r="B9" i="6"/>
  <c r="C9" i="6" s="1"/>
  <c r="B225" i="6" l="1"/>
  <c r="C225" i="6"/>
  <c r="A226" i="6"/>
  <c r="B200" i="6"/>
  <c r="C200" i="6" s="1"/>
  <c r="A201" i="6"/>
  <c r="A134" i="6"/>
  <c r="B133" i="6"/>
  <c r="C133" i="6"/>
  <c r="A11" i="6"/>
  <c r="B10" i="6"/>
  <c r="C10" i="6" s="1"/>
  <c r="B226" i="6" l="1"/>
  <c r="C226" i="6"/>
  <c r="A227" i="6"/>
  <c r="A202" i="6"/>
  <c r="C201" i="6"/>
  <c r="B201" i="6"/>
  <c r="A135" i="6"/>
  <c r="B134" i="6"/>
  <c r="C134" i="6"/>
  <c r="A12" i="6"/>
  <c r="B11" i="6"/>
  <c r="C11" i="6" s="1"/>
  <c r="B227" i="6" l="1"/>
  <c r="A228" i="6"/>
  <c r="C227" i="6"/>
  <c r="B202" i="6"/>
  <c r="C202" i="6"/>
  <c r="A203" i="6"/>
  <c r="B135" i="6"/>
  <c r="A136" i="6"/>
  <c r="C135" i="6"/>
  <c r="B12" i="6"/>
  <c r="C12" i="6" s="1"/>
  <c r="A13" i="6"/>
  <c r="B228" i="6" l="1"/>
  <c r="C228" i="6"/>
  <c r="A229" i="6"/>
  <c r="B203" i="6"/>
  <c r="C203" i="6"/>
  <c r="A204" i="6"/>
  <c r="C136" i="6"/>
  <c r="A137" i="6"/>
  <c r="B136" i="6"/>
  <c r="A14" i="6"/>
  <c r="B13" i="6"/>
  <c r="C13" i="6" s="1"/>
  <c r="B229" i="6" l="1"/>
  <c r="C229" i="6"/>
  <c r="A230" i="6"/>
  <c r="A205" i="6"/>
  <c r="B204" i="6"/>
  <c r="C204" i="6" s="1"/>
  <c r="B137" i="6"/>
  <c r="C137" i="6"/>
  <c r="A138" i="6"/>
  <c r="A15" i="6"/>
  <c r="B14" i="6"/>
  <c r="C14" i="6" s="1"/>
  <c r="B230" i="6" l="1"/>
  <c r="C230" i="6" s="1"/>
  <c r="A231" i="6"/>
  <c r="A206" i="6"/>
  <c r="B205" i="6"/>
  <c r="C205" i="6" s="1"/>
  <c r="A139" i="6"/>
  <c r="C138" i="6"/>
  <c r="B138" i="6"/>
  <c r="A16" i="6"/>
  <c r="B15" i="6"/>
  <c r="C15" i="6" s="1"/>
  <c r="B231" i="6" l="1"/>
  <c r="A232" i="6"/>
  <c r="C231" i="6"/>
  <c r="B206" i="6"/>
  <c r="C206" i="6" s="1"/>
  <c r="A207" i="6"/>
  <c r="B139" i="6"/>
  <c r="A140" i="6"/>
  <c r="C139" i="6"/>
  <c r="A17" i="6"/>
  <c r="B16" i="6"/>
  <c r="C16" i="6" s="1"/>
  <c r="B232" i="6" l="1"/>
  <c r="C232" i="6"/>
  <c r="A233" i="6"/>
  <c r="B207" i="6"/>
  <c r="C207" i="6"/>
  <c r="A208" i="6"/>
  <c r="B140" i="6"/>
  <c r="C140" i="6"/>
  <c r="A141" i="6"/>
  <c r="A18" i="6"/>
  <c r="B17" i="6"/>
  <c r="C17" i="6" s="1"/>
  <c r="B233" i="6" l="1"/>
  <c r="C233" i="6" s="1"/>
  <c r="A234" i="6"/>
  <c r="A209" i="6"/>
  <c r="B208" i="6"/>
  <c r="C208" i="6" s="1"/>
  <c r="B141" i="6"/>
  <c r="C141" i="6"/>
  <c r="A142" i="6"/>
  <c r="A19" i="6"/>
  <c r="B18" i="6"/>
  <c r="C18" i="6" s="1"/>
  <c r="B234" i="6" l="1"/>
  <c r="C234" i="6" s="1"/>
  <c r="A235" i="6"/>
  <c r="A210" i="6"/>
  <c r="B209" i="6"/>
  <c r="C209" i="6"/>
  <c r="A143" i="6"/>
  <c r="B142" i="6"/>
  <c r="C142" i="6"/>
  <c r="A20" i="6"/>
  <c r="B19" i="6"/>
  <c r="C19" i="6" s="1"/>
  <c r="B235" i="6" l="1"/>
  <c r="A236" i="6"/>
  <c r="C235" i="6"/>
  <c r="B210" i="6"/>
  <c r="C210" i="6"/>
  <c r="A211" i="6"/>
  <c r="B143" i="6"/>
  <c r="A144" i="6"/>
  <c r="C143" i="6"/>
  <c r="A21" i="6"/>
  <c r="B20" i="6"/>
  <c r="C20" i="6" s="1"/>
  <c r="B236" i="6" l="1"/>
  <c r="C236" i="6"/>
  <c r="A237" i="6"/>
  <c r="B211" i="6"/>
  <c r="C211" i="6" s="1"/>
  <c r="A212" i="6"/>
  <c r="C144" i="6"/>
  <c r="A145" i="6"/>
  <c r="B144" i="6"/>
  <c r="A22" i="6"/>
  <c r="B21" i="6"/>
  <c r="C21" i="6" s="1"/>
  <c r="B237" i="6" l="1"/>
  <c r="C237" i="6"/>
  <c r="A238" i="6"/>
  <c r="A213" i="6"/>
  <c r="B212" i="6"/>
  <c r="C212" i="6"/>
  <c r="A146" i="6"/>
  <c r="B145" i="6"/>
  <c r="C145" i="6"/>
  <c r="A23" i="6"/>
  <c r="B22" i="6"/>
  <c r="C22" i="6" s="1"/>
  <c r="B238" i="6" l="1"/>
  <c r="C238" i="6"/>
  <c r="A239" i="6"/>
  <c r="A214" i="6"/>
  <c r="B213" i="6"/>
  <c r="C213" i="6" s="1"/>
  <c r="A147" i="6"/>
  <c r="B146" i="6"/>
  <c r="C146" i="6"/>
  <c r="A24" i="6"/>
  <c r="B23" i="6"/>
  <c r="C23" i="6" s="1"/>
  <c r="B239" i="6" l="1"/>
  <c r="A240" i="6"/>
  <c r="C239" i="6"/>
  <c r="B214" i="6"/>
  <c r="C214" i="6"/>
  <c r="A215" i="6"/>
  <c r="B147" i="6"/>
  <c r="A148" i="6"/>
  <c r="C147" i="6"/>
  <c r="A25" i="6"/>
  <c r="B24" i="6"/>
  <c r="C24" i="6" s="1"/>
  <c r="B240" i="6" l="1"/>
  <c r="C240" i="6"/>
  <c r="A241" i="6"/>
  <c r="A216" i="6"/>
  <c r="B215" i="6"/>
  <c r="C215" i="6"/>
  <c r="B148" i="6"/>
  <c r="A149" i="6"/>
  <c r="C148" i="6"/>
  <c r="A26" i="6"/>
  <c r="B25" i="6"/>
  <c r="C25" i="6" s="1"/>
  <c r="B241" i="6" l="1"/>
  <c r="C241" i="6"/>
  <c r="A242" i="6"/>
  <c r="B216" i="6"/>
  <c r="C216" i="6"/>
  <c r="A217" i="6"/>
  <c r="B149" i="6"/>
  <c r="C149" i="6"/>
  <c r="A150" i="6"/>
  <c r="A27" i="6"/>
  <c r="B26" i="6"/>
  <c r="C26" i="6" s="1"/>
  <c r="A243" i="6" l="1"/>
  <c r="B242" i="6"/>
  <c r="C242" i="6" s="1"/>
  <c r="A218" i="6"/>
  <c r="B217" i="6"/>
  <c r="C217" i="6"/>
  <c r="A151" i="6"/>
  <c r="B150" i="6"/>
  <c r="C150" i="6"/>
  <c r="B27" i="6"/>
  <c r="C27" i="6" s="1"/>
  <c r="A28" i="6"/>
  <c r="B243" i="6" l="1"/>
  <c r="C243" i="6"/>
  <c r="A244" i="6"/>
  <c r="B218" i="6"/>
  <c r="C218" i="6"/>
  <c r="B151" i="6"/>
  <c r="A152" i="6"/>
  <c r="C151" i="6"/>
  <c r="A29" i="6"/>
  <c r="B28" i="6"/>
  <c r="C28" i="6" s="1"/>
  <c r="B244" i="6" l="1"/>
  <c r="C244" i="6"/>
  <c r="A245" i="6"/>
  <c r="B152" i="6"/>
  <c r="C152" i="6"/>
  <c r="A153" i="6"/>
  <c r="A30" i="6"/>
  <c r="B29" i="6"/>
  <c r="C29" i="6" s="1"/>
  <c r="B245" i="6" l="1"/>
  <c r="C245" i="6"/>
  <c r="A246" i="6"/>
  <c r="A154" i="6"/>
  <c r="B153" i="6"/>
  <c r="C153" i="6"/>
  <c r="A31" i="6"/>
  <c r="B30" i="6"/>
  <c r="C30" i="6" s="1"/>
  <c r="A247" i="6" l="1"/>
  <c r="B246" i="6"/>
  <c r="C246" i="6" s="1"/>
  <c r="A155" i="6"/>
  <c r="B154" i="6"/>
  <c r="C154" i="6"/>
  <c r="A32" i="6"/>
  <c r="B31" i="6"/>
  <c r="C31" i="6" s="1"/>
  <c r="B247" i="6" l="1"/>
  <c r="A248" i="6"/>
  <c r="C247" i="6"/>
  <c r="A156" i="6"/>
  <c r="B155" i="6"/>
  <c r="C155" i="6"/>
  <c r="A33" i="6"/>
  <c r="B32" i="6"/>
  <c r="C32" i="6" s="1"/>
  <c r="B248" i="6" l="1"/>
  <c r="C248" i="6"/>
  <c r="A249" i="6"/>
  <c r="B156" i="6"/>
  <c r="C156" i="6"/>
  <c r="A157" i="6"/>
  <c r="B33" i="6"/>
  <c r="C33" i="6" s="1"/>
  <c r="A34" i="6"/>
  <c r="B249" i="6" l="1"/>
  <c r="C249" i="6"/>
  <c r="A250" i="6"/>
  <c r="C157" i="6"/>
  <c r="B157" i="6"/>
  <c r="A158" i="6"/>
  <c r="A35" i="6"/>
  <c r="B34" i="6"/>
  <c r="C34" i="6" s="1"/>
  <c r="B250" i="6" l="1"/>
  <c r="C250" i="6" s="1"/>
  <c r="A251" i="6"/>
  <c r="A159" i="6"/>
  <c r="B158" i="6"/>
  <c r="C158" i="6"/>
  <c r="B35" i="6"/>
  <c r="C35" i="6" s="1"/>
  <c r="A36" i="6"/>
  <c r="B251" i="6" l="1"/>
  <c r="C251" i="6"/>
  <c r="A252" i="6"/>
  <c r="B159" i="6"/>
  <c r="A160" i="6"/>
  <c r="C159" i="6"/>
  <c r="A37" i="6"/>
  <c r="B36" i="6"/>
  <c r="C36" i="6" s="1"/>
  <c r="B252" i="6" l="1"/>
  <c r="C252" i="6"/>
  <c r="A253" i="6"/>
  <c r="C160" i="6"/>
  <c r="A161" i="6"/>
  <c r="B160" i="6"/>
  <c r="A38" i="6"/>
  <c r="B37" i="6"/>
  <c r="C37" i="6" s="1"/>
  <c r="A254" i="6" l="1"/>
  <c r="B253" i="6"/>
  <c r="C253" i="6" s="1"/>
  <c r="A162" i="6"/>
  <c r="B161" i="6"/>
  <c r="C161" i="6"/>
  <c r="A39" i="6"/>
  <c r="B38" i="6"/>
  <c r="C38" i="6" s="1"/>
  <c r="B254" i="6" l="1"/>
  <c r="C254" i="6"/>
  <c r="A255" i="6"/>
  <c r="A163" i="6"/>
  <c r="C162" i="6"/>
  <c r="B162" i="6"/>
  <c r="A40" i="6"/>
  <c r="B39" i="6"/>
  <c r="B255" i="6" l="1"/>
  <c r="A256" i="6"/>
  <c r="C255" i="6"/>
  <c r="B163" i="6"/>
  <c r="A164" i="6"/>
  <c r="C163" i="6"/>
  <c r="A41" i="6"/>
  <c r="B40" i="6"/>
  <c r="B256" i="6" l="1"/>
  <c r="C256" i="6"/>
  <c r="A257" i="6"/>
  <c r="B164" i="6"/>
  <c r="C164" i="6"/>
  <c r="A165" i="6"/>
  <c r="A42" i="6"/>
  <c r="B41" i="6"/>
  <c r="A258" i="6" l="1"/>
  <c r="B257" i="6"/>
  <c r="C257" i="6"/>
  <c r="B165" i="6"/>
  <c r="C165" i="6"/>
  <c r="A166" i="6"/>
  <c r="A43" i="6"/>
  <c r="B42" i="6"/>
  <c r="B258" i="6" l="1"/>
  <c r="C258" i="6"/>
  <c r="A259" i="6"/>
  <c r="A167" i="6"/>
  <c r="B166" i="6"/>
  <c r="C166" i="6"/>
  <c r="A44" i="6"/>
  <c r="B43" i="6"/>
  <c r="B259" i="6" l="1"/>
  <c r="C259" i="6"/>
  <c r="A260" i="6"/>
  <c r="B167" i="6"/>
  <c r="A168" i="6"/>
  <c r="C167" i="6"/>
  <c r="A45" i="6"/>
  <c r="B44" i="6"/>
  <c r="B260" i="6" l="1"/>
  <c r="C260" i="6"/>
  <c r="A261" i="6"/>
  <c r="B168" i="6"/>
  <c r="A169" i="6"/>
  <c r="C168" i="6"/>
  <c r="A46" i="6"/>
  <c r="B45" i="6"/>
  <c r="B261" i="6" l="1"/>
  <c r="C261" i="6"/>
  <c r="A262" i="6"/>
  <c r="A170" i="6"/>
  <c r="B169" i="6"/>
  <c r="C169" i="6"/>
  <c r="A47" i="6"/>
  <c r="B46" i="6"/>
  <c r="B262" i="6" l="1"/>
  <c r="C262" i="6"/>
  <c r="A263" i="6"/>
  <c r="A171" i="6"/>
  <c r="B170" i="6"/>
  <c r="C170" i="6"/>
  <c r="A48" i="6"/>
  <c r="B47" i="6"/>
  <c r="B263" i="6" l="1"/>
  <c r="A264" i="6"/>
  <c r="C263" i="6"/>
  <c r="B171" i="6"/>
  <c r="A172" i="6"/>
  <c r="C171" i="6"/>
  <c r="A49" i="6"/>
  <c r="B48" i="6"/>
  <c r="B264" i="6" l="1"/>
  <c r="C264" i="6"/>
  <c r="A265" i="6"/>
  <c r="C172" i="6"/>
  <c r="A173" i="6"/>
  <c r="B172" i="6"/>
  <c r="A50" i="6"/>
  <c r="B49" i="6"/>
  <c r="B265" i="6" l="1"/>
  <c r="C265" i="6"/>
  <c r="A266" i="6"/>
  <c r="B173" i="6"/>
  <c r="A174" i="6"/>
  <c r="C173" i="6"/>
  <c r="A51" i="6"/>
  <c r="B50" i="6"/>
  <c r="A267" i="6" l="1"/>
  <c r="B266" i="6"/>
  <c r="C266" i="6"/>
  <c r="A175" i="6"/>
  <c r="B174" i="6"/>
  <c r="C174" i="6"/>
  <c r="A52" i="6"/>
  <c r="B51" i="6"/>
  <c r="B267" i="6" l="1"/>
  <c r="C267" i="6"/>
  <c r="A268" i="6"/>
  <c r="A176" i="6"/>
  <c r="B175" i="6"/>
  <c r="C175" i="6"/>
  <c r="A53" i="6"/>
  <c r="B52" i="6"/>
  <c r="B268" i="6" l="1"/>
  <c r="C268" i="6"/>
  <c r="A269" i="6"/>
  <c r="B176" i="6"/>
  <c r="A177" i="6"/>
  <c r="C176" i="6"/>
  <c r="A54" i="6"/>
  <c r="B53" i="6"/>
  <c r="B269" i="6" l="1"/>
  <c r="C269" i="6"/>
  <c r="A270" i="6"/>
  <c r="B177" i="6"/>
  <c r="C177" i="6"/>
  <c r="A178" i="6"/>
  <c r="A55" i="6"/>
  <c r="B54" i="6"/>
  <c r="B270" i="6" l="1"/>
  <c r="C270" i="6" s="1"/>
  <c r="A271" i="6"/>
  <c r="A179" i="6"/>
  <c r="B178" i="6"/>
  <c r="C178" i="6"/>
  <c r="B55" i="6"/>
  <c r="A56" i="6"/>
  <c r="B271" i="6" l="1"/>
  <c r="C271" i="6"/>
  <c r="A272" i="6"/>
  <c r="B179" i="6"/>
  <c r="A180" i="6"/>
  <c r="C179" i="6"/>
  <c r="A57" i="6"/>
  <c r="B56" i="6"/>
  <c r="B272" i="6" l="1"/>
  <c r="C272" i="6"/>
  <c r="A273" i="6"/>
  <c r="A181" i="6"/>
  <c r="B180" i="6"/>
  <c r="C180" i="6" s="1"/>
  <c r="A58" i="6"/>
  <c r="B57" i="6"/>
  <c r="B273" i="6" l="1"/>
  <c r="C273" i="6"/>
  <c r="A274" i="6"/>
  <c r="B181" i="6"/>
  <c r="C181" i="6"/>
  <c r="A182" i="6"/>
  <c r="A59" i="6"/>
  <c r="B58" i="6"/>
  <c r="B274" i="6" l="1"/>
  <c r="C274" i="6"/>
  <c r="A275" i="6"/>
  <c r="A183" i="6"/>
  <c r="B182" i="6"/>
  <c r="C182" i="6"/>
  <c r="B59" i="6"/>
  <c r="A60" i="6"/>
  <c r="B275" i="6" l="1"/>
  <c r="C275" i="6"/>
  <c r="A276" i="6"/>
  <c r="B183" i="6"/>
  <c r="A184" i="6"/>
  <c r="C183" i="6"/>
  <c r="A61" i="6"/>
  <c r="B60" i="6"/>
  <c r="B276" i="6" l="1"/>
  <c r="C276" i="6"/>
  <c r="A277" i="6"/>
  <c r="A185" i="6"/>
  <c r="B184" i="6"/>
  <c r="C184" i="6" s="1"/>
  <c r="A62" i="6"/>
  <c r="B61" i="6"/>
  <c r="A278" i="6" l="1"/>
  <c r="B277" i="6"/>
  <c r="C277" i="6"/>
  <c r="B185" i="6"/>
  <c r="C185" i="6"/>
  <c r="A186" i="6"/>
  <c r="A63" i="6"/>
  <c r="B62" i="6"/>
  <c r="B278" i="6" l="1"/>
  <c r="C278" i="6" s="1"/>
  <c r="A279" i="6"/>
  <c r="A187" i="6"/>
  <c r="B186" i="6"/>
  <c r="C186" i="6"/>
  <c r="A64" i="6"/>
  <c r="B63" i="6"/>
  <c r="B279" i="6" l="1"/>
  <c r="A280" i="6"/>
  <c r="C279" i="6"/>
  <c r="A188" i="6"/>
  <c r="B187" i="6"/>
  <c r="C187" i="6"/>
  <c r="A65" i="6"/>
  <c r="B64" i="6"/>
  <c r="B280" i="6" l="1"/>
  <c r="C280" i="6"/>
  <c r="A281" i="6"/>
  <c r="A189" i="6"/>
  <c r="B188" i="6"/>
  <c r="C188" i="6" s="1"/>
  <c r="A66" i="6"/>
  <c r="B65" i="6"/>
  <c r="B281" i="6" l="1"/>
  <c r="C281" i="6" s="1"/>
  <c r="A282" i="6"/>
  <c r="B189" i="6"/>
  <c r="A190" i="6"/>
  <c r="C189" i="6"/>
  <c r="A67" i="6"/>
  <c r="B66" i="6"/>
  <c r="B282" i="6" l="1"/>
  <c r="C282" i="6" s="1"/>
  <c r="A283" i="6"/>
  <c r="A191" i="6"/>
  <c r="B190" i="6"/>
  <c r="C190" i="6"/>
  <c r="A68" i="6"/>
  <c r="B67" i="6"/>
  <c r="B283" i="6" l="1"/>
  <c r="C283" i="6"/>
  <c r="A284" i="6"/>
  <c r="B191" i="6"/>
  <c r="A192" i="6"/>
  <c r="C191" i="6"/>
  <c r="A69" i="6"/>
  <c r="B68" i="6"/>
  <c r="B284" i="6" l="1"/>
  <c r="C284" i="6"/>
  <c r="A285" i="6"/>
  <c r="B192" i="6"/>
  <c r="C192" i="6"/>
  <c r="A193" i="6"/>
  <c r="B69" i="6"/>
  <c r="A70" i="6"/>
  <c r="B285" i="6" l="1"/>
  <c r="C285" i="6" s="1"/>
  <c r="A286" i="6"/>
  <c r="B193" i="6"/>
  <c r="C193" i="6" s="1"/>
  <c r="B70" i="6"/>
  <c r="A71" i="6"/>
  <c r="A287" i="6" l="1"/>
  <c r="B286" i="6"/>
  <c r="C286" i="6" s="1"/>
  <c r="A72" i="6"/>
  <c r="B71" i="6"/>
  <c r="B287" i="6" l="1"/>
  <c r="A288" i="6"/>
  <c r="C287" i="6"/>
  <c r="A73" i="6"/>
  <c r="B72" i="6"/>
  <c r="B288" i="6" l="1"/>
  <c r="C288" i="6"/>
  <c r="A289" i="6"/>
  <c r="A74" i="6"/>
  <c r="B73" i="6"/>
  <c r="B289" i="6" l="1"/>
  <c r="C289" i="6"/>
  <c r="A290" i="6"/>
  <c r="A75" i="6"/>
  <c r="B74" i="6"/>
  <c r="B290" i="6" l="1"/>
  <c r="C290" i="6"/>
  <c r="A291" i="6"/>
  <c r="A76" i="6"/>
  <c r="B75" i="6"/>
  <c r="B291" i="6" l="1"/>
  <c r="C291" i="6"/>
  <c r="A292" i="6"/>
  <c r="A77" i="6"/>
  <c r="B76" i="6"/>
  <c r="B292" i="6" l="1"/>
  <c r="C292" i="6"/>
  <c r="A293" i="6"/>
  <c r="A78" i="6"/>
  <c r="B77" i="6"/>
  <c r="B293" i="6" l="1"/>
  <c r="C293" i="6"/>
  <c r="A294" i="6"/>
  <c r="B78" i="6"/>
  <c r="A79" i="6"/>
  <c r="A295" i="6" l="1"/>
  <c r="B294" i="6"/>
  <c r="C294" i="6" s="1"/>
  <c r="A80" i="6"/>
  <c r="B79" i="6"/>
  <c r="B295" i="6" l="1"/>
  <c r="A296" i="6"/>
  <c r="C295" i="6"/>
  <c r="A81" i="6"/>
  <c r="B80" i="6"/>
  <c r="B296" i="6" l="1"/>
  <c r="C296" i="6"/>
  <c r="A297" i="6"/>
  <c r="A82" i="6"/>
  <c r="B81" i="6"/>
  <c r="B297" i="6" l="1"/>
  <c r="C297" i="6"/>
  <c r="A298" i="6"/>
  <c r="A83" i="6"/>
  <c r="B82" i="6"/>
  <c r="B298" i="6" l="1"/>
  <c r="C298" i="6"/>
  <c r="A299" i="6"/>
  <c r="B83" i="6"/>
  <c r="A84" i="6"/>
  <c r="B299" i="6" l="1"/>
  <c r="C299" i="6"/>
  <c r="A300" i="6"/>
  <c r="A85" i="6"/>
  <c r="B84" i="6"/>
  <c r="B300" i="6" l="1"/>
  <c r="C300" i="6"/>
  <c r="A301" i="6"/>
  <c r="A86" i="6"/>
  <c r="B85" i="6"/>
  <c r="A302" i="6" l="1"/>
  <c r="B301" i="6"/>
  <c r="C301" i="6"/>
  <c r="B86" i="6"/>
  <c r="C86" i="6" s="1"/>
  <c r="A87" i="6"/>
  <c r="B302" i="6" l="1"/>
  <c r="C302" i="6"/>
  <c r="A88" i="6"/>
  <c r="B87" i="6"/>
  <c r="C87" i="6" s="1"/>
  <c r="A89" i="6" l="1"/>
  <c r="B88" i="6"/>
  <c r="C88" i="6" s="1"/>
  <c r="B89" i="6" l="1"/>
  <c r="C89" i="6" s="1"/>
  <c r="A90" i="6"/>
  <c r="B90" i="6" l="1"/>
  <c r="C90" i="6" s="1"/>
  <c r="A91" i="6"/>
  <c r="A92" i="6" l="1"/>
  <c r="B91" i="6"/>
  <c r="C91" i="6" s="1"/>
  <c r="A93" i="6" l="1"/>
  <c r="B92" i="6"/>
  <c r="C92" i="6" s="1"/>
  <c r="A94" i="6" l="1"/>
  <c r="B93" i="6"/>
  <c r="C93" i="6" s="1"/>
  <c r="B94" i="6" l="1"/>
  <c r="C94" i="6" s="1"/>
  <c r="A95" i="6"/>
  <c r="A96" i="6" l="1"/>
  <c r="B95" i="6"/>
  <c r="C95" i="6" s="1"/>
  <c r="A97" i="6" l="1"/>
  <c r="B96" i="6"/>
  <c r="C96" i="6" s="1"/>
  <c r="B97" i="6" l="1"/>
  <c r="C97" i="6" s="1"/>
  <c r="A98" i="6"/>
  <c r="B98" i="6" l="1"/>
  <c r="C98" i="6" s="1"/>
  <c r="A99" i="6"/>
  <c r="A100" i="6" l="1"/>
  <c r="B99" i="6"/>
  <c r="C99" i="6" s="1"/>
  <c r="A101" i="6" l="1"/>
  <c r="B100" i="6"/>
  <c r="C100" i="6" s="1"/>
  <c r="A102" i="6" l="1"/>
  <c r="B101" i="6"/>
  <c r="C101" i="6" s="1"/>
  <c r="B102" i="6" l="1"/>
  <c r="C102" i="6" s="1"/>
  <c r="A103" i="6"/>
  <c r="A104" i="6" l="1"/>
  <c r="B103" i="6"/>
  <c r="C103" i="6" s="1"/>
  <c r="A105" i="6" l="1"/>
  <c r="B104" i="6"/>
  <c r="C104" i="6" s="1"/>
  <c r="B105" i="6" l="1"/>
  <c r="C105" i="6" s="1"/>
  <c r="A106" i="6"/>
  <c r="B106" i="6" l="1"/>
  <c r="C106" i="6" s="1"/>
  <c r="A107" i="6"/>
  <c r="A108" i="6" l="1"/>
  <c r="B107" i="6"/>
  <c r="C107" i="6" s="1"/>
  <c r="A109" i="6" l="1"/>
  <c r="B108" i="6"/>
  <c r="C108" i="6" s="1"/>
  <c r="A110" i="6" l="1"/>
  <c r="B109" i="6"/>
  <c r="C109" i="6" s="1"/>
  <c r="B110" i="6" l="1"/>
  <c r="C110" i="6" s="1"/>
  <c r="A111" i="6"/>
  <c r="A112" i="6" l="1"/>
  <c r="B111" i="6"/>
  <c r="C111" i="6" s="1"/>
  <c r="A113" i="6" l="1"/>
  <c r="B112" i="6"/>
  <c r="C112" i="6" s="1"/>
  <c r="A114" i="6" l="1"/>
  <c r="B113" i="6"/>
  <c r="C113" i="6" s="1"/>
  <c r="B114" i="6" l="1"/>
  <c r="C114" i="6" s="1"/>
  <c r="A115" i="6"/>
  <c r="A116" i="6" l="1"/>
  <c r="B115" i="6"/>
  <c r="C115" i="6" s="1"/>
  <c r="A117" i="6" l="1"/>
  <c r="B116" i="6"/>
  <c r="C116" i="6" s="1"/>
  <c r="A118" i="6" l="1"/>
  <c r="B117" i="6"/>
  <c r="C117" i="6" s="1"/>
  <c r="B118" i="6" l="1"/>
  <c r="C118" i="6" s="1"/>
  <c r="A119" i="6"/>
  <c r="A120" i="6" l="1"/>
  <c r="B119" i="6"/>
  <c r="C119" i="6" s="1"/>
  <c r="A121" i="6" l="1"/>
  <c r="B120" i="6"/>
  <c r="C120" i="6" s="1"/>
  <c r="A122" i="6" l="1"/>
  <c r="B121" i="6"/>
  <c r="C121" i="6" s="1"/>
  <c r="B122" i="6" l="1"/>
  <c r="C12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<sst xmlns="http://schemas.openxmlformats.org/spreadsheetml/2006/main" count="132" uniqueCount="103">
  <si>
    <t>№ анкеты</t>
  </si>
  <si>
    <t>Лояльность
Y</t>
  </si>
  <si>
    <t>Цена
X1</t>
  </si>
  <si>
    <t>Сервис
X2</t>
  </si>
  <si>
    <t>Ассортимент
X3</t>
  </si>
  <si>
    <t>Допуслуги
X4</t>
  </si>
  <si>
    <t xml:space="preserve">X_T = </t>
  </si>
  <si>
    <t>X =</t>
  </si>
  <si>
    <t>a=</t>
  </si>
  <si>
    <t>a0</t>
  </si>
  <si>
    <t>a1</t>
  </si>
  <si>
    <t>a2</t>
  </si>
  <si>
    <t>a3</t>
  </si>
  <si>
    <t>a4</t>
  </si>
  <si>
    <t>y^</t>
  </si>
  <si>
    <t>I.4) Вычислить (независимо) следующие величины :</t>
  </si>
  <si>
    <t>I.3) Ответить на следующие вопросы:</t>
  </si>
  <si>
    <t>а) На сколько ед. увеличится значение переменной y при увеличении переменной xk на 1 ед?</t>
  </si>
  <si>
    <t xml:space="preserve">Ответ: на </t>
  </si>
  <si>
    <t>ед</t>
  </si>
  <si>
    <t>б) На сколько процентов увеличится переменная y^ при увеличении переменной xk на 1 %?</t>
  </si>
  <si>
    <t>е(У/а1)=</t>
  </si>
  <si>
    <t>е(У/а2)=</t>
  </si>
  <si>
    <t>е(У/а3)=</t>
  </si>
  <si>
    <t>е(У/а4)=</t>
  </si>
  <si>
    <t>ср знач</t>
  </si>
  <si>
    <t>Y - Ycp</t>
  </si>
  <si>
    <t>Y^-Ycp</t>
  </si>
  <si>
    <t>e=Y^-Y</t>
  </si>
  <si>
    <t>SS полная =</t>
  </si>
  <si>
    <t>SS регрессии =</t>
  </si>
  <si>
    <t>SS остатков =</t>
  </si>
  <si>
    <t>сумма кв</t>
  </si>
  <si>
    <t>I.4) Вычислить коэффициент линейной детерминации</t>
  </si>
  <si>
    <t>R^2=</t>
  </si>
  <si>
    <t>II.1) Вычислить статистическую оценку s(epsilon)^2</t>
  </si>
  <si>
    <t>e^2 (сумма квадратов ошибок)</t>
  </si>
  <si>
    <t>s(eps)^2=</t>
  </si>
  <si>
    <t>N - это кол-во строк в исх данных</t>
  </si>
  <si>
    <t>m - это кол-во независимых переменных</t>
  </si>
  <si>
    <t>s(eps)=</t>
  </si>
  <si>
    <t>II.2) Вычислить статистические оценки s(ak)^2 для дисперсий СВ а0, а1,…,аm</t>
  </si>
  <si>
    <t>diag[(X.t * X)^(-1)] =</t>
  </si>
  <si>
    <t>( Диагональ матрицы (X.t * X)^(-1) )</t>
  </si>
  <si>
    <t>s(a_k)^2=</t>
  </si>
  <si>
    <t>s(a_k) =</t>
  </si>
  <si>
    <t>(Стандартные ошибки)</t>
  </si>
  <si>
    <t>k=</t>
  </si>
  <si>
    <t>(X_T * X) ^(-1) =</t>
  </si>
  <si>
    <t>II.3) Вычислить значения t-статистик t(a_k)      (k = 0,1,….,m)</t>
  </si>
  <si>
    <t>a_k=</t>
  </si>
  <si>
    <t>t(a_k)=</t>
  </si>
  <si>
    <t>II.4) Вычислить значение F-статистики</t>
  </si>
  <si>
    <t>F=</t>
  </si>
  <si>
    <t>III. Оценки значимости</t>
  </si>
  <si>
    <t>a) Вычислить и отметить на графике критические точки +-t_a,N-m-1 такие, что</t>
  </si>
  <si>
    <t>N=</t>
  </si>
  <si>
    <t>(Количество испытаний)</t>
  </si>
  <si>
    <t>m=</t>
  </si>
  <si>
    <t>(Количество факторов - независимых переменных)</t>
  </si>
  <si>
    <t>N-m-1=</t>
  </si>
  <si>
    <t>(Степеней свободы T-распределения Стьюдента)</t>
  </si>
  <si>
    <t>alpha =</t>
  </si>
  <si>
    <t>t_alpha_N-m-1=</t>
  </si>
  <si>
    <t>III.1) Рассмотреть Н0-гипотезу для коэффицентов а0,а1,…,аm</t>
  </si>
  <si>
    <t>Если abs(t(a_k)&gt;</t>
  </si>
  <si>
    <t xml:space="preserve"> =&gt; Вероятность Н0 &lt; </t>
  </si>
  <si>
    <t>abs(t(a0))=</t>
  </si>
  <si>
    <t>Если знак &lt;, то гипотеза Н0 состоятельна с уровнем значимости</t>
  </si>
  <si>
    <t>abs(t(a1))=</t>
  </si>
  <si>
    <t>Если знак &gt;, то гипотеза Н0  не состоятельна с уровнем значимости</t>
  </si>
  <si>
    <t>abs(t(a2))=</t>
  </si>
  <si>
    <t>III.2) Вычислить Р-значение для величин а0,а1,…,аm</t>
  </si>
  <si>
    <t>P(ak)=</t>
  </si>
  <si>
    <t>III.3) Построить доверительный интервал для случайных величин а0,а1,…,аm величиной</t>
  </si>
  <si>
    <t>у=</t>
  </si>
  <si>
    <t>t_alpa-N-m-1=</t>
  </si>
  <si>
    <t>s(a0)=</t>
  </si>
  <si>
    <t>L0,R0=</t>
  </si>
  <si>
    <t>s(a1)=</t>
  </si>
  <si>
    <t>L1,R1=</t>
  </si>
  <si>
    <t>s(a2)=</t>
  </si>
  <si>
    <t>L2,R2=</t>
  </si>
  <si>
    <t>III.4) Построить (на диаграмме) график функции плотности распределения Фишера F с числом степеней свободы (m: N-m-1) и центром E(F) = 0</t>
  </si>
  <si>
    <t>Задание выполнено на Листе 2</t>
  </si>
  <si>
    <t>III.5) Рассмотреть H0-гипотезу для случайной величины F. Найти ее значимость</t>
  </si>
  <si>
    <t>F_(m; N-m-1) =</t>
  </si>
  <si>
    <t>f_alpha_(m, N-m-1)=</t>
  </si>
  <si>
    <t>Ответ: так как неравенство F_(m; N-m-1)   &gt; f_alpha_(m, N-m-1) не выполнено, гипотеза Н0 для F статистики состоятельна</t>
  </si>
  <si>
    <t>P-значение P(F) для случайной величины F:</t>
  </si>
  <si>
    <t>P(F)=</t>
  </si>
  <si>
    <t>abs(t(a3))=</t>
  </si>
  <si>
    <t>abs(t(a4))=</t>
  </si>
  <si>
    <t>s(a3)=</t>
  </si>
  <si>
    <t>s(a4)=</t>
  </si>
  <si>
    <t>L3,R3=</t>
  </si>
  <si>
    <t>x</t>
  </si>
  <si>
    <t>f_T_7(x)</t>
  </si>
  <si>
    <t>f_T_7(x) : abs(x) &gt; t_alpha_7</t>
  </si>
  <si>
    <t>A=</t>
  </si>
  <si>
    <t>h=</t>
  </si>
  <si>
    <t>alpha=</t>
  </si>
  <si>
    <t>t_alpha_7=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</si>
</sst>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6" xfId="0" applyFill="1" applyBorder="1"/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9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0" fillId="2" borderId="14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4" xfId="0" applyFill="1" applyBorder="1" applyAlignment="1">
      <alignment horizontal="left"/>
    </xf>
    <xf numFmtId="0" fontId="0" fillId="8" borderId="15" xfId="0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0" borderId="13" xfId="0" applyBorder="1"/>
    <xf numFmtId="0" fontId="0" fillId="9" borderId="10" xfId="0" applyFill="1" applyBorder="1"/>
    <xf numFmtId="0" fontId="0" fillId="9" borderId="12" xfId="0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f_T_7(x) </a:t>
            </a:r>
            <a:r>
              <a:rPr lang="ru-RU" sz="1400" b="0" i="0" u="none" strike="noStrike" baseline="0"/>
              <a:t>Плотность </a:t>
            </a:r>
            <a:r>
              <a:rPr lang="en-US" sz="1400" b="0" i="0" u="none" strike="noStrike" baseline="0"/>
              <a:t>T-</a:t>
            </a:r>
            <a:r>
              <a:rPr lang="ru-RU" sz="1400" b="0" i="0" u="none" strike="noStrike" baseline="0"/>
              <a:t>распределения (Стьюдента)с 7 степ. своб. Под окр. частью: площадь=вероятность=0,05 (5 %)</a:t>
            </a:r>
            <a:endParaRPr lang="en-US" sz="1400" b="0" i="0" u="none" strike="noStrike" baseline="0"/>
          </a:p>
        </c:rich>
      </c:tx>
      <c:layout>
        <c:manualLayout>
          <c:xMode val="edge"/>
          <c:yMode val="edge"/>
          <c:x val="0.1593748906386701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[1]Лист2!$B$1</c:f>
              <c:strCache>
                <c:ptCount val="1"/>
                <c:pt idx="0">
                  <c:v>f_T_7(x)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[1]Лист2!$B$2:$B$122</c:f>
              <c:numCache>
                <c:formatCode>General</c:formatCode>
                <c:ptCount val="121"/>
                <c:pt idx="0">
                  <c:v>2.7037679977520577E-4</c:v>
                </c:pt>
                <c:pt idx="1">
                  <c:v>3.0249804726878438E-4</c:v>
                </c:pt>
                <c:pt idx="2">
                  <c:v>3.3886635294017259E-4</c:v>
                </c:pt>
                <c:pt idx="3">
                  <c:v>3.8009723532408891E-4</c:v>
                </c:pt>
                <c:pt idx="4">
                  <c:v>4.2690265096727623E-4</c:v>
                </c:pt>
                <c:pt idx="5">
                  <c:v>4.8010710974551114E-4</c:v>
                </c:pt>
                <c:pt idx="6">
                  <c:v>5.4066662098628114E-4</c:v>
                </c:pt>
                <c:pt idx="7">
                  <c:v>6.096909840180956E-4</c:v>
                </c:pt>
                <c:pt idx="8">
                  <c:v>6.884700306774139E-4</c:v>
                </c:pt>
                <c:pt idx="9">
                  <c:v>7.7850453779606166E-4</c:v>
                </c:pt>
                <c:pt idx="10">
                  <c:v>8.8154265732600127E-4</c:v>
                </c:pt>
                <c:pt idx="11">
                  <c:v>9.9962286331650393E-4</c:v>
                </c:pt>
                <c:pt idx="12">
                  <c:v>1.1351245913782508E-3</c:v>
                </c:pt>
                <c:pt idx="13">
                  <c:v>1.2908279505215244E-3</c:v>
                </c:pt>
                <c:pt idx="14">
                  <c:v>1.469984122148286E-3</c:v>
                </c:pt>
                <c:pt idx="15">
                  <c:v>1.6763983288416195E-3</c:v>
                </c:pt>
                <c:pt idx="16">
                  <c:v>1.9145275578168303E-3</c:v>
                </c:pt>
                <c:pt idx="17">
                  <c:v>2.1895955602304813E-3</c:v>
                </c:pt>
                <c:pt idx="18">
                  <c:v>2.5077280151267656E-3</c:v>
                </c:pt>
                <c:pt idx="19">
                  <c:v>2.8761111387772121E-3</c:v>
                </c:pt>
                <c:pt idx="20">
                  <c:v>3.3031774237808763E-3</c:v>
                </c:pt>
                <c:pt idx="21">
                  <c:v>3.7988225862883975E-3</c:v>
                </c:pt>
                <c:pt idx="22">
                  <c:v>4.3746581509088115E-3</c:v>
                </c:pt>
                <c:pt idx="23">
                  <c:v>5.044304361618024E-3</c:v>
                </c:pt>
                <c:pt idx="24">
                  <c:v>5.8237282014525589E-3</c:v>
                </c:pt>
                <c:pt idx="25">
                  <c:v>6.7316311326452768E-3</c:v>
                </c:pt>
                <c:pt idx="26">
                  <c:v>7.7898905926887365E-3</c:v>
                </c:pt>
                <c:pt idx="27">
                  <c:v>9.0240581128862834E-3</c:v>
                </c:pt>
                <c:pt idx="28">
                  <c:v>1.0463914917300031E-2</c:v>
                </c:pt>
                <c:pt idx="29">
                  <c:v>1.2144082694581382E-2</c:v>
                </c:pt>
                <c:pt idx="30">
                  <c:v>1.410468251721596E-2</c:v>
                </c:pt>
                <c:pt idx="31">
                  <c:v>1.6392028134717074E-2</c:v>
                </c:pt>
                <c:pt idx="32">
                  <c:v>1.9059330537815521E-2</c:v>
                </c:pt>
                <c:pt idx="33">
                  <c:v>2.2167378180897292E-2</c:v>
                </c:pt>
                <c:pt idx="34">
                  <c:v>2.5785140969772666E-2</c:v>
                </c:pt>
                <c:pt idx="35">
                  <c:v>2.9990225589891926E-2</c:v>
                </c:pt>
                <c:pt idx="36">
                  <c:v>3.4869084753940953E-2</c:v>
                </c:pt>
                <c:pt idx="37">
                  <c:v>4.0516853782230675E-2</c:v>
                </c:pt>
                <c:pt idx="38">
                  <c:v>4.7036655726268924E-2</c:v>
                </c:pt>
                <c:pt idx="39">
                  <c:v>5.4538183396588058E-2</c:v>
                </c:pt>
                <c:pt idx="40">
                  <c:v>6.3135337302661479E-2</c:v>
                </c:pt>
                <c:pt idx="41">
                  <c:v>7.2942679044070882E-2</c:v>
                </c:pt>
                <c:pt idx="42">
                  <c:v>8.4070459110832163E-2</c:v>
                </c:pt>
                <c:pt idx="43">
                  <c:v>9.6618008002831643E-2</c:v>
                </c:pt>
                <c:pt idx="44">
                  <c:v>0.1106653537395513</c:v>
                </c:pt>
                <c:pt idx="45">
                  <c:v>0.12626306128596032</c:v>
                </c:pt>
                <c:pt idx="46">
                  <c:v>0.14342049167762139</c:v>
                </c:pt>
                <c:pt idx="47">
                  <c:v>0.16209295508951987</c:v>
                </c:pt>
                <c:pt idx="48">
                  <c:v>0.18216857418973781</c:v>
                </c:pt>
                <c:pt idx="49">
                  <c:v>0.20345605401479283</c:v>
                </c:pt>
                <c:pt idx="50">
                  <c:v>0.22567492027545652</c:v>
                </c:pt>
                <c:pt idx="51">
                  <c:v>0.24845006240500855</c:v>
                </c:pt>
                <c:pt idx="52">
                  <c:v>0.27131250511654181</c:v>
                </c:pt>
                <c:pt idx="53">
                  <c:v>0.293708134519166</c:v>
                </c:pt>
                <c:pt idx="54">
                  <c:v>0.31501554715928093</c:v>
                </c:pt>
                <c:pt idx="55">
                  <c:v>0.33457325335016425</c:v>
                </c:pt>
                <c:pt idx="56">
                  <c:v>0.35171521531491018</c:v>
                </c:pt>
                <c:pt idx="57">
                  <c:v>0.36581230078018684</c:v>
                </c:pt>
                <c:pt idx="58">
                  <c:v>0.37631593526996315</c:v>
                </c:pt>
                <c:pt idx="59">
                  <c:v>0.38279933426055063</c:v>
                </c:pt>
                <c:pt idx="60">
                  <c:v>0.38499145083226738</c:v>
                </c:pt>
                <c:pt idx="61">
                  <c:v>0.38279933426055102</c:v>
                </c:pt>
                <c:pt idx="62">
                  <c:v>0.37631593526996393</c:v>
                </c:pt>
                <c:pt idx="63">
                  <c:v>0.365812300780188</c:v>
                </c:pt>
                <c:pt idx="64">
                  <c:v>0.35171521531491157</c:v>
                </c:pt>
                <c:pt idx="65">
                  <c:v>0.33457325335016591</c:v>
                </c:pt>
                <c:pt idx="66">
                  <c:v>0.31501554715928271</c:v>
                </c:pt>
                <c:pt idx="67">
                  <c:v>0.293708134519168</c:v>
                </c:pt>
                <c:pt idx="68">
                  <c:v>0.27131250511654398</c:v>
                </c:pt>
                <c:pt idx="69">
                  <c:v>0.24845006240501066</c:v>
                </c:pt>
                <c:pt idx="70">
                  <c:v>0.22567492027545855</c:v>
                </c:pt>
                <c:pt idx="71">
                  <c:v>0.20345605401479477</c:v>
                </c:pt>
                <c:pt idx="72">
                  <c:v>0.18216857418973964</c:v>
                </c:pt>
                <c:pt idx="73">
                  <c:v>0.16209295508952165</c:v>
                </c:pt>
                <c:pt idx="74">
                  <c:v>0.14342049167762302</c:v>
                </c:pt>
                <c:pt idx="75">
                  <c:v>0.12626306128596179</c:v>
                </c:pt>
                <c:pt idx="76">
                  <c:v>0.11066535373955262</c:v>
                </c:pt>
                <c:pt idx="77">
                  <c:v>9.6618008002832864E-2</c:v>
                </c:pt>
                <c:pt idx="78">
                  <c:v>8.4070459110833246E-2</c:v>
                </c:pt>
                <c:pt idx="79">
                  <c:v>7.2942679044071854E-2</c:v>
                </c:pt>
                <c:pt idx="80">
                  <c:v>6.3135337302662298E-2</c:v>
                </c:pt>
                <c:pt idx="81">
                  <c:v>5.4538183396588773E-2</c:v>
                </c:pt>
                <c:pt idx="82">
                  <c:v>4.7036655726269562E-2</c:v>
                </c:pt>
                <c:pt idx="83">
                  <c:v>4.0516853782231237E-2</c:v>
                </c:pt>
                <c:pt idx="84">
                  <c:v>3.4869084753941439E-2</c:v>
                </c:pt>
                <c:pt idx="85">
                  <c:v>2.9990225589892339E-2</c:v>
                </c:pt>
                <c:pt idx="86">
                  <c:v>2.5785140969773038E-2</c:v>
                </c:pt>
                <c:pt idx="87">
                  <c:v>2.2167378180897621E-2</c:v>
                </c:pt>
                <c:pt idx="88">
                  <c:v>1.9059330537815774E-2</c:v>
                </c:pt>
                <c:pt idx="89">
                  <c:v>1.639202813471731E-2</c:v>
                </c:pt>
                <c:pt idx="90">
                  <c:v>1.4104682517216159E-2</c:v>
                </c:pt>
                <c:pt idx="91">
                  <c:v>1.2144082694581544E-2</c:v>
                </c:pt>
                <c:pt idx="92">
                  <c:v>1.0463914917300178E-2</c:v>
                </c:pt>
                <c:pt idx="93">
                  <c:v>9.0240581128864083E-3</c:v>
                </c:pt>
                <c:pt idx="94">
                  <c:v>7.789890592688844E-3</c:v>
                </c:pt>
                <c:pt idx="95">
                  <c:v>6.7316311326453661E-3</c:v>
                </c:pt>
                <c:pt idx="96">
                  <c:v>5.8237282014526413E-3</c:v>
                </c:pt>
                <c:pt idx="97">
                  <c:v>5.0443043616180908E-3</c:v>
                </c:pt>
                <c:pt idx="98">
                  <c:v>4.3746581509088688E-3</c:v>
                </c:pt>
                <c:pt idx="99">
                  <c:v>3.7988225862884474E-3</c:v>
                </c:pt>
                <c:pt idx="100">
                  <c:v>3.3031774237809192E-3</c:v>
                </c:pt>
                <c:pt idx="101">
                  <c:v>2.8761111387772494E-3</c:v>
                </c:pt>
                <c:pt idx="102">
                  <c:v>2.507728015126796E-3</c:v>
                </c:pt>
                <c:pt idx="103">
                  <c:v>2.189595560230506E-3</c:v>
                </c:pt>
                <c:pt idx="104">
                  <c:v>1.9145275578168535E-3</c:v>
                </c:pt>
                <c:pt idx="105">
                  <c:v>1.6763983288416414E-3</c:v>
                </c:pt>
                <c:pt idx="106">
                  <c:v>1.4699841221483025E-3</c:v>
                </c:pt>
                <c:pt idx="107">
                  <c:v>1.2908279505215402E-3</c:v>
                </c:pt>
                <c:pt idx="108">
                  <c:v>1.1351245913782636E-3</c:v>
                </c:pt>
                <c:pt idx="109">
                  <c:v>9.9962286331651477E-4</c:v>
                </c:pt>
                <c:pt idx="110">
                  <c:v>8.8154265732601179E-4</c:v>
                </c:pt>
                <c:pt idx="111">
                  <c:v>7.7850453779607098E-4</c:v>
                </c:pt>
                <c:pt idx="112">
                  <c:v>6.8847003067742159E-4</c:v>
                </c:pt>
                <c:pt idx="113">
                  <c:v>6.0969098401810178E-4</c:v>
                </c:pt>
                <c:pt idx="114">
                  <c:v>5.4066662098628711E-4</c:v>
                </c:pt>
                <c:pt idx="115">
                  <c:v>4.8010710974551597E-4</c:v>
                </c:pt>
                <c:pt idx="116">
                  <c:v>4.269026509672803E-4</c:v>
                </c:pt>
                <c:pt idx="117">
                  <c:v>3.8009723532409271E-4</c:v>
                </c:pt>
                <c:pt idx="118">
                  <c:v>3.38866352940176E-4</c:v>
                </c:pt>
                <c:pt idx="119">
                  <c:v>3.0249804726878698E-4</c:v>
                </c:pt>
                <c:pt idx="120">
                  <c:v>2.7037679977520875E-4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3-4B5A-AD31-E14B49851831}"/>
            </c:ext>
          </c:extLst>
        </c:ser>
        <c:ser>
          <c:idx val="1"/>
          <c:order val="1"/>
          <c:tx>
            <c:strRef>
              <c:f>[1]Лист2!$C$1</c:f>
              <c:strCache>
                <c:ptCount val="1"/>
                <c:pt idx="0">
                  <c:v>f_T_7(x) : abs(x) &gt; t_alpha_7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[1]Лист2!$C$2:$C$122</c:f>
              <c:numCache>
                <c:formatCode>General</c:formatCode>
                <c:ptCount val="121"/>
                <c:pt idx="0">
                  <c:v>2.7037679977520577E-4</c:v>
                </c:pt>
                <c:pt idx="1">
                  <c:v>3.0249804726878438E-4</c:v>
                </c:pt>
                <c:pt idx="2">
                  <c:v>3.3886635294017259E-4</c:v>
                </c:pt>
                <c:pt idx="3">
                  <c:v>3.8009723532408891E-4</c:v>
                </c:pt>
                <c:pt idx="4">
                  <c:v>4.2690265096727623E-4</c:v>
                </c:pt>
                <c:pt idx="5">
                  <c:v>4.8010710974551114E-4</c:v>
                </c:pt>
                <c:pt idx="6">
                  <c:v>5.4066662098628114E-4</c:v>
                </c:pt>
                <c:pt idx="7">
                  <c:v>6.096909840180956E-4</c:v>
                </c:pt>
                <c:pt idx="8">
                  <c:v>6.884700306774139E-4</c:v>
                </c:pt>
                <c:pt idx="9">
                  <c:v>7.7850453779606166E-4</c:v>
                </c:pt>
                <c:pt idx="10">
                  <c:v>8.8154265732600127E-4</c:v>
                </c:pt>
                <c:pt idx="11">
                  <c:v>9.9962286331650393E-4</c:v>
                </c:pt>
                <c:pt idx="12">
                  <c:v>1.1351245913782508E-3</c:v>
                </c:pt>
                <c:pt idx="13">
                  <c:v>1.2908279505215244E-3</c:v>
                </c:pt>
                <c:pt idx="14">
                  <c:v>1.469984122148286E-3</c:v>
                </c:pt>
                <c:pt idx="15">
                  <c:v>1.6763983288416195E-3</c:v>
                </c:pt>
                <c:pt idx="16">
                  <c:v>1.9145275578168303E-3</c:v>
                </c:pt>
                <c:pt idx="17">
                  <c:v>2.1895955602304813E-3</c:v>
                </c:pt>
                <c:pt idx="18">
                  <c:v>2.5077280151267656E-3</c:v>
                </c:pt>
                <c:pt idx="19">
                  <c:v>2.8761111387772121E-3</c:v>
                </c:pt>
                <c:pt idx="20">
                  <c:v>3.3031774237808763E-3</c:v>
                </c:pt>
                <c:pt idx="21">
                  <c:v>3.7988225862883975E-3</c:v>
                </c:pt>
                <c:pt idx="22">
                  <c:v>4.3746581509088115E-3</c:v>
                </c:pt>
                <c:pt idx="23">
                  <c:v>5.044304361618024E-3</c:v>
                </c:pt>
                <c:pt idx="24">
                  <c:v>5.8237282014525589E-3</c:v>
                </c:pt>
                <c:pt idx="25">
                  <c:v>6.7316311326452768E-3</c:v>
                </c:pt>
                <c:pt idx="26">
                  <c:v>7.7898905926887365E-3</c:v>
                </c:pt>
                <c:pt idx="27">
                  <c:v>9.0240581128862834E-3</c:v>
                </c:pt>
                <c:pt idx="28">
                  <c:v>1.0463914917300031E-2</c:v>
                </c:pt>
                <c:pt idx="29">
                  <c:v>1.2144082694581382E-2</c:v>
                </c:pt>
                <c:pt idx="30">
                  <c:v>1.410468251721596E-2</c:v>
                </c:pt>
                <c:pt idx="31">
                  <c:v>1.6392028134717074E-2</c:v>
                </c:pt>
                <c:pt idx="32">
                  <c:v>1.9059330537815521E-2</c:v>
                </c:pt>
                <c:pt idx="33">
                  <c:v>2.2167378180897292E-2</c:v>
                </c:pt>
                <c:pt idx="34">
                  <c:v>2.5785140969772666E-2</c:v>
                </c:pt>
                <c:pt idx="35">
                  <c:v>2.9990225589891926E-2</c:v>
                </c:pt>
                <c:pt idx="36">
                  <c:v>3.4869084753940953E-2</c:v>
                </c:pt>
                <c:pt idx="84">
                  <c:v>3.4869084753941439E-2</c:v>
                </c:pt>
                <c:pt idx="85">
                  <c:v>2.9990225589892339E-2</c:v>
                </c:pt>
                <c:pt idx="86">
                  <c:v>2.5785140969773038E-2</c:v>
                </c:pt>
                <c:pt idx="87">
                  <c:v>2.2167378180897621E-2</c:v>
                </c:pt>
                <c:pt idx="88">
                  <c:v>1.9059330537815774E-2</c:v>
                </c:pt>
                <c:pt idx="89">
                  <c:v>1.639202813471731E-2</c:v>
                </c:pt>
                <c:pt idx="90">
                  <c:v>1.4104682517216159E-2</c:v>
                </c:pt>
                <c:pt idx="91">
                  <c:v>1.2144082694581544E-2</c:v>
                </c:pt>
                <c:pt idx="92">
                  <c:v>1.0463914917300178E-2</c:v>
                </c:pt>
                <c:pt idx="93">
                  <c:v>9.0240581128864083E-3</c:v>
                </c:pt>
                <c:pt idx="94">
                  <c:v>7.789890592688844E-3</c:v>
                </c:pt>
                <c:pt idx="95">
                  <c:v>6.7316311326453661E-3</c:v>
                </c:pt>
                <c:pt idx="96">
                  <c:v>5.8237282014526413E-3</c:v>
                </c:pt>
                <c:pt idx="97">
                  <c:v>5.0443043616180908E-3</c:v>
                </c:pt>
                <c:pt idx="98">
                  <c:v>4.3746581509088688E-3</c:v>
                </c:pt>
                <c:pt idx="99">
                  <c:v>3.7988225862884474E-3</c:v>
                </c:pt>
                <c:pt idx="100">
                  <c:v>3.3031774237809192E-3</c:v>
                </c:pt>
                <c:pt idx="101">
                  <c:v>2.8761111387772494E-3</c:v>
                </c:pt>
                <c:pt idx="102">
                  <c:v>2.507728015126796E-3</c:v>
                </c:pt>
                <c:pt idx="103">
                  <c:v>2.189595560230506E-3</c:v>
                </c:pt>
                <c:pt idx="104">
                  <c:v>1.9145275578168535E-3</c:v>
                </c:pt>
                <c:pt idx="105">
                  <c:v>1.6763983288416414E-3</c:v>
                </c:pt>
                <c:pt idx="106">
                  <c:v>1.4699841221483025E-3</c:v>
                </c:pt>
                <c:pt idx="107">
                  <c:v>1.2908279505215402E-3</c:v>
                </c:pt>
                <c:pt idx="108">
                  <c:v>1.1351245913782636E-3</c:v>
                </c:pt>
                <c:pt idx="109">
                  <c:v>9.9962286331651477E-4</c:v>
                </c:pt>
                <c:pt idx="110">
                  <c:v>8.8154265732601179E-4</c:v>
                </c:pt>
                <c:pt idx="111">
                  <c:v>7.7850453779607098E-4</c:v>
                </c:pt>
                <c:pt idx="112">
                  <c:v>6.8847003067742159E-4</c:v>
                </c:pt>
                <c:pt idx="113">
                  <c:v>6.0969098401810178E-4</c:v>
                </c:pt>
                <c:pt idx="114">
                  <c:v>5.4066662098628711E-4</c:v>
                </c:pt>
                <c:pt idx="115">
                  <c:v>4.8010710974551597E-4</c:v>
                </c:pt>
                <c:pt idx="116">
                  <c:v>4.269026509672803E-4</c:v>
                </c:pt>
                <c:pt idx="117">
                  <c:v>3.8009723532409271E-4</c:v>
                </c:pt>
                <c:pt idx="118">
                  <c:v>3.38866352940176E-4</c:v>
                </c:pt>
                <c:pt idx="119">
                  <c:v>3.0249804726878698E-4</c:v>
                </c:pt>
                <c:pt idx="120">
                  <c:v>2.7037679977520875E-4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3-4B5A-AD31-E14B49851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316079"/>
        <c:axId val="1615316559"/>
      </c:lineChart>
      <c:catAx>
        <c:axId val="161531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316559"/>
        <c:crosses val="autoZero"/>
        <c:auto val="1"/>
        <c:lblAlgn val="ctr"/>
        <c:lblOffset val="100"/>
        <c:noMultiLvlLbl val="0"/>
      </c:catAx>
      <c:valAx>
        <c:axId val="16153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53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441960</xdr:colOff>
      <xdr:row>78</xdr:row>
      <xdr:rowOff>152400</xdr:rowOff>
    </xdr:from>
    <xdr:to>
      <xdr:col>6</xdr:col>
      <xdr:colOff>160382</xdr:colOff>
      <xdr:row>81</xdr:row>
      <xdr:rowOff>47230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4A8165F-0820-4462-9110-E378142AC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1780" y="9342120"/>
          <a:ext cx="1943462" cy="435850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91</xdr:row>
      <xdr:rowOff>22860</xdr:rowOff>
    </xdr:from>
    <xdr:to>
      <xdr:col>5</xdr:col>
      <xdr:colOff>204108</xdr:colOff>
      <xdr:row>93</xdr:row>
      <xdr:rowOff>150223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85DAC7-3A66-4E7F-A337-92544CE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9880" y="11254740"/>
          <a:ext cx="1232808" cy="49312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96</xdr:row>
      <xdr:rowOff>83820</xdr:rowOff>
    </xdr:from>
    <xdr:to>
      <xdr:col>6</xdr:col>
      <xdr:colOff>314943</xdr:colOff>
      <xdr:row>99</xdr:row>
      <xdr:rowOff>163918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CD53FF-8AD4-4EE0-9D3E-45B1C8B1A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12245340"/>
          <a:ext cx="4429743" cy="62873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108</xdr:row>
      <xdr:rowOff>83820</xdr:rowOff>
    </xdr:from>
    <xdr:to>
      <xdr:col>5</xdr:col>
      <xdr:colOff>190500</xdr:colOff>
      <xdr:row>110</xdr:row>
      <xdr:rowOff>15165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890489B-B5C3-41E3-A672-07EB18EB7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" y="14668500"/>
          <a:ext cx="3680460" cy="297105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117</xdr:row>
      <xdr:rowOff>68580</xdr:rowOff>
    </xdr:from>
    <xdr:to>
      <xdr:col>5</xdr:col>
      <xdr:colOff>640080</xdr:colOff>
      <xdr:row>119</xdr:row>
      <xdr:rowOff>44423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2A314FB-EBDD-44E0-89DE-DAF48256C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" y="16329660"/>
          <a:ext cx="4107180" cy="341603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127</xdr:row>
      <xdr:rowOff>76200</xdr:rowOff>
    </xdr:from>
    <xdr:to>
      <xdr:col>2</xdr:col>
      <xdr:colOff>464821</xdr:colOff>
      <xdr:row>129</xdr:row>
      <xdr:rowOff>97100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83A83CB-CEC2-4FF9-9743-AA9C7B500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1" y="18013680"/>
          <a:ext cx="1691640" cy="38666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106681</xdr:colOff>
      <xdr:row>138</xdr:row>
      <xdr:rowOff>76200</xdr:rowOff>
    </xdr:from>
    <xdr:to>
      <xdr:col>3</xdr:col>
      <xdr:colOff>167641</xdr:colOff>
      <xdr:row>140</xdr:row>
      <xdr:rowOff>1073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0DD3FB7-C821-4CF0-9DB4-50FCC3FDF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681" y="20238720"/>
          <a:ext cx="2065020" cy="290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15240</xdr:rowOff>
    </xdr:from>
    <xdr:to>
      <xdr:col>10</xdr:col>
      <xdr:colOff>502920</xdr:colOff>
      <xdr:row>171</xdr:row>
      <xdr:rowOff>121549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E0DE5B0-1341-46F8-AA6F-75DF98D0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1783020"/>
          <a:ext cx="7170420" cy="654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10</xdr:row>
      <xdr:rowOff>57150</xdr:rowOff>
    </xdr:from>
    <xdr:to>
      <xdr:col>11</xdr:col>
      <xdr:colOff>274320</xdr:colOff>
      <xdr:row>25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9DF7B8-9C48-4737-B8E2-96B63476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m\Desktop\&#1056;&#1072;&#1073;&#1086;&#1095;&#1072;&#1103;%20&#1087;&#1072;&#1087;&#1082;&#1072;\ITiABD\&#1054;&#1044;&#1080;&#1052;&#1058;&#1056;\&#1057;&#1077;&#1084;&#1080;&#1085;&#1072;&#1088;%2010.%20&#1052;&#1085;&#1086;&#1075;&#1086;&#1092;&#1072;&#1082;&#1090;&#1086;&#1088;&#1085;&#1072;&#1103;%20&#1088;&#1077;&#1075;&#1088;&#1077;&#1089;&#1089;&#1080;&#1103;%202.xlsx" TargetMode="External"/><Relationship Id="rId1" Type="http://schemas.openxmlformats.org/officeDocument/2006/relationships/externalLinkPath" Target="/Users/alexm/Desktop/&#1056;&#1072;&#1073;&#1086;&#1095;&#1072;&#1103;%20&#1087;&#1072;&#1087;&#1082;&#1072;/ITiABD/&#1054;&#1044;&#1080;&#1052;&#1058;&#1056;/&#1057;&#1077;&#1084;&#1080;&#1085;&#1072;&#1088;%2010.%20&#1052;&#1085;&#1086;&#1075;&#1086;&#1092;&#1072;&#1082;&#1090;&#1086;&#1088;&#1085;&#1072;&#1103;%20&#1088;&#1077;&#1075;&#1088;&#1077;&#1089;&#1089;&#1080;&#1103;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  <sheetName val="Лист2"/>
    </sheetNames>
    <sheetDataSet>
      <sheetData sheetId="0">
        <row r="116">
          <cell r="B116">
            <v>0.05</v>
          </cell>
        </row>
      </sheetData>
      <sheetData sheetId="1">
        <row r="1">
          <cell r="B1" t="str">
            <v>f_T_7(x)</v>
          </cell>
          <cell r="C1" t="str">
            <v>f_T_7(x) : abs(x) &gt; t_alpha_7</v>
          </cell>
        </row>
        <row r="2">
          <cell r="B2">
            <v>2.7037679977520577E-4</v>
          </cell>
          <cell r="C2">
            <v>2.7037679977520577E-4</v>
          </cell>
        </row>
        <row r="3">
          <cell r="B3">
            <v>3.0249804726878438E-4</v>
          </cell>
          <cell r="C3">
            <v>3.0249804726878438E-4</v>
          </cell>
        </row>
        <row r="4">
          <cell r="B4">
            <v>3.3886635294017259E-4</v>
          </cell>
          <cell r="C4">
            <v>3.3886635294017259E-4</v>
          </cell>
        </row>
        <row r="5">
          <cell r="B5">
            <v>3.8009723532408891E-4</v>
          </cell>
          <cell r="C5">
            <v>3.8009723532408891E-4</v>
          </cell>
        </row>
        <row r="6">
          <cell r="B6">
            <v>4.2690265096727623E-4</v>
          </cell>
          <cell r="C6">
            <v>4.2690265096727623E-4</v>
          </cell>
        </row>
        <row r="7">
          <cell r="B7">
            <v>4.8010710974551114E-4</v>
          </cell>
          <cell r="C7">
            <v>4.8010710974551114E-4</v>
          </cell>
        </row>
        <row r="8">
          <cell r="B8">
            <v>5.4066662098628114E-4</v>
          </cell>
          <cell r="C8">
            <v>5.4066662098628114E-4</v>
          </cell>
        </row>
        <row r="9">
          <cell r="B9">
            <v>6.096909840180956E-4</v>
          </cell>
          <cell r="C9">
            <v>6.096909840180956E-4</v>
          </cell>
        </row>
        <row r="10">
          <cell r="B10">
            <v>6.884700306774139E-4</v>
          </cell>
          <cell r="C10">
            <v>6.884700306774139E-4</v>
          </cell>
        </row>
        <row r="11">
          <cell r="B11">
            <v>7.7850453779606166E-4</v>
          </cell>
          <cell r="C11">
            <v>7.7850453779606166E-4</v>
          </cell>
        </row>
        <row r="12">
          <cell r="B12">
            <v>8.8154265732600127E-4</v>
          </cell>
          <cell r="C12">
            <v>8.8154265732600127E-4</v>
          </cell>
        </row>
        <row r="13">
          <cell r="B13">
            <v>9.9962286331650393E-4</v>
          </cell>
          <cell r="C13">
            <v>9.9962286331650393E-4</v>
          </cell>
        </row>
        <row r="14">
          <cell r="B14">
            <v>1.1351245913782508E-3</v>
          </cell>
          <cell r="C14">
            <v>1.1351245913782508E-3</v>
          </cell>
        </row>
        <row r="15">
          <cell r="B15">
            <v>1.2908279505215244E-3</v>
          </cell>
          <cell r="C15">
            <v>1.2908279505215244E-3</v>
          </cell>
        </row>
        <row r="16">
          <cell r="B16">
            <v>1.469984122148286E-3</v>
          </cell>
          <cell r="C16">
            <v>1.469984122148286E-3</v>
          </cell>
        </row>
        <row r="17">
          <cell r="B17">
            <v>1.6763983288416195E-3</v>
          </cell>
          <cell r="C17">
            <v>1.6763983288416195E-3</v>
          </cell>
        </row>
        <row r="18">
          <cell r="B18">
            <v>1.9145275578168303E-3</v>
          </cell>
          <cell r="C18">
            <v>1.9145275578168303E-3</v>
          </cell>
        </row>
        <row r="19">
          <cell r="B19">
            <v>2.1895955602304813E-3</v>
          </cell>
          <cell r="C19">
            <v>2.1895955602304813E-3</v>
          </cell>
        </row>
        <row r="20">
          <cell r="B20">
            <v>2.5077280151267656E-3</v>
          </cell>
          <cell r="C20">
            <v>2.5077280151267656E-3</v>
          </cell>
        </row>
        <row r="21">
          <cell r="B21">
            <v>2.8761111387772121E-3</v>
          </cell>
          <cell r="C21">
            <v>2.8761111387772121E-3</v>
          </cell>
        </row>
        <row r="22">
          <cell r="B22">
            <v>3.3031774237808763E-3</v>
          </cell>
          <cell r="C22">
            <v>3.3031774237808763E-3</v>
          </cell>
        </row>
        <row r="23">
          <cell r="B23">
            <v>3.7988225862883975E-3</v>
          </cell>
          <cell r="C23">
            <v>3.7988225862883975E-3</v>
          </cell>
        </row>
        <row r="24">
          <cell r="B24">
            <v>4.3746581509088115E-3</v>
          </cell>
          <cell r="C24">
            <v>4.3746581509088115E-3</v>
          </cell>
        </row>
        <row r="25">
          <cell r="B25">
            <v>5.044304361618024E-3</v>
          </cell>
          <cell r="C25">
            <v>5.044304361618024E-3</v>
          </cell>
        </row>
        <row r="26">
          <cell r="B26">
            <v>5.8237282014525589E-3</v>
          </cell>
          <cell r="C26">
            <v>5.8237282014525589E-3</v>
          </cell>
        </row>
        <row r="27">
          <cell r="B27">
            <v>6.7316311326452768E-3</v>
          </cell>
          <cell r="C27">
            <v>6.7316311326452768E-3</v>
          </cell>
        </row>
        <row r="28">
          <cell r="B28">
            <v>7.7898905926887365E-3</v>
          </cell>
          <cell r="C28">
            <v>7.7898905926887365E-3</v>
          </cell>
        </row>
        <row r="29">
          <cell r="B29">
            <v>9.0240581128862834E-3</v>
          </cell>
          <cell r="C29">
            <v>9.0240581128862834E-3</v>
          </cell>
        </row>
        <row r="30">
          <cell r="B30">
            <v>1.0463914917300031E-2</v>
          </cell>
          <cell r="C30">
            <v>1.0463914917300031E-2</v>
          </cell>
        </row>
        <row r="31">
          <cell r="B31">
            <v>1.2144082694581382E-2</v>
          </cell>
          <cell r="C31">
            <v>1.2144082694581382E-2</v>
          </cell>
        </row>
        <row r="32">
          <cell r="B32">
            <v>1.410468251721596E-2</v>
          </cell>
          <cell r="C32">
            <v>1.410468251721596E-2</v>
          </cell>
        </row>
        <row r="33">
          <cell r="B33">
            <v>1.6392028134717074E-2</v>
          </cell>
          <cell r="C33">
            <v>1.6392028134717074E-2</v>
          </cell>
        </row>
        <row r="34">
          <cell r="B34">
            <v>1.9059330537815521E-2</v>
          </cell>
          <cell r="C34">
            <v>1.9059330537815521E-2</v>
          </cell>
        </row>
        <row r="35">
          <cell r="B35">
            <v>2.2167378180897292E-2</v>
          </cell>
          <cell r="C35">
            <v>2.2167378180897292E-2</v>
          </cell>
        </row>
        <row r="36">
          <cell r="B36">
            <v>2.5785140969772666E-2</v>
          </cell>
          <cell r="C36">
            <v>2.5785140969772666E-2</v>
          </cell>
        </row>
        <row r="37">
          <cell r="B37">
            <v>2.9990225589891926E-2</v>
          </cell>
          <cell r="C37">
            <v>2.9990225589891926E-2</v>
          </cell>
        </row>
        <row r="38">
          <cell r="B38">
            <v>3.4869084753940953E-2</v>
          </cell>
          <cell r="C38">
            <v>3.4869084753940953E-2</v>
          </cell>
        </row>
        <row r="39">
          <cell r="B39">
            <v>4.0516853782230675E-2</v>
          </cell>
        </row>
        <row r="40">
          <cell r="B40">
            <v>4.7036655726268924E-2</v>
          </cell>
        </row>
        <row r="41">
          <cell r="B41">
            <v>5.4538183396588058E-2</v>
          </cell>
        </row>
        <row r="42">
          <cell r="B42">
            <v>6.3135337302661479E-2</v>
          </cell>
        </row>
        <row r="43">
          <cell r="B43">
            <v>7.2942679044070882E-2</v>
          </cell>
        </row>
        <row r="44">
          <cell r="B44">
            <v>8.4070459110832163E-2</v>
          </cell>
        </row>
        <row r="45">
          <cell r="B45">
            <v>9.6618008002831643E-2</v>
          </cell>
        </row>
        <row r="46">
          <cell r="B46">
            <v>0.1106653537395513</v>
          </cell>
        </row>
        <row r="47">
          <cell r="B47">
            <v>0.12626306128596032</v>
          </cell>
        </row>
        <row r="48">
          <cell r="B48">
            <v>0.14342049167762139</v>
          </cell>
        </row>
        <row r="49">
          <cell r="B49">
            <v>0.16209295508951987</v>
          </cell>
        </row>
        <row r="50">
          <cell r="B50">
            <v>0.18216857418973781</v>
          </cell>
        </row>
        <row r="51">
          <cell r="B51">
            <v>0.20345605401479283</v>
          </cell>
        </row>
        <row r="52">
          <cell r="B52">
            <v>0.22567492027545652</v>
          </cell>
        </row>
        <row r="53">
          <cell r="B53">
            <v>0.24845006240500855</v>
          </cell>
        </row>
        <row r="54">
          <cell r="B54">
            <v>0.27131250511654181</v>
          </cell>
        </row>
        <row r="55">
          <cell r="B55">
            <v>0.293708134519166</v>
          </cell>
        </row>
        <row r="56">
          <cell r="B56">
            <v>0.31501554715928093</v>
          </cell>
        </row>
        <row r="57">
          <cell r="B57">
            <v>0.33457325335016425</v>
          </cell>
        </row>
        <row r="58">
          <cell r="B58">
            <v>0.35171521531491018</v>
          </cell>
        </row>
        <row r="59">
          <cell r="B59">
            <v>0.36581230078018684</v>
          </cell>
        </row>
        <row r="60">
          <cell r="B60">
            <v>0.37631593526996315</v>
          </cell>
        </row>
        <row r="61">
          <cell r="B61">
            <v>0.38279933426055063</v>
          </cell>
        </row>
        <row r="62">
          <cell r="B62">
            <v>0.38499145083226738</v>
          </cell>
        </row>
        <row r="63">
          <cell r="B63">
            <v>0.38279933426055102</v>
          </cell>
        </row>
        <row r="64">
          <cell r="B64">
            <v>0.37631593526996393</v>
          </cell>
        </row>
        <row r="65">
          <cell r="B65">
            <v>0.365812300780188</v>
          </cell>
        </row>
        <row r="66">
          <cell r="B66">
            <v>0.35171521531491157</v>
          </cell>
        </row>
        <row r="67">
          <cell r="B67">
            <v>0.33457325335016591</v>
          </cell>
        </row>
        <row r="68">
          <cell r="B68">
            <v>0.31501554715928271</v>
          </cell>
        </row>
        <row r="69">
          <cell r="B69">
            <v>0.293708134519168</v>
          </cell>
        </row>
        <row r="70">
          <cell r="B70">
            <v>0.27131250511654398</v>
          </cell>
        </row>
        <row r="71">
          <cell r="B71">
            <v>0.24845006240501066</v>
          </cell>
        </row>
        <row r="72">
          <cell r="B72">
            <v>0.22567492027545855</v>
          </cell>
        </row>
        <row r="73">
          <cell r="B73">
            <v>0.20345605401479477</v>
          </cell>
        </row>
        <row r="74">
          <cell r="B74">
            <v>0.18216857418973964</v>
          </cell>
        </row>
        <row r="75">
          <cell r="B75">
            <v>0.16209295508952165</v>
          </cell>
        </row>
        <row r="76">
          <cell r="B76">
            <v>0.14342049167762302</v>
          </cell>
        </row>
        <row r="77">
          <cell r="B77">
            <v>0.12626306128596179</v>
          </cell>
        </row>
        <row r="78">
          <cell r="B78">
            <v>0.11066535373955262</v>
          </cell>
        </row>
        <row r="79">
          <cell r="B79">
            <v>9.6618008002832864E-2</v>
          </cell>
        </row>
        <row r="80">
          <cell r="B80">
            <v>8.4070459110833246E-2</v>
          </cell>
        </row>
        <row r="81">
          <cell r="B81">
            <v>7.2942679044071854E-2</v>
          </cell>
        </row>
        <row r="82">
          <cell r="B82">
            <v>6.3135337302662298E-2</v>
          </cell>
        </row>
        <row r="83">
          <cell r="B83">
            <v>5.4538183396588773E-2</v>
          </cell>
        </row>
        <row r="84">
          <cell r="B84">
            <v>4.7036655726269562E-2</v>
          </cell>
        </row>
        <row r="85">
          <cell r="B85">
            <v>4.0516853782231237E-2</v>
          </cell>
        </row>
        <row r="86">
          <cell r="B86">
            <v>3.4869084753941439E-2</v>
          </cell>
          <cell r="C86">
            <v>3.4869084753941439E-2</v>
          </cell>
        </row>
        <row r="87">
          <cell r="B87">
            <v>2.9990225589892339E-2</v>
          </cell>
          <cell r="C87">
            <v>2.9990225589892339E-2</v>
          </cell>
        </row>
        <row r="88">
          <cell r="B88">
            <v>2.5785140969773038E-2</v>
          </cell>
          <cell r="C88">
            <v>2.5785140969773038E-2</v>
          </cell>
        </row>
        <row r="89">
          <cell r="B89">
            <v>2.2167378180897621E-2</v>
          </cell>
          <cell r="C89">
            <v>2.2167378180897621E-2</v>
          </cell>
        </row>
        <row r="90">
          <cell r="B90">
            <v>1.9059330537815774E-2</v>
          </cell>
          <cell r="C90">
            <v>1.9059330537815774E-2</v>
          </cell>
        </row>
        <row r="91">
          <cell r="B91">
            <v>1.639202813471731E-2</v>
          </cell>
          <cell r="C91">
            <v>1.639202813471731E-2</v>
          </cell>
        </row>
        <row r="92">
          <cell r="B92">
            <v>1.4104682517216159E-2</v>
          </cell>
          <cell r="C92">
            <v>1.4104682517216159E-2</v>
          </cell>
        </row>
        <row r="93">
          <cell r="B93">
            <v>1.2144082694581544E-2</v>
          </cell>
          <cell r="C93">
            <v>1.2144082694581544E-2</v>
          </cell>
        </row>
        <row r="94">
          <cell r="B94">
            <v>1.0463914917300178E-2</v>
          </cell>
          <cell r="C94">
            <v>1.0463914917300178E-2</v>
          </cell>
        </row>
        <row r="95">
          <cell r="B95">
            <v>9.0240581128864083E-3</v>
          </cell>
          <cell r="C95">
            <v>9.0240581128864083E-3</v>
          </cell>
        </row>
        <row r="96">
          <cell r="B96">
            <v>7.789890592688844E-3</v>
          </cell>
          <cell r="C96">
            <v>7.789890592688844E-3</v>
          </cell>
        </row>
        <row r="97">
          <cell r="B97">
            <v>6.7316311326453661E-3</v>
          </cell>
          <cell r="C97">
            <v>6.7316311326453661E-3</v>
          </cell>
        </row>
        <row r="98">
          <cell r="B98">
            <v>5.8237282014526413E-3</v>
          </cell>
          <cell r="C98">
            <v>5.8237282014526413E-3</v>
          </cell>
        </row>
        <row r="99">
          <cell r="B99">
            <v>5.0443043616180908E-3</v>
          </cell>
          <cell r="C99">
            <v>5.0443043616180908E-3</v>
          </cell>
        </row>
        <row r="100">
          <cell r="B100">
            <v>4.3746581509088688E-3</v>
          </cell>
          <cell r="C100">
            <v>4.3746581509088688E-3</v>
          </cell>
        </row>
        <row r="101">
          <cell r="B101">
            <v>3.7988225862884474E-3</v>
          </cell>
          <cell r="C101">
            <v>3.7988225862884474E-3</v>
          </cell>
        </row>
        <row r="102">
          <cell r="B102">
            <v>3.3031774237809192E-3</v>
          </cell>
          <cell r="C102">
            <v>3.3031774237809192E-3</v>
          </cell>
        </row>
        <row r="103">
          <cell r="B103">
            <v>2.8761111387772494E-3</v>
          </cell>
          <cell r="C103">
            <v>2.8761111387772494E-3</v>
          </cell>
        </row>
        <row r="104">
          <cell r="B104">
            <v>2.507728015126796E-3</v>
          </cell>
          <cell r="C104">
            <v>2.507728015126796E-3</v>
          </cell>
        </row>
        <row r="105">
          <cell r="B105">
            <v>2.189595560230506E-3</v>
          </cell>
          <cell r="C105">
            <v>2.189595560230506E-3</v>
          </cell>
        </row>
        <row r="106">
          <cell r="B106">
            <v>1.9145275578168535E-3</v>
          </cell>
          <cell r="C106">
            <v>1.9145275578168535E-3</v>
          </cell>
        </row>
        <row r="107">
          <cell r="B107">
            <v>1.6763983288416414E-3</v>
          </cell>
          <cell r="C107">
            <v>1.6763983288416414E-3</v>
          </cell>
        </row>
        <row r="108">
          <cell r="B108">
            <v>1.4699841221483025E-3</v>
          </cell>
          <cell r="C108">
            <v>1.4699841221483025E-3</v>
          </cell>
        </row>
        <row r="109">
          <cell r="B109">
            <v>1.2908279505215402E-3</v>
          </cell>
          <cell r="C109">
            <v>1.2908279505215402E-3</v>
          </cell>
        </row>
        <row r="110">
          <cell r="B110">
            <v>1.1351245913782636E-3</v>
          </cell>
          <cell r="C110">
            <v>1.1351245913782636E-3</v>
          </cell>
        </row>
        <row r="111">
          <cell r="B111">
            <v>9.9962286331651477E-4</v>
          </cell>
          <cell r="C111">
            <v>9.9962286331651477E-4</v>
          </cell>
        </row>
        <row r="112">
          <cell r="B112">
            <v>8.8154265732601179E-4</v>
          </cell>
          <cell r="C112">
            <v>8.8154265732601179E-4</v>
          </cell>
        </row>
        <row r="113">
          <cell r="B113">
            <v>7.7850453779607098E-4</v>
          </cell>
          <cell r="C113">
            <v>7.7850453779607098E-4</v>
          </cell>
        </row>
        <row r="114">
          <cell r="B114">
            <v>6.8847003067742159E-4</v>
          </cell>
          <cell r="C114">
            <v>6.8847003067742159E-4</v>
          </cell>
        </row>
        <row r="115">
          <cell r="B115">
            <v>6.0969098401810178E-4</v>
          </cell>
          <cell r="C115">
            <v>6.0969098401810178E-4</v>
          </cell>
        </row>
        <row r="116">
          <cell r="B116">
            <v>5.4066662098628711E-4</v>
          </cell>
          <cell r="C116">
            <v>5.4066662098628711E-4</v>
          </cell>
        </row>
        <row r="117">
          <cell r="B117">
            <v>4.8010710974551597E-4</v>
          </cell>
          <cell r="C117">
            <v>4.8010710974551597E-4</v>
          </cell>
        </row>
        <row r="118">
          <cell r="B118">
            <v>4.269026509672803E-4</v>
          </cell>
          <cell r="C118">
            <v>4.269026509672803E-4</v>
          </cell>
        </row>
        <row r="119">
          <cell r="B119">
            <v>3.8009723532409271E-4</v>
          </cell>
          <cell r="C119">
            <v>3.8009723532409271E-4</v>
          </cell>
        </row>
        <row r="120">
          <cell r="B120">
            <v>3.38866352940176E-4</v>
          </cell>
          <cell r="C120">
            <v>3.38866352940176E-4</v>
          </cell>
        </row>
        <row r="121">
          <cell r="B121">
            <v>3.0249804726878698E-4</v>
          </cell>
          <cell r="C121">
            <v>3.0249804726878698E-4</v>
          </cell>
        </row>
        <row r="122">
          <cell r="B122">
            <v>2.7037679977520875E-4</v>
          </cell>
          <cell r="C122">
            <v>2.7037679977520875E-4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3"/>
  <sheetViews>
    <sheetView topLeftCell="A134" workbookViewId="0">
      <selection activeCell="B147" sqref="B147"/>
    </sheetView>
  </sheetViews>
  <sheetFormatPr defaultRowHeight="14.4" x14ac:dyDescent="0.3"/>
  <cols>
    <col min="1" max="1" width="7.6640625" bestFit="1" customWidth="1"/>
    <col min="2" max="2" width="11.5546875" bestFit="1" customWidth="1"/>
    <col min="3" max="3" width="10" customWidth="1"/>
    <col min="4" max="4" width="13.109375" bestFit="1" customWidth="1"/>
    <col min="6" max="6" width="10.44140625" customWidth="1"/>
  </cols>
  <sheetData>
    <row r="1" spans="1:20" ht="43.8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30" t="s">
        <v>26</v>
      </c>
      <c r="I1" s="31" t="s">
        <v>27</v>
      </c>
      <c r="J1" s="32" t="s">
        <v>28</v>
      </c>
    </row>
    <row r="2" spans="1:20" s="1" customFormat="1" ht="15" thickBot="1" x14ac:dyDescent="0.35">
      <c r="A2">
        <v>3456</v>
      </c>
      <c r="B2">
        <v>93</v>
      </c>
      <c r="C2">
        <v>8</v>
      </c>
      <c r="D2">
        <v>7</v>
      </c>
      <c r="E2">
        <v>7</v>
      </c>
      <c r="F2">
        <v>9</v>
      </c>
      <c r="G2" s="1" cm="1">
        <f t="array" ref="G2:G44">MMULT(P2:T44,_xlfn.ANCHORARRAY(B62))</f>
        <v>79.485515318712245</v>
      </c>
      <c r="H2" s="29">
        <f>B2-$B$46</f>
        <v>31</v>
      </c>
      <c r="I2" s="29">
        <f>G2-$B$46</f>
        <v>17.485515318712245</v>
      </c>
      <c r="J2" s="29">
        <f>G2-B2</f>
        <v>-13.514484681287755</v>
      </c>
      <c r="O2" s="1" t="s">
        <v>7</v>
      </c>
      <c r="P2" s="13">
        <v>1</v>
      </c>
      <c r="Q2" s="5">
        <v>8</v>
      </c>
      <c r="R2" s="5">
        <v>7</v>
      </c>
      <c r="S2" s="5">
        <v>7</v>
      </c>
      <c r="T2" s="6">
        <v>9</v>
      </c>
    </row>
    <row r="3" spans="1:20" ht="15" thickBot="1" x14ac:dyDescent="0.35">
      <c r="A3">
        <v>3457</v>
      </c>
      <c r="B3">
        <v>51</v>
      </c>
      <c r="C3">
        <v>5</v>
      </c>
      <c r="D3">
        <v>6</v>
      </c>
      <c r="E3">
        <v>4</v>
      </c>
      <c r="F3">
        <v>7</v>
      </c>
      <c r="G3">
        <v>59.84244856133364</v>
      </c>
      <c r="H3" s="29">
        <f t="shared" ref="H3:H41" si="0">B3-$B$46</f>
        <v>-11</v>
      </c>
      <c r="I3" s="29">
        <f t="shared" ref="I3:I41" si="1">G3-$B$46</f>
        <v>-2.1575514386663599</v>
      </c>
      <c r="J3" s="29">
        <f t="shared" ref="J3:J41" si="2">G3-B3</f>
        <v>8.8424485613336401</v>
      </c>
      <c r="P3" s="14">
        <v>1</v>
      </c>
      <c r="Q3" s="8">
        <v>5</v>
      </c>
      <c r="R3" s="8">
        <v>6</v>
      </c>
      <c r="S3" s="8">
        <v>4</v>
      </c>
      <c r="T3" s="9">
        <v>7</v>
      </c>
    </row>
    <row r="4" spans="1:20" ht="15" thickBot="1" x14ac:dyDescent="0.35">
      <c r="A4">
        <v>3458</v>
      </c>
      <c r="B4">
        <v>63</v>
      </c>
      <c r="C4">
        <v>6</v>
      </c>
      <c r="D4">
        <v>6</v>
      </c>
      <c r="E4">
        <v>5</v>
      </c>
      <c r="F4">
        <v>7</v>
      </c>
      <c r="G4">
        <v>62.463419182624222</v>
      </c>
      <c r="H4" s="29">
        <f t="shared" si="0"/>
        <v>1</v>
      </c>
      <c r="I4" s="29">
        <f t="shared" si="1"/>
        <v>0.46341918262422155</v>
      </c>
      <c r="J4" s="29">
        <f t="shared" si="2"/>
        <v>-0.53658081737577845</v>
      </c>
      <c r="P4" s="14">
        <v>1</v>
      </c>
      <c r="Q4" s="8">
        <v>6</v>
      </c>
      <c r="R4" s="8">
        <v>6</v>
      </c>
      <c r="S4" s="8">
        <v>5</v>
      </c>
      <c r="T4" s="9">
        <v>7</v>
      </c>
    </row>
    <row r="5" spans="1:20" ht="15" thickBot="1" x14ac:dyDescent="0.35">
      <c r="A5">
        <v>3459</v>
      </c>
      <c r="B5">
        <v>72</v>
      </c>
      <c r="C5">
        <v>7</v>
      </c>
      <c r="D5">
        <v>5</v>
      </c>
      <c r="E5">
        <v>6</v>
      </c>
      <c r="F5">
        <v>10</v>
      </c>
      <c r="G5">
        <v>65.816849816185822</v>
      </c>
      <c r="H5" s="29">
        <f t="shared" si="0"/>
        <v>10</v>
      </c>
      <c r="I5" s="29">
        <f t="shared" si="1"/>
        <v>3.8168498161858224</v>
      </c>
      <c r="J5" s="29">
        <f t="shared" si="2"/>
        <v>-6.1831501838141776</v>
      </c>
      <c r="P5" s="14">
        <v>1</v>
      </c>
      <c r="Q5" s="8">
        <v>7</v>
      </c>
      <c r="R5" s="8">
        <v>5</v>
      </c>
      <c r="S5" s="8">
        <v>6</v>
      </c>
      <c r="T5" s="9">
        <v>10</v>
      </c>
    </row>
    <row r="6" spans="1:20" ht="15" thickBot="1" x14ac:dyDescent="0.35">
      <c r="A6">
        <v>3460</v>
      </c>
      <c r="B6">
        <v>58</v>
      </c>
      <c r="C6">
        <v>6</v>
      </c>
      <c r="D6">
        <v>6</v>
      </c>
      <c r="E6">
        <v>5</v>
      </c>
      <c r="F6">
        <v>9</v>
      </c>
      <c r="G6">
        <v>67.468465144935379</v>
      </c>
      <c r="H6" s="29">
        <f t="shared" si="0"/>
        <v>-4</v>
      </c>
      <c r="I6" s="29">
        <f t="shared" si="1"/>
        <v>5.4684651449353794</v>
      </c>
      <c r="J6" s="29">
        <f t="shared" si="2"/>
        <v>9.4684651449353794</v>
      </c>
      <c r="P6" s="14">
        <v>1</v>
      </c>
      <c r="Q6" s="8">
        <v>6</v>
      </c>
      <c r="R6" s="8">
        <v>6</v>
      </c>
      <c r="S6" s="8">
        <v>5</v>
      </c>
      <c r="T6" s="9">
        <v>9</v>
      </c>
    </row>
    <row r="7" spans="1:20" ht="15" thickBot="1" x14ac:dyDescent="0.35">
      <c r="A7">
        <v>3461</v>
      </c>
      <c r="B7">
        <v>88</v>
      </c>
      <c r="C7">
        <v>8</v>
      </c>
      <c r="D7">
        <v>8</v>
      </c>
      <c r="E7">
        <v>7</v>
      </c>
      <c r="F7">
        <v>7</v>
      </c>
      <c r="G7">
        <v>81.255578287596791</v>
      </c>
      <c r="H7" s="29">
        <f t="shared" si="0"/>
        <v>26</v>
      </c>
      <c r="I7" s="29">
        <f t="shared" si="1"/>
        <v>19.255578287596791</v>
      </c>
      <c r="J7" s="29">
        <f t="shared" si="2"/>
        <v>-6.7444217124032093</v>
      </c>
      <c r="P7" s="14">
        <v>1</v>
      </c>
      <c r="Q7" s="8">
        <v>8</v>
      </c>
      <c r="R7" s="8">
        <v>8</v>
      </c>
      <c r="S7" s="8">
        <v>7</v>
      </c>
      <c r="T7" s="9">
        <v>7</v>
      </c>
    </row>
    <row r="8" spans="1:20" ht="15" thickBot="1" x14ac:dyDescent="0.35">
      <c r="A8">
        <v>3462</v>
      </c>
      <c r="B8">
        <v>55</v>
      </c>
      <c r="C8">
        <v>5</v>
      </c>
      <c r="D8">
        <v>6</v>
      </c>
      <c r="E8">
        <v>6</v>
      </c>
      <c r="F8">
        <v>7</v>
      </c>
      <c r="G8">
        <v>60.839707304833212</v>
      </c>
      <c r="H8" s="29">
        <f t="shared" si="0"/>
        <v>-7</v>
      </c>
      <c r="I8" s="29">
        <f t="shared" si="1"/>
        <v>-1.1602926951667882</v>
      </c>
      <c r="J8" s="29">
        <f t="shared" si="2"/>
        <v>5.8397073048332118</v>
      </c>
      <c r="P8" s="14">
        <v>1</v>
      </c>
      <c r="Q8" s="8">
        <v>5</v>
      </c>
      <c r="R8" s="8">
        <v>6</v>
      </c>
      <c r="S8" s="8">
        <v>6</v>
      </c>
      <c r="T8" s="9">
        <v>7</v>
      </c>
    </row>
    <row r="9" spans="1:20" ht="15" thickBot="1" x14ac:dyDescent="0.35">
      <c r="A9">
        <v>3463</v>
      </c>
      <c r="B9">
        <v>25</v>
      </c>
      <c r="C9">
        <v>3</v>
      </c>
      <c r="D9">
        <v>4</v>
      </c>
      <c r="E9">
        <v>5</v>
      </c>
      <c r="F9">
        <v>6</v>
      </c>
      <c r="G9">
        <v>40.043654590454835</v>
      </c>
      <c r="H9" s="29">
        <f t="shared" si="0"/>
        <v>-37</v>
      </c>
      <c r="I9" s="29">
        <f t="shared" si="1"/>
        <v>-21.956345409545165</v>
      </c>
      <c r="J9" s="29">
        <f t="shared" si="2"/>
        <v>15.043654590454835</v>
      </c>
      <c r="P9" s="14">
        <v>1</v>
      </c>
      <c r="Q9" s="8">
        <v>3</v>
      </c>
      <c r="R9" s="8">
        <v>4</v>
      </c>
      <c r="S9" s="8">
        <v>5</v>
      </c>
      <c r="T9" s="9">
        <v>6</v>
      </c>
    </row>
    <row r="10" spans="1:20" ht="15" thickBot="1" x14ac:dyDescent="0.35">
      <c r="A10">
        <v>3464</v>
      </c>
      <c r="B10">
        <v>31</v>
      </c>
      <c r="C10">
        <v>2</v>
      </c>
      <c r="D10">
        <v>5</v>
      </c>
      <c r="E10">
        <v>5</v>
      </c>
      <c r="F10">
        <v>5</v>
      </c>
      <c r="G10">
        <v>42.193899290954178</v>
      </c>
      <c r="H10" s="29">
        <f t="shared" si="0"/>
        <v>-31</v>
      </c>
      <c r="I10" s="29">
        <f t="shared" si="1"/>
        <v>-19.806100709045822</v>
      </c>
      <c r="J10" s="29">
        <f t="shared" si="2"/>
        <v>11.193899290954178</v>
      </c>
      <c r="P10" s="14">
        <v>1</v>
      </c>
      <c r="Q10" s="8">
        <v>2</v>
      </c>
      <c r="R10" s="8">
        <v>5</v>
      </c>
      <c r="S10" s="8">
        <v>5</v>
      </c>
      <c r="T10" s="9">
        <v>5</v>
      </c>
    </row>
    <row r="11" spans="1:20" ht="15" thickBot="1" x14ac:dyDescent="0.35">
      <c r="A11">
        <v>3465</v>
      </c>
      <c r="B11">
        <v>91</v>
      </c>
      <c r="C11">
        <v>8</v>
      </c>
      <c r="D11">
        <v>9</v>
      </c>
      <c r="E11">
        <v>9</v>
      </c>
      <c r="F11">
        <v>10</v>
      </c>
      <c r="G11">
        <v>96.535514905758816</v>
      </c>
      <c r="H11" s="29">
        <f t="shared" si="0"/>
        <v>29</v>
      </c>
      <c r="I11" s="29">
        <f t="shared" si="1"/>
        <v>34.535514905758816</v>
      </c>
      <c r="J11" s="29">
        <f t="shared" si="2"/>
        <v>5.5355149057588164</v>
      </c>
      <c r="P11" s="14">
        <v>1</v>
      </c>
      <c r="Q11" s="8">
        <v>8</v>
      </c>
      <c r="R11" s="8">
        <v>9</v>
      </c>
      <c r="S11" s="8">
        <v>9</v>
      </c>
      <c r="T11" s="9">
        <v>10</v>
      </c>
    </row>
    <row r="12" spans="1:20" ht="15" thickBot="1" x14ac:dyDescent="0.35">
      <c r="A12">
        <v>3466</v>
      </c>
      <c r="B12">
        <v>37</v>
      </c>
      <c r="C12">
        <v>4</v>
      </c>
      <c r="D12">
        <v>4</v>
      </c>
      <c r="E12">
        <v>4</v>
      </c>
      <c r="F12">
        <v>7</v>
      </c>
      <c r="G12">
        <v>44.169889449401424</v>
      </c>
      <c r="H12" s="29">
        <f t="shared" si="0"/>
        <v>-25</v>
      </c>
      <c r="I12" s="29">
        <f t="shared" si="1"/>
        <v>-17.830110550598576</v>
      </c>
      <c r="J12" s="29">
        <f t="shared" si="2"/>
        <v>7.169889449401424</v>
      </c>
      <c r="P12" s="14">
        <v>1</v>
      </c>
      <c r="Q12" s="8">
        <v>4</v>
      </c>
      <c r="R12" s="8">
        <v>4</v>
      </c>
      <c r="S12" s="8">
        <v>4</v>
      </c>
      <c r="T12" s="9">
        <v>7</v>
      </c>
    </row>
    <row r="13" spans="1:20" ht="15" thickBot="1" x14ac:dyDescent="0.35">
      <c r="A13">
        <v>3467</v>
      </c>
      <c r="B13">
        <v>66</v>
      </c>
      <c r="C13">
        <v>6</v>
      </c>
      <c r="D13">
        <v>7</v>
      </c>
      <c r="E13">
        <v>6</v>
      </c>
      <c r="F13">
        <v>6</v>
      </c>
      <c r="G13">
        <v>67.234634504414132</v>
      </c>
      <c r="H13" s="29">
        <f t="shared" si="0"/>
        <v>4</v>
      </c>
      <c r="I13" s="29">
        <f t="shared" si="1"/>
        <v>5.2346345044141316</v>
      </c>
      <c r="J13" s="29">
        <f t="shared" si="2"/>
        <v>1.2346345044141316</v>
      </c>
      <c r="P13" s="14">
        <v>1</v>
      </c>
      <c r="Q13" s="8">
        <v>6</v>
      </c>
      <c r="R13" s="8">
        <v>7</v>
      </c>
      <c r="S13" s="8">
        <v>6</v>
      </c>
      <c r="T13" s="9">
        <v>6</v>
      </c>
    </row>
    <row r="14" spans="1:20" ht="15" thickBot="1" x14ac:dyDescent="0.35">
      <c r="A14">
        <v>3468</v>
      </c>
      <c r="B14">
        <v>72</v>
      </c>
      <c r="C14">
        <v>8</v>
      </c>
      <c r="D14">
        <v>7</v>
      </c>
      <c r="E14">
        <v>9</v>
      </c>
      <c r="F14">
        <v>7</v>
      </c>
      <c r="G14">
        <v>75.477728099900645</v>
      </c>
      <c r="H14" s="29">
        <f t="shared" si="0"/>
        <v>10</v>
      </c>
      <c r="I14" s="29">
        <f t="shared" si="1"/>
        <v>13.477728099900645</v>
      </c>
      <c r="J14" s="29">
        <f t="shared" si="2"/>
        <v>3.477728099900645</v>
      </c>
      <c r="P14" s="14">
        <v>1</v>
      </c>
      <c r="Q14" s="8">
        <v>8</v>
      </c>
      <c r="R14" s="8">
        <v>7</v>
      </c>
      <c r="S14" s="8">
        <v>9</v>
      </c>
      <c r="T14" s="9">
        <v>7</v>
      </c>
    </row>
    <row r="15" spans="1:20" ht="15" thickBot="1" x14ac:dyDescent="0.35">
      <c r="A15">
        <v>3469</v>
      </c>
      <c r="B15">
        <v>49</v>
      </c>
      <c r="C15">
        <v>5</v>
      </c>
      <c r="D15">
        <v>6</v>
      </c>
      <c r="E15">
        <v>6</v>
      </c>
      <c r="F15">
        <v>5</v>
      </c>
      <c r="G15">
        <v>55.834661342522054</v>
      </c>
      <c r="H15" s="29">
        <f t="shared" si="0"/>
        <v>-13</v>
      </c>
      <c r="I15" s="29">
        <f t="shared" si="1"/>
        <v>-6.1653386574779461</v>
      </c>
      <c r="J15" s="29">
        <f t="shared" si="2"/>
        <v>6.8346613425220539</v>
      </c>
      <c r="P15" s="14">
        <v>1</v>
      </c>
      <c r="Q15" s="8">
        <v>5</v>
      </c>
      <c r="R15" s="8">
        <v>6</v>
      </c>
      <c r="S15" s="8">
        <v>6</v>
      </c>
      <c r="T15" s="9">
        <v>5</v>
      </c>
    </row>
    <row r="16" spans="1:20" ht="15" thickBot="1" x14ac:dyDescent="0.35">
      <c r="A16">
        <v>3470</v>
      </c>
      <c r="B16">
        <v>85</v>
      </c>
      <c r="C16">
        <v>9</v>
      </c>
      <c r="D16">
        <v>9</v>
      </c>
      <c r="E16">
        <v>8</v>
      </c>
      <c r="F16">
        <v>7</v>
      </c>
      <c r="G16">
        <v>90.651657840083075</v>
      </c>
      <c r="H16" s="29">
        <f t="shared" si="0"/>
        <v>23</v>
      </c>
      <c r="I16" s="29">
        <f t="shared" si="1"/>
        <v>28.651657840083075</v>
      </c>
      <c r="J16" s="29">
        <f t="shared" si="2"/>
        <v>5.6516578400830753</v>
      </c>
      <c r="P16" s="14">
        <v>1</v>
      </c>
      <c r="Q16" s="8">
        <v>9</v>
      </c>
      <c r="R16" s="8">
        <v>9</v>
      </c>
      <c r="S16" s="8">
        <v>8</v>
      </c>
      <c r="T16" s="9">
        <v>7</v>
      </c>
    </row>
    <row r="17" spans="1:20" ht="15" thickBot="1" x14ac:dyDescent="0.35">
      <c r="A17">
        <v>3471</v>
      </c>
      <c r="B17">
        <v>59</v>
      </c>
      <c r="C17">
        <v>10</v>
      </c>
      <c r="D17">
        <v>6</v>
      </c>
      <c r="E17">
        <v>6</v>
      </c>
      <c r="F17">
        <v>7</v>
      </c>
      <c r="G17">
        <v>71.451413552537176</v>
      </c>
      <c r="H17" s="29">
        <f t="shared" si="0"/>
        <v>-3</v>
      </c>
      <c r="I17" s="29">
        <f t="shared" si="1"/>
        <v>9.4514135525371756</v>
      </c>
      <c r="J17" s="29">
        <f t="shared" si="2"/>
        <v>12.451413552537176</v>
      </c>
      <c r="P17" s="14">
        <v>1</v>
      </c>
      <c r="Q17" s="8">
        <v>10</v>
      </c>
      <c r="R17" s="8">
        <v>6</v>
      </c>
      <c r="S17" s="8">
        <v>6</v>
      </c>
      <c r="T17" s="9">
        <v>7</v>
      </c>
    </row>
    <row r="18" spans="1:20" ht="15" thickBot="1" x14ac:dyDescent="0.35">
      <c r="A18">
        <v>3472</v>
      </c>
      <c r="B18">
        <v>67</v>
      </c>
      <c r="C18">
        <v>7</v>
      </c>
      <c r="D18">
        <v>7</v>
      </c>
      <c r="E18">
        <v>8</v>
      </c>
      <c r="F18">
        <v>6</v>
      </c>
      <c r="G18">
        <v>70.354234497454485</v>
      </c>
      <c r="H18" s="29">
        <f t="shared" si="0"/>
        <v>5</v>
      </c>
      <c r="I18" s="29">
        <f t="shared" si="1"/>
        <v>8.3542344974544847</v>
      </c>
      <c r="J18" s="29">
        <f t="shared" si="2"/>
        <v>3.3542344974544847</v>
      </c>
      <c r="P18" s="14">
        <v>1</v>
      </c>
      <c r="Q18" s="8">
        <v>7</v>
      </c>
      <c r="R18" s="8">
        <v>7</v>
      </c>
      <c r="S18" s="8">
        <v>8</v>
      </c>
      <c r="T18" s="9">
        <v>6</v>
      </c>
    </row>
    <row r="19" spans="1:20" ht="15" thickBot="1" x14ac:dyDescent="0.35">
      <c r="A19">
        <v>3473</v>
      </c>
      <c r="B19">
        <v>19</v>
      </c>
      <c r="C19">
        <v>3</v>
      </c>
      <c r="D19">
        <v>2</v>
      </c>
      <c r="E19">
        <v>5</v>
      </c>
      <c r="F19">
        <v>3</v>
      </c>
      <c r="G19">
        <v>18.985867784596671</v>
      </c>
      <c r="H19" s="29">
        <f t="shared" si="0"/>
        <v>-43</v>
      </c>
      <c r="I19" s="29">
        <f t="shared" si="1"/>
        <v>-43.014132215403329</v>
      </c>
      <c r="J19" s="29">
        <f t="shared" si="2"/>
        <v>-1.4132215403328985E-2</v>
      </c>
      <c r="P19" s="14">
        <v>1</v>
      </c>
      <c r="Q19" s="8">
        <v>3</v>
      </c>
      <c r="R19" s="8">
        <v>2</v>
      </c>
      <c r="S19" s="8">
        <v>5</v>
      </c>
      <c r="T19" s="9">
        <v>3</v>
      </c>
    </row>
    <row r="20" spans="1:20" ht="15" thickBot="1" x14ac:dyDescent="0.35">
      <c r="A20">
        <v>4456</v>
      </c>
      <c r="B20">
        <v>98</v>
      </c>
      <c r="C20">
        <v>8</v>
      </c>
      <c r="D20">
        <v>9</v>
      </c>
      <c r="E20">
        <v>9</v>
      </c>
      <c r="F20">
        <v>8</v>
      </c>
      <c r="G20">
        <v>91.530468943447659</v>
      </c>
      <c r="H20" s="29">
        <f t="shared" si="0"/>
        <v>36</v>
      </c>
      <c r="I20" s="29">
        <f t="shared" si="1"/>
        <v>29.530468943447659</v>
      </c>
      <c r="J20" s="29">
        <f t="shared" si="2"/>
        <v>-6.4695310565523414</v>
      </c>
      <c r="P20" s="14">
        <v>1</v>
      </c>
      <c r="Q20" s="8">
        <v>8</v>
      </c>
      <c r="R20" s="8">
        <v>9</v>
      </c>
      <c r="S20" s="8">
        <v>9</v>
      </c>
      <c r="T20" s="9">
        <v>8</v>
      </c>
    </row>
    <row r="21" spans="1:20" ht="15" thickBot="1" x14ac:dyDescent="0.35">
      <c r="A21">
        <v>4457</v>
      </c>
      <c r="B21">
        <v>52</v>
      </c>
      <c r="C21">
        <v>5</v>
      </c>
      <c r="D21">
        <v>6</v>
      </c>
      <c r="E21">
        <v>5</v>
      </c>
      <c r="F21">
        <v>6</v>
      </c>
      <c r="G21">
        <v>57.838554951927847</v>
      </c>
      <c r="H21" s="29">
        <f t="shared" si="0"/>
        <v>-10</v>
      </c>
      <c r="I21" s="29">
        <f t="shared" si="1"/>
        <v>-4.161445048072153</v>
      </c>
      <c r="J21" s="29">
        <f t="shared" si="2"/>
        <v>5.838554951927847</v>
      </c>
      <c r="P21" s="14">
        <v>1</v>
      </c>
      <c r="Q21" s="8">
        <v>5</v>
      </c>
      <c r="R21" s="8">
        <v>6</v>
      </c>
      <c r="S21" s="8">
        <v>5</v>
      </c>
      <c r="T21" s="9">
        <v>6</v>
      </c>
    </row>
    <row r="22" spans="1:20" ht="15" thickBot="1" x14ac:dyDescent="0.35">
      <c r="A22">
        <v>4458</v>
      </c>
      <c r="B22">
        <v>74</v>
      </c>
      <c r="C22">
        <v>8</v>
      </c>
      <c r="D22">
        <v>7</v>
      </c>
      <c r="E22">
        <v>7</v>
      </c>
      <c r="F22">
        <v>6</v>
      </c>
      <c r="G22">
        <v>71.977946375245494</v>
      </c>
      <c r="H22" s="29">
        <f t="shared" si="0"/>
        <v>12</v>
      </c>
      <c r="I22" s="29">
        <f t="shared" si="1"/>
        <v>9.9779463752454944</v>
      </c>
      <c r="J22" s="29">
        <f t="shared" si="2"/>
        <v>-2.0220536247545056</v>
      </c>
      <c r="P22" s="14">
        <v>1</v>
      </c>
      <c r="Q22" s="8">
        <v>8</v>
      </c>
      <c r="R22" s="8">
        <v>7</v>
      </c>
      <c r="S22" s="8">
        <v>7</v>
      </c>
      <c r="T22" s="9">
        <v>6</v>
      </c>
    </row>
    <row r="23" spans="1:20" ht="15" thickBot="1" x14ac:dyDescent="0.35">
      <c r="A23">
        <v>4459</v>
      </c>
      <c r="B23">
        <v>81</v>
      </c>
      <c r="C23">
        <v>8</v>
      </c>
      <c r="D23">
        <v>7</v>
      </c>
      <c r="E23">
        <v>6</v>
      </c>
      <c r="F23">
        <v>8</v>
      </c>
      <c r="G23">
        <v>76.484362965806881</v>
      </c>
      <c r="H23" s="29">
        <f t="shared" si="0"/>
        <v>19</v>
      </c>
      <c r="I23" s="29">
        <f t="shared" si="1"/>
        <v>14.484362965806881</v>
      </c>
      <c r="J23" s="29">
        <f t="shared" si="2"/>
        <v>-4.5156370341931193</v>
      </c>
      <c r="P23" s="14">
        <v>1</v>
      </c>
      <c r="Q23" s="8">
        <v>8</v>
      </c>
      <c r="R23" s="8">
        <v>7</v>
      </c>
      <c r="S23" s="8">
        <v>6</v>
      </c>
      <c r="T23" s="9">
        <v>8</v>
      </c>
    </row>
    <row r="24" spans="1:20" ht="15" thickBot="1" x14ac:dyDescent="0.35">
      <c r="A24">
        <v>4460</v>
      </c>
      <c r="B24">
        <v>89</v>
      </c>
      <c r="C24">
        <v>9</v>
      </c>
      <c r="D24">
        <v>9</v>
      </c>
      <c r="E24">
        <v>8</v>
      </c>
      <c r="F24">
        <v>9</v>
      </c>
      <c r="G24">
        <v>95.656703802394233</v>
      </c>
      <c r="H24" s="29">
        <f t="shared" si="0"/>
        <v>27</v>
      </c>
      <c r="I24" s="29">
        <f t="shared" si="1"/>
        <v>33.656703802394233</v>
      </c>
      <c r="J24" s="29">
        <f t="shared" si="2"/>
        <v>6.6567038023942331</v>
      </c>
      <c r="P24" s="14">
        <v>1</v>
      </c>
      <c r="Q24" s="8">
        <v>9</v>
      </c>
      <c r="R24" s="8">
        <v>9</v>
      </c>
      <c r="S24" s="8">
        <v>8</v>
      </c>
      <c r="T24" s="9">
        <v>9</v>
      </c>
    </row>
    <row r="25" spans="1:20" ht="15" thickBot="1" x14ac:dyDescent="0.35">
      <c r="A25">
        <v>4461</v>
      </c>
      <c r="B25">
        <v>65</v>
      </c>
      <c r="C25">
        <v>7</v>
      </c>
      <c r="D25">
        <v>6</v>
      </c>
      <c r="E25">
        <v>6</v>
      </c>
      <c r="F25">
        <v>6</v>
      </c>
      <c r="G25">
        <v>62.58186682275921</v>
      </c>
      <c r="H25" s="29">
        <f t="shared" si="0"/>
        <v>3</v>
      </c>
      <c r="I25" s="29">
        <f t="shared" si="1"/>
        <v>0.58186682275920987</v>
      </c>
      <c r="J25" s="29">
        <f t="shared" si="2"/>
        <v>-2.4181331772407901</v>
      </c>
      <c r="P25" s="14">
        <v>1</v>
      </c>
      <c r="Q25" s="8">
        <v>7</v>
      </c>
      <c r="R25" s="8">
        <v>6</v>
      </c>
      <c r="S25" s="8">
        <v>6</v>
      </c>
      <c r="T25" s="9">
        <v>6</v>
      </c>
    </row>
    <row r="26" spans="1:20" ht="15" thickBot="1" x14ac:dyDescent="0.35">
      <c r="A26">
        <v>4462</v>
      </c>
      <c r="B26">
        <v>72</v>
      </c>
      <c r="C26">
        <v>8</v>
      </c>
      <c r="D26">
        <v>7</v>
      </c>
      <c r="E26">
        <v>7</v>
      </c>
      <c r="F26">
        <v>5</v>
      </c>
      <c r="G26">
        <v>69.475423394089916</v>
      </c>
      <c r="H26" s="29">
        <f t="shared" si="0"/>
        <v>10</v>
      </c>
      <c r="I26" s="29">
        <f t="shared" si="1"/>
        <v>7.4754233940899155</v>
      </c>
      <c r="J26" s="29">
        <f t="shared" si="2"/>
        <v>-2.5245766059100845</v>
      </c>
      <c r="P26" s="14">
        <v>1</v>
      </c>
      <c r="Q26" s="8">
        <v>8</v>
      </c>
      <c r="R26" s="8">
        <v>7</v>
      </c>
      <c r="S26" s="8">
        <v>7</v>
      </c>
      <c r="T26" s="9">
        <v>5</v>
      </c>
    </row>
    <row r="27" spans="1:20" ht="15" thickBot="1" x14ac:dyDescent="0.35">
      <c r="A27">
        <v>4992</v>
      </c>
      <c r="B27">
        <v>43</v>
      </c>
      <c r="C27">
        <v>5</v>
      </c>
      <c r="D27">
        <v>5</v>
      </c>
      <c r="E27">
        <v>3</v>
      </c>
      <c r="F27">
        <v>4</v>
      </c>
      <c r="G27">
        <v>45.0611413149214</v>
      </c>
      <c r="H27" s="29">
        <f t="shared" si="0"/>
        <v>-19</v>
      </c>
      <c r="I27" s="29">
        <f t="shared" si="1"/>
        <v>-16.9388586850786</v>
      </c>
      <c r="J27" s="29">
        <f t="shared" si="2"/>
        <v>2.0611413149214002</v>
      </c>
      <c r="P27" s="14">
        <v>1</v>
      </c>
      <c r="Q27" s="8">
        <v>5</v>
      </c>
      <c r="R27" s="8">
        <v>5</v>
      </c>
      <c r="S27" s="8">
        <v>3</v>
      </c>
      <c r="T27" s="9">
        <v>4</v>
      </c>
    </row>
    <row r="28" spans="1:20" ht="15" thickBot="1" x14ac:dyDescent="0.35">
      <c r="A28">
        <v>4493</v>
      </c>
      <c r="B28">
        <v>92</v>
      </c>
      <c r="C28">
        <v>8</v>
      </c>
      <c r="D28">
        <v>8</v>
      </c>
      <c r="E28">
        <v>8</v>
      </c>
      <c r="F28">
        <v>8</v>
      </c>
      <c r="G28">
        <v>84.256730640502155</v>
      </c>
      <c r="H28" s="29">
        <f t="shared" si="0"/>
        <v>30</v>
      </c>
      <c r="I28" s="29">
        <f t="shared" si="1"/>
        <v>22.256730640502155</v>
      </c>
      <c r="J28" s="29">
        <f t="shared" si="2"/>
        <v>-7.7432693594978446</v>
      </c>
      <c r="P28" s="14">
        <v>1</v>
      </c>
      <c r="Q28" s="8">
        <v>8</v>
      </c>
      <c r="R28" s="8">
        <v>8</v>
      </c>
      <c r="S28" s="8">
        <v>8</v>
      </c>
      <c r="T28" s="9">
        <v>8</v>
      </c>
    </row>
    <row r="29" spans="1:20" ht="15" thickBot="1" x14ac:dyDescent="0.35">
      <c r="A29">
        <v>4494</v>
      </c>
      <c r="B29">
        <v>28</v>
      </c>
      <c r="C29">
        <v>3</v>
      </c>
      <c r="D29">
        <v>3</v>
      </c>
      <c r="E29">
        <v>3</v>
      </c>
      <c r="F29">
        <v>3</v>
      </c>
      <c r="G29">
        <v>24.763717972292817</v>
      </c>
      <c r="H29" s="29">
        <f t="shared" si="0"/>
        <v>-34</v>
      </c>
      <c r="I29" s="29">
        <f t="shared" si="1"/>
        <v>-37.236282027707183</v>
      </c>
      <c r="J29" s="29">
        <f t="shared" si="2"/>
        <v>-3.2362820277071833</v>
      </c>
      <c r="P29" s="14">
        <v>1</v>
      </c>
      <c r="Q29" s="8">
        <v>3</v>
      </c>
      <c r="R29" s="8">
        <v>3</v>
      </c>
      <c r="S29" s="8">
        <v>3</v>
      </c>
      <c r="T29" s="9">
        <v>3</v>
      </c>
    </row>
    <row r="30" spans="1:20" ht="15" thickBot="1" x14ac:dyDescent="0.35">
      <c r="A30">
        <v>4495</v>
      </c>
      <c r="B30">
        <v>47</v>
      </c>
      <c r="C30">
        <v>5</v>
      </c>
      <c r="D30">
        <v>5</v>
      </c>
      <c r="E30">
        <v>5</v>
      </c>
      <c r="F30">
        <v>6</v>
      </c>
      <c r="G30">
        <v>51.06344602073213</v>
      </c>
      <c r="H30" s="29">
        <f t="shared" si="0"/>
        <v>-15</v>
      </c>
      <c r="I30" s="29">
        <f t="shared" si="1"/>
        <v>-10.93655397926787</v>
      </c>
      <c r="J30" s="29">
        <f t="shared" si="2"/>
        <v>4.0634460207321297</v>
      </c>
      <c r="P30" s="14">
        <v>1</v>
      </c>
      <c r="Q30" s="8">
        <v>5</v>
      </c>
      <c r="R30" s="8">
        <v>5</v>
      </c>
      <c r="S30" s="8">
        <v>5</v>
      </c>
      <c r="T30" s="9">
        <v>6</v>
      </c>
    </row>
    <row r="31" spans="1:20" ht="15" thickBot="1" x14ac:dyDescent="0.35">
      <c r="A31">
        <v>4496</v>
      </c>
      <c r="B31">
        <v>15</v>
      </c>
      <c r="C31">
        <v>2</v>
      </c>
      <c r="D31">
        <v>1</v>
      </c>
      <c r="E31">
        <v>2</v>
      </c>
      <c r="F31">
        <v>3</v>
      </c>
      <c r="G31">
        <v>8.5925294886108166</v>
      </c>
      <c r="H31" s="29">
        <f t="shared" si="0"/>
        <v>-47</v>
      </c>
      <c r="I31" s="29">
        <f t="shared" si="1"/>
        <v>-53.407470511389185</v>
      </c>
      <c r="J31" s="29">
        <f t="shared" si="2"/>
        <v>-6.4074705113891834</v>
      </c>
      <c r="P31" s="14">
        <v>1</v>
      </c>
      <c r="Q31" s="8">
        <v>2</v>
      </c>
      <c r="R31" s="8">
        <v>1</v>
      </c>
      <c r="S31" s="8">
        <v>2</v>
      </c>
      <c r="T31" s="9">
        <v>3</v>
      </c>
    </row>
    <row r="32" spans="1:20" ht="15" thickBot="1" x14ac:dyDescent="0.35">
      <c r="A32">
        <v>4497</v>
      </c>
      <c r="B32">
        <v>35</v>
      </c>
      <c r="C32">
        <v>4</v>
      </c>
      <c r="D32">
        <v>3</v>
      </c>
      <c r="E32">
        <v>3</v>
      </c>
      <c r="F32">
        <v>3</v>
      </c>
      <c r="G32">
        <v>26.886059221833609</v>
      </c>
      <c r="H32" s="29">
        <f t="shared" si="0"/>
        <v>-27</v>
      </c>
      <c r="I32" s="29">
        <f t="shared" si="1"/>
        <v>-35.113940778166395</v>
      </c>
      <c r="J32" s="29">
        <f t="shared" si="2"/>
        <v>-8.1139407781663913</v>
      </c>
      <c r="P32" s="14">
        <v>1</v>
      </c>
      <c r="Q32" s="8">
        <v>4</v>
      </c>
      <c r="R32" s="8">
        <v>3</v>
      </c>
      <c r="S32" s="8">
        <v>3</v>
      </c>
      <c r="T32" s="9">
        <v>3</v>
      </c>
    </row>
    <row r="33" spans="1:44" ht="15" thickBot="1" x14ac:dyDescent="0.35">
      <c r="A33">
        <v>4498</v>
      </c>
      <c r="B33">
        <v>41</v>
      </c>
      <c r="C33">
        <v>4</v>
      </c>
      <c r="D33">
        <v>4</v>
      </c>
      <c r="E33">
        <v>4</v>
      </c>
      <c r="F33">
        <v>4</v>
      </c>
      <c r="G33">
        <v>36.66232050593468</v>
      </c>
      <c r="H33" s="29">
        <f t="shared" si="0"/>
        <v>-21</v>
      </c>
      <c r="I33" s="29">
        <f t="shared" si="1"/>
        <v>-25.33767949406532</v>
      </c>
      <c r="J33" s="29">
        <f t="shared" si="2"/>
        <v>-4.3376794940653198</v>
      </c>
      <c r="P33" s="14">
        <v>1</v>
      </c>
      <c r="Q33" s="8">
        <v>4</v>
      </c>
      <c r="R33" s="8">
        <v>4</v>
      </c>
      <c r="S33" s="8">
        <v>4</v>
      </c>
      <c r="T33" s="9">
        <v>4</v>
      </c>
    </row>
    <row r="34" spans="1:44" ht="15" thickBot="1" x14ac:dyDescent="0.35">
      <c r="A34">
        <v>4499</v>
      </c>
      <c r="B34">
        <v>64</v>
      </c>
      <c r="C34">
        <v>5</v>
      </c>
      <c r="D34">
        <v>6</v>
      </c>
      <c r="E34">
        <v>5</v>
      </c>
      <c r="F34">
        <v>6</v>
      </c>
      <c r="G34">
        <v>57.838554951927847</v>
      </c>
      <c r="H34" s="29">
        <f t="shared" si="0"/>
        <v>2</v>
      </c>
      <c r="I34" s="29">
        <f t="shared" si="1"/>
        <v>-4.161445048072153</v>
      </c>
      <c r="J34" s="29">
        <f t="shared" si="2"/>
        <v>-6.161445048072153</v>
      </c>
      <c r="P34" s="14">
        <v>1</v>
      </c>
      <c r="Q34" s="8">
        <v>5</v>
      </c>
      <c r="R34" s="8">
        <v>6</v>
      </c>
      <c r="S34" s="8">
        <v>5</v>
      </c>
      <c r="T34" s="9">
        <v>6</v>
      </c>
    </row>
    <row r="35" spans="1:44" ht="15" thickBot="1" x14ac:dyDescent="0.35">
      <c r="A35">
        <v>4500</v>
      </c>
      <c r="B35">
        <v>76</v>
      </c>
      <c r="C35">
        <v>7</v>
      </c>
      <c r="D35">
        <v>6</v>
      </c>
      <c r="E35">
        <v>7</v>
      </c>
      <c r="F35">
        <v>6</v>
      </c>
      <c r="G35">
        <v>63.080496194508989</v>
      </c>
      <c r="H35" s="29">
        <f t="shared" si="0"/>
        <v>14</v>
      </c>
      <c r="I35" s="29">
        <f t="shared" si="1"/>
        <v>1.0804961945089886</v>
      </c>
      <c r="J35" s="29">
        <f t="shared" si="2"/>
        <v>-12.919503805491011</v>
      </c>
      <c r="P35" s="14">
        <v>1</v>
      </c>
      <c r="Q35" s="8">
        <v>7</v>
      </c>
      <c r="R35" s="8">
        <v>6</v>
      </c>
      <c r="S35" s="8">
        <v>7</v>
      </c>
      <c r="T35" s="9">
        <v>6</v>
      </c>
    </row>
    <row r="36" spans="1:44" ht="15" thickBot="1" x14ac:dyDescent="0.35">
      <c r="A36">
        <v>4991</v>
      </c>
      <c r="B36">
        <v>85</v>
      </c>
      <c r="C36">
        <v>8</v>
      </c>
      <c r="D36">
        <v>9</v>
      </c>
      <c r="E36">
        <v>8</v>
      </c>
      <c r="F36">
        <v>7</v>
      </c>
      <c r="G36">
        <v>88.529316590542294</v>
      </c>
      <c r="H36" s="29">
        <f t="shared" si="0"/>
        <v>23</v>
      </c>
      <c r="I36" s="29">
        <f t="shared" si="1"/>
        <v>26.529316590542294</v>
      </c>
      <c r="J36" s="29">
        <f t="shared" si="2"/>
        <v>3.5293165905422939</v>
      </c>
      <c r="P36" s="14">
        <v>1</v>
      </c>
      <c r="Q36" s="8">
        <v>8</v>
      </c>
      <c r="R36" s="8">
        <v>9</v>
      </c>
      <c r="S36" s="8">
        <v>8</v>
      </c>
      <c r="T36" s="9">
        <v>7</v>
      </c>
    </row>
    <row r="37" spans="1:44" ht="15" thickBot="1" x14ac:dyDescent="0.35">
      <c r="A37">
        <v>4992</v>
      </c>
      <c r="B37">
        <v>79</v>
      </c>
      <c r="C37">
        <v>6</v>
      </c>
      <c r="D37">
        <v>7</v>
      </c>
      <c r="E37">
        <v>6</v>
      </c>
      <c r="F37">
        <v>7</v>
      </c>
      <c r="G37">
        <v>69.737157485569711</v>
      </c>
      <c r="H37" s="29">
        <f t="shared" si="0"/>
        <v>17</v>
      </c>
      <c r="I37" s="29">
        <f t="shared" si="1"/>
        <v>7.7371574855697105</v>
      </c>
      <c r="J37" s="29">
        <f t="shared" si="2"/>
        <v>-9.2628425144302895</v>
      </c>
      <c r="P37" s="14">
        <v>1</v>
      </c>
      <c r="Q37" s="8">
        <v>6</v>
      </c>
      <c r="R37" s="8">
        <v>7</v>
      </c>
      <c r="S37" s="8">
        <v>6</v>
      </c>
      <c r="T37" s="9">
        <v>7</v>
      </c>
    </row>
    <row r="38" spans="1:44" ht="15" thickBot="1" x14ac:dyDescent="0.35">
      <c r="A38">
        <v>4993</v>
      </c>
      <c r="B38">
        <v>68</v>
      </c>
      <c r="C38">
        <v>7</v>
      </c>
      <c r="D38">
        <v>6</v>
      </c>
      <c r="E38">
        <v>5</v>
      </c>
      <c r="F38">
        <v>8</v>
      </c>
      <c r="G38">
        <v>67.088283413320582</v>
      </c>
      <c r="H38" s="29">
        <f t="shared" si="0"/>
        <v>6</v>
      </c>
      <c r="I38" s="29">
        <f t="shared" si="1"/>
        <v>5.0882834133205819</v>
      </c>
      <c r="J38" s="29">
        <f t="shared" si="2"/>
        <v>-0.91171658667941813</v>
      </c>
      <c r="P38" s="14">
        <v>1</v>
      </c>
      <c r="Q38" s="8">
        <v>7</v>
      </c>
      <c r="R38" s="8">
        <v>6</v>
      </c>
      <c r="S38" s="8">
        <v>5</v>
      </c>
      <c r="T38" s="9">
        <v>8</v>
      </c>
    </row>
    <row r="39" spans="1:44" ht="15" thickBot="1" x14ac:dyDescent="0.35">
      <c r="A39">
        <v>4994</v>
      </c>
      <c r="B39">
        <v>66</v>
      </c>
      <c r="C39">
        <v>4</v>
      </c>
      <c r="D39">
        <v>6</v>
      </c>
      <c r="E39">
        <v>3</v>
      </c>
      <c r="F39">
        <v>10</v>
      </c>
      <c r="G39">
        <v>64.729046883509795</v>
      </c>
      <c r="H39" s="29">
        <f t="shared" si="0"/>
        <v>4</v>
      </c>
      <c r="I39" s="29">
        <f t="shared" si="1"/>
        <v>2.7290468835097954</v>
      </c>
      <c r="J39" s="29">
        <f t="shared" si="2"/>
        <v>-1.2709531164902046</v>
      </c>
      <c r="P39" s="14">
        <v>1</v>
      </c>
      <c r="Q39" s="8">
        <v>4</v>
      </c>
      <c r="R39" s="8">
        <v>6</v>
      </c>
      <c r="S39" s="8">
        <v>3</v>
      </c>
      <c r="T39" s="9">
        <v>10</v>
      </c>
    </row>
    <row r="40" spans="1:44" ht="15" thickBot="1" x14ac:dyDescent="0.35">
      <c r="A40">
        <v>4995</v>
      </c>
      <c r="B40">
        <v>71</v>
      </c>
      <c r="C40">
        <v>6</v>
      </c>
      <c r="D40">
        <v>7</v>
      </c>
      <c r="E40">
        <v>7</v>
      </c>
      <c r="F40">
        <v>7</v>
      </c>
      <c r="G40">
        <v>70.235786857319496</v>
      </c>
      <c r="H40" s="29">
        <f t="shared" si="0"/>
        <v>9</v>
      </c>
      <c r="I40" s="29">
        <f t="shared" si="1"/>
        <v>8.2357868573194963</v>
      </c>
      <c r="J40" s="29">
        <f>G40-B40</f>
        <v>-0.76421314268050367</v>
      </c>
      <c r="P40" s="14">
        <v>1</v>
      </c>
      <c r="Q40" s="8">
        <v>6</v>
      </c>
      <c r="R40" s="8">
        <v>7</v>
      </c>
      <c r="S40" s="8">
        <v>7</v>
      </c>
      <c r="T40" s="9">
        <v>7</v>
      </c>
    </row>
    <row r="41" spans="1:44" ht="15" thickBot="1" x14ac:dyDescent="0.35">
      <c r="A41">
        <v>4996</v>
      </c>
      <c r="B41">
        <v>69</v>
      </c>
      <c r="C41">
        <v>7</v>
      </c>
      <c r="D41">
        <v>7</v>
      </c>
      <c r="E41">
        <v>7</v>
      </c>
      <c r="F41">
        <v>7</v>
      </c>
      <c r="G41">
        <v>72.358128106860292</v>
      </c>
      <c r="H41" s="29">
        <f t="shared" si="0"/>
        <v>7</v>
      </c>
      <c r="I41" s="29">
        <f t="shared" si="1"/>
        <v>10.358128106860292</v>
      </c>
      <c r="J41" s="29">
        <f t="shared" si="2"/>
        <v>3.358128106860292</v>
      </c>
      <c r="P41" s="14">
        <v>1</v>
      </c>
      <c r="Q41" s="8">
        <v>7</v>
      </c>
      <c r="R41" s="8">
        <v>7</v>
      </c>
      <c r="S41" s="8">
        <v>7</v>
      </c>
      <c r="T41" s="9">
        <v>7</v>
      </c>
    </row>
    <row r="42" spans="1:44" ht="15" thickBot="1" x14ac:dyDescent="0.35">
      <c r="A42">
        <v>5011</v>
      </c>
      <c r="B42">
        <v>34</v>
      </c>
      <c r="C42">
        <v>6</v>
      </c>
      <c r="D42">
        <v>4</v>
      </c>
      <c r="E42">
        <v>4</v>
      </c>
      <c r="F42">
        <v>4</v>
      </c>
      <c r="G42">
        <v>40.907003005016264</v>
      </c>
      <c r="H42" s="29">
        <f t="shared" ref="H42:H44" si="3">B42-$B$46</f>
        <v>-28</v>
      </c>
      <c r="I42" s="29">
        <f t="shared" ref="I42:I44" si="4">G42-$B$46</f>
        <v>-21.092996994983736</v>
      </c>
      <c r="J42" s="29">
        <f t="shared" ref="J42:J44" si="5">G42-B42</f>
        <v>6.9070030050162643</v>
      </c>
      <c r="P42" s="14">
        <v>1</v>
      </c>
      <c r="Q42" s="8">
        <v>6</v>
      </c>
      <c r="R42" s="8">
        <v>4</v>
      </c>
      <c r="S42" s="8">
        <v>4</v>
      </c>
      <c r="T42" s="9">
        <v>4</v>
      </c>
    </row>
    <row r="43" spans="1:44" ht="15" thickBot="1" x14ac:dyDescent="0.35">
      <c r="A43">
        <v>5012</v>
      </c>
      <c r="B43">
        <v>76</v>
      </c>
      <c r="C43">
        <v>3</v>
      </c>
      <c r="D43">
        <v>6</v>
      </c>
      <c r="E43">
        <v>5</v>
      </c>
      <c r="F43">
        <v>7</v>
      </c>
      <c r="G43">
        <v>56.096395434001835</v>
      </c>
      <c r="H43" s="29">
        <f t="shared" si="3"/>
        <v>14</v>
      </c>
      <c r="I43" s="29">
        <f t="shared" si="4"/>
        <v>-5.9036045659981653</v>
      </c>
      <c r="J43" s="29">
        <f t="shared" si="5"/>
        <v>-19.903604565998165</v>
      </c>
      <c r="P43" s="14">
        <v>1</v>
      </c>
      <c r="Q43" s="8">
        <v>3</v>
      </c>
      <c r="R43" s="8">
        <v>6</v>
      </c>
      <c r="S43" s="8">
        <v>5</v>
      </c>
      <c r="T43" s="9">
        <v>7</v>
      </c>
    </row>
    <row r="44" spans="1:44" ht="15" thickBot="1" x14ac:dyDescent="0.35">
      <c r="A44">
        <v>5013</v>
      </c>
      <c r="B44">
        <v>65</v>
      </c>
      <c r="C44">
        <v>6</v>
      </c>
      <c r="D44">
        <v>6</v>
      </c>
      <c r="E44">
        <v>5</v>
      </c>
      <c r="F44">
        <v>7</v>
      </c>
      <c r="G44">
        <v>62.463419182624222</v>
      </c>
      <c r="H44" s="29">
        <f t="shared" si="3"/>
        <v>3</v>
      </c>
      <c r="I44" s="29">
        <f t="shared" si="4"/>
        <v>0.46341918262422155</v>
      </c>
      <c r="J44" s="29">
        <f t="shared" si="5"/>
        <v>-2.5365808173757785</v>
      </c>
      <c r="P44" s="15">
        <v>1</v>
      </c>
      <c r="Q44" s="11">
        <v>6</v>
      </c>
      <c r="R44" s="11">
        <v>6</v>
      </c>
      <c r="S44" s="11">
        <v>5</v>
      </c>
      <c r="T44" s="12">
        <v>7</v>
      </c>
    </row>
    <row r="45" spans="1:44" ht="15" thickBot="1" x14ac:dyDescent="0.35">
      <c r="H45" s="21" t="s">
        <v>32</v>
      </c>
      <c r="I45" s="21" t="s">
        <v>32</v>
      </c>
      <c r="J45" s="21" t="s">
        <v>32</v>
      </c>
      <c r="P45" s="28"/>
      <c r="Q45" s="8"/>
      <c r="R45" s="8"/>
      <c r="S45" s="8"/>
      <c r="T45" s="8"/>
    </row>
    <row r="46" spans="1:44" ht="15" thickBot="1" x14ac:dyDescent="0.35">
      <c r="A46" t="s">
        <v>25</v>
      </c>
      <c r="B46" s="25">
        <f>AVERAGE(B2:B44)</f>
        <v>62</v>
      </c>
      <c r="C46" s="26">
        <f t="shared" ref="C46:F46" si="6">AVERAGE(C2:C44)</f>
        <v>6.0232558139534884</v>
      </c>
      <c r="D46" s="26">
        <f t="shared" si="6"/>
        <v>6.0465116279069768</v>
      </c>
      <c r="E46" s="26">
        <f t="shared" si="6"/>
        <v>5.7906976744186043</v>
      </c>
      <c r="F46" s="27">
        <f t="shared" si="6"/>
        <v>6.5116279069767442</v>
      </c>
      <c r="H46" s="21">
        <f>SUMSQ(H2:H44)</f>
        <v>19366</v>
      </c>
      <c r="I46" s="21">
        <f>SUMSQ(I2:I44)</f>
        <v>17063.593680038579</v>
      </c>
      <c r="J46" s="21">
        <f>SUMSQ(J2:J44)</f>
        <v>2302.4063199618922</v>
      </c>
    </row>
    <row r="47" spans="1:44" ht="15" thickBot="1" x14ac:dyDescent="0.35"/>
    <row r="48" spans="1:44" x14ac:dyDescent="0.3">
      <c r="A48" t="s">
        <v>6</v>
      </c>
      <c r="B48" s="4" cm="1">
        <f t="array" ref="B48:AR52">TRANSPOSE(P2:T44)</f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6">
        <v>1</v>
      </c>
    </row>
    <row r="49" spans="1:44" x14ac:dyDescent="0.3">
      <c r="B49" s="7">
        <v>8</v>
      </c>
      <c r="C49" s="8">
        <v>5</v>
      </c>
      <c r="D49" s="8">
        <v>6</v>
      </c>
      <c r="E49" s="8">
        <v>7</v>
      </c>
      <c r="F49" s="8">
        <v>6</v>
      </c>
      <c r="G49" s="8">
        <v>8</v>
      </c>
      <c r="H49" s="8">
        <v>5</v>
      </c>
      <c r="I49" s="8">
        <v>3</v>
      </c>
      <c r="J49" s="8">
        <v>2</v>
      </c>
      <c r="K49" s="8">
        <v>8</v>
      </c>
      <c r="L49" s="8">
        <v>4</v>
      </c>
      <c r="M49" s="8">
        <v>6</v>
      </c>
      <c r="N49" s="8">
        <v>8</v>
      </c>
      <c r="O49" s="8">
        <v>5</v>
      </c>
      <c r="P49" s="8">
        <v>9</v>
      </c>
      <c r="Q49" s="8">
        <v>10</v>
      </c>
      <c r="R49" s="8">
        <v>7</v>
      </c>
      <c r="S49" s="8">
        <v>3</v>
      </c>
      <c r="T49" s="8">
        <v>8</v>
      </c>
      <c r="U49" s="8">
        <v>5</v>
      </c>
      <c r="V49" s="8">
        <v>8</v>
      </c>
      <c r="W49" s="8">
        <v>8</v>
      </c>
      <c r="X49" s="8">
        <v>9</v>
      </c>
      <c r="Y49" s="8">
        <v>7</v>
      </c>
      <c r="Z49" s="8">
        <v>8</v>
      </c>
      <c r="AA49" s="8">
        <v>5</v>
      </c>
      <c r="AB49" s="8">
        <v>8</v>
      </c>
      <c r="AC49" s="8">
        <v>3</v>
      </c>
      <c r="AD49" s="8">
        <v>5</v>
      </c>
      <c r="AE49" s="8">
        <v>2</v>
      </c>
      <c r="AF49" s="8">
        <v>4</v>
      </c>
      <c r="AG49" s="8">
        <v>4</v>
      </c>
      <c r="AH49" s="8">
        <v>5</v>
      </c>
      <c r="AI49" s="8">
        <v>7</v>
      </c>
      <c r="AJ49" s="8">
        <v>8</v>
      </c>
      <c r="AK49" s="8">
        <v>6</v>
      </c>
      <c r="AL49" s="8">
        <v>7</v>
      </c>
      <c r="AM49" s="8">
        <v>4</v>
      </c>
      <c r="AN49" s="8">
        <v>6</v>
      </c>
      <c r="AO49" s="8">
        <v>7</v>
      </c>
      <c r="AP49" s="8">
        <v>6</v>
      </c>
      <c r="AQ49" s="8">
        <v>3</v>
      </c>
      <c r="AR49" s="9">
        <v>6</v>
      </c>
    </row>
    <row r="50" spans="1:44" x14ac:dyDescent="0.3">
      <c r="B50" s="7">
        <v>7</v>
      </c>
      <c r="C50" s="8">
        <v>6</v>
      </c>
      <c r="D50" s="8">
        <v>6</v>
      </c>
      <c r="E50" s="8">
        <v>5</v>
      </c>
      <c r="F50" s="8">
        <v>6</v>
      </c>
      <c r="G50" s="8">
        <v>8</v>
      </c>
      <c r="H50" s="8">
        <v>6</v>
      </c>
      <c r="I50" s="8">
        <v>4</v>
      </c>
      <c r="J50" s="8">
        <v>5</v>
      </c>
      <c r="K50" s="8">
        <v>9</v>
      </c>
      <c r="L50" s="8">
        <v>4</v>
      </c>
      <c r="M50" s="8">
        <v>7</v>
      </c>
      <c r="N50" s="8">
        <v>7</v>
      </c>
      <c r="O50" s="8">
        <v>6</v>
      </c>
      <c r="P50" s="8">
        <v>9</v>
      </c>
      <c r="Q50" s="8">
        <v>6</v>
      </c>
      <c r="R50" s="8">
        <v>7</v>
      </c>
      <c r="S50" s="8">
        <v>2</v>
      </c>
      <c r="T50" s="8">
        <v>9</v>
      </c>
      <c r="U50" s="8">
        <v>6</v>
      </c>
      <c r="V50" s="8">
        <v>7</v>
      </c>
      <c r="W50" s="8">
        <v>7</v>
      </c>
      <c r="X50" s="8">
        <v>9</v>
      </c>
      <c r="Y50" s="8">
        <v>6</v>
      </c>
      <c r="Z50" s="8">
        <v>7</v>
      </c>
      <c r="AA50" s="8">
        <v>5</v>
      </c>
      <c r="AB50" s="8">
        <v>8</v>
      </c>
      <c r="AC50" s="8">
        <v>3</v>
      </c>
      <c r="AD50" s="8">
        <v>5</v>
      </c>
      <c r="AE50" s="8">
        <v>1</v>
      </c>
      <c r="AF50" s="8">
        <v>3</v>
      </c>
      <c r="AG50" s="8">
        <v>4</v>
      </c>
      <c r="AH50" s="8">
        <v>6</v>
      </c>
      <c r="AI50" s="8">
        <v>6</v>
      </c>
      <c r="AJ50" s="8">
        <v>9</v>
      </c>
      <c r="AK50" s="8">
        <v>7</v>
      </c>
      <c r="AL50" s="8">
        <v>6</v>
      </c>
      <c r="AM50" s="8">
        <v>6</v>
      </c>
      <c r="AN50" s="8">
        <v>7</v>
      </c>
      <c r="AO50" s="8">
        <v>7</v>
      </c>
      <c r="AP50" s="8">
        <v>4</v>
      </c>
      <c r="AQ50" s="8">
        <v>6</v>
      </c>
      <c r="AR50" s="9">
        <v>6</v>
      </c>
    </row>
    <row r="51" spans="1:44" x14ac:dyDescent="0.3">
      <c r="B51" s="7">
        <v>7</v>
      </c>
      <c r="C51" s="8">
        <v>4</v>
      </c>
      <c r="D51" s="8">
        <v>5</v>
      </c>
      <c r="E51" s="8">
        <v>6</v>
      </c>
      <c r="F51" s="8">
        <v>5</v>
      </c>
      <c r="G51" s="8">
        <v>7</v>
      </c>
      <c r="H51" s="8">
        <v>6</v>
      </c>
      <c r="I51" s="8">
        <v>5</v>
      </c>
      <c r="J51" s="8">
        <v>5</v>
      </c>
      <c r="K51" s="8">
        <v>9</v>
      </c>
      <c r="L51" s="8">
        <v>4</v>
      </c>
      <c r="M51" s="8">
        <v>6</v>
      </c>
      <c r="N51" s="8">
        <v>9</v>
      </c>
      <c r="O51" s="8">
        <v>6</v>
      </c>
      <c r="P51" s="8">
        <v>8</v>
      </c>
      <c r="Q51" s="8">
        <v>6</v>
      </c>
      <c r="R51" s="8">
        <v>8</v>
      </c>
      <c r="S51" s="8">
        <v>5</v>
      </c>
      <c r="T51" s="8">
        <v>9</v>
      </c>
      <c r="U51" s="8">
        <v>5</v>
      </c>
      <c r="V51" s="8">
        <v>7</v>
      </c>
      <c r="W51" s="8">
        <v>6</v>
      </c>
      <c r="X51" s="8">
        <v>8</v>
      </c>
      <c r="Y51" s="8">
        <v>6</v>
      </c>
      <c r="Z51" s="8">
        <v>7</v>
      </c>
      <c r="AA51" s="8">
        <v>3</v>
      </c>
      <c r="AB51" s="8">
        <v>8</v>
      </c>
      <c r="AC51" s="8">
        <v>3</v>
      </c>
      <c r="AD51" s="8">
        <v>5</v>
      </c>
      <c r="AE51" s="8">
        <v>2</v>
      </c>
      <c r="AF51" s="8">
        <v>3</v>
      </c>
      <c r="AG51" s="8">
        <v>4</v>
      </c>
      <c r="AH51" s="8">
        <v>5</v>
      </c>
      <c r="AI51" s="8">
        <v>7</v>
      </c>
      <c r="AJ51" s="8">
        <v>8</v>
      </c>
      <c r="AK51" s="8">
        <v>6</v>
      </c>
      <c r="AL51" s="8">
        <v>5</v>
      </c>
      <c r="AM51" s="8">
        <v>3</v>
      </c>
      <c r="AN51" s="8">
        <v>7</v>
      </c>
      <c r="AO51" s="8">
        <v>7</v>
      </c>
      <c r="AP51" s="8">
        <v>4</v>
      </c>
      <c r="AQ51" s="8">
        <v>5</v>
      </c>
      <c r="AR51" s="9">
        <v>5</v>
      </c>
    </row>
    <row r="52" spans="1:44" ht="15" thickBot="1" x14ac:dyDescent="0.35">
      <c r="B52" s="10">
        <v>9</v>
      </c>
      <c r="C52" s="11">
        <v>7</v>
      </c>
      <c r="D52" s="11">
        <v>7</v>
      </c>
      <c r="E52" s="11">
        <v>10</v>
      </c>
      <c r="F52" s="11">
        <v>9</v>
      </c>
      <c r="G52" s="11">
        <v>7</v>
      </c>
      <c r="H52" s="11">
        <v>7</v>
      </c>
      <c r="I52" s="11">
        <v>6</v>
      </c>
      <c r="J52" s="11">
        <v>5</v>
      </c>
      <c r="K52" s="11">
        <v>10</v>
      </c>
      <c r="L52" s="11">
        <v>7</v>
      </c>
      <c r="M52" s="11">
        <v>6</v>
      </c>
      <c r="N52" s="11">
        <v>7</v>
      </c>
      <c r="O52" s="11">
        <v>5</v>
      </c>
      <c r="P52" s="11">
        <v>7</v>
      </c>
      <c r="Q52" s="11">
        <v>7</v>
      </c>
      <c r="R52" s="11">
        <v>6</v>
      </c>
      <c r="S52" s="11">
        <v>3</v>
      </c>
      <c r="T52" s="11">
        <v>8</v>
      </c>
      <c r="U52" s="11">
        <v>6</v>
      </c>
      <c r="V52" s="11">
        <v>6</v>
      </c>
      <c r="W52" s="11">
        <v>8</v>
      </c>
      <c r="X52" s="11">
        <v>9</v>
      </c>
      <c r="Y52" s="11">
        <v>6</v>
      </c>
      <c r="Z52" s="11">
        <v>5</v>
      </c>
      <c r="AA52" s="11">
        <v>4</v>
      </c>
      <c r="AB52" s="11">
        <v>8</v>
      </c>
      <c r="AC52" s="11">
        <v>3</v>
      </c>
      <c r="AD52" s="11">
        <v>6</v>
      </c>
      <c r="AE52" s="11">
        <v>3</v>
      </c>
      <c r="AF52" s="11">
        <v>3</v>
      </c>
      <c r="AG52" s="11">
        <v>4</v>
      </c>
      <c r="AH52" s="11">
        <v>6</v>
      </c>
      <c r="AI52" s="11">
        <v>6</v>
      </c>
      <c r="AJ52" s="11">
        <v>7</v>
      </c>
      <c r="AK52" s="11">
        <v>7</v>
      </c>
      <c r="AL52" s="11">
        <v>8</v>
      </c>
      <c r="AM52" s="11">
        <v>10</v>
      </c>
      <c r="AN52" s="11">
        <v>7</v>
      </c>
      <c r="AO52" s="11">
        <v>7</v>
      </c>
      <c r="AP52" s="11">
        <v>4</v>
      </c>
      <c r="AQ52" s="11">
        <v>7</v>
      </c>
      <c r="AR52" s="12">
        <v>7</v>
      </c>
    </row>
    <row r="53" spans="1:44" ht="15" thickBot="1" x14ac:dyDescent="0.35"/>
    <row r="54" spans="1:44" x14ac:dyDescent="0.3">
      <c r="A54" t="s">
        <v>48</v>
      </c>
      <c r="B54" s="4" cm="1">
        <f t="array" ref="B54:F58">MINVERSE(MMULT(_xlfn.ANCHORARRAY(B48),P2:T44))</f>
        <v>0.39178710951441759</v>
      </c>
      <c r="C54" s="5">
        <v>-3.8132756011032085E-3</v>
      </c>
      <c r="D54" s="5">
        <v>5.9831614642227877E-3</v>
      </c>
      <c r="E54" s="5">
        <v>-2.8642856396050194E-2</v>
      </c>
      <c r="F54" s="6">
        <v>-3.31527073804131E-2</v>
      </c>
    </row>
    <row r="55" spans="1:44" x14ac:dyDescent="0.3">
      <c r="B55" s="7">
        <v>-3.8132756011032033E-3</v>
      </c>
      <c r="C55" s="8">
        <v>1.7241274347548786E-2</v>
      </c>
      <c r="D55" s="8">
        <v>-7.751505970695155E-3</v>
      </c>
      <c r="E55" s="8">
        <v>-7.8030700564014309E-3</v>
      </c>
      <c r="F55" s="9">
        <v>-1.2255828883678621E-3</v>
      </c>
    </row>
    <row r="56" spans="1:44" x14ac:dyDescent="0.3">
      <c r="B56" s="7">
        <v>5.9831614642219038E-3</v>
      </c>
      <c r="C56" s="8">
        <v>-7.7515059706952825E-3</v>
      </c>
      <c r="D56" s="8">
        <v>3.5262383511307234E-2</v>
      </c>
      <c r="E56" s="8">
        <v>-1.838424506584644E-2</v>
      </c>
      <c r="F56" s="9">
        <v>-1.0143494957484216E-2</v>
      </c>
    </row>
    <row r="57" spans="1:44" x14ac:dyDescent="0.3">
      <c r="B57" s="7">
        <v>-2.8642856396049427E-2</v>
      </c>
      <c r="C57" s="8">
        <v>-7.8030700564013225E-3</v>
      </c>
      <c r="D57" s="8">
        <v>-1.8384245065846648E-2</v>
      </c>
      <c r="E57" s="8">
        <v>2.8755922061410786E-2</v>
      </c>
      <c r="F57" s="9">
        <v>3.1154181909532584E-3</v>
      </c>
    </row>
    <row r="58" spans="1:44" ht="15" thickBot="1" x14ac:dyDescent="0.35">
      <c r="B58" s="10">
        <v>-3.3152707380412906E-2</v>
      </c>
      <c r="C58" s="11">
        <v>-1.2255828883678387E-3</v>
      </c>
      <c r="D58" s="11">
        <v>-1.0143494957484284E-2</v>
      </c>
      <c r="E58" s="11">
        <v>3.1154181909532719E-3</v>
      </c>
      <c r="F58" s="12">
        <v>1.2873435517298481E-2</v>
      </c>
    </row>
    <row r="61" spans="1:44" ht="15" thickBot="1" x14ac:dyDescent="0.35"/>
    <row r="62" spans="1:44" x14ac:dyDescent="0.3">
      <c r="A62" t="s">
        <v>8</v>
      </c>
      <c r="B62" s="16" cm="1">
        <f t="array" ref="B62:B66">MMULT(MMULT(MINVERSE(MMULT(_xlfn.ANCHORARRAY(B48),P2:T44)),_xlfn.ANCHORARRAY(B48)),B2:B44)</f>
        <v>-10.932089628632788</v>
      </c>
      <c r="C62" s="19" t="s">
        <v>9</v>
      </c>
    </row>
    <row r="63" spans="1:44" x14ac:dyDescent="0.3">
      <c r="B63" s="17">
        <v>2.1223412495407921</v>
      </c>
      <c r="C63" s="19" t="s">
        <v>10</v>
      </c>
    </row>
    <row r="64" spans="1:44" x14ac:dyDescent="0.3">
      <c r="B64" s="17">
        <v>6.7751089311957111</v>
      </c>
      <c r="C64" s="19" t="s">
        <v>11</v>
      </c>
    </row>
    <row r="65" spans="1:7" x14ac:dyDescent="0.3">
      <c r="B65" s="17">
        <v>0.49862937174978428</v>
      </c>
      <c r="C65" s="19" t="s">
        <v>12</v>
      </c>
    </row>
    <row r="66" spans="1:7" ht="15" thickBot="1" x14ac:dyDescent="0.35">
      <c r="B66" s="18">
        <v>2.5025229811555803</v>
      </c>
      <c r="C66" s="19" t="s">
        <v>13</v>
      </c>
    </row>
    <row r="69" spans="1:7" x14ac:dyDescent="0.3">
      <c r="A69" s="20" t="s">
        <v>16</v>
      </c>
    </row>
    <row r="71" spans="1:7" x14ac:dyDescent="0.3">
      <c r="A71" s="21" t="s">
        <v>17</v>
      </c>
      <c r="B71" s="21"/>
      <c r="C71" s="21"/>
      <c r="D71" s="21"/>
      <c r="E71" s="21"/>
      <c r="F71" s="21"/>
      <c r="G71" s="21"/>
    </row>
    <row r="72" spans="1:7" ht="15" thickBot="1" x14ac:dyDescent="0.35">
      <c r="A72" s="21"/>
      <c r="B72" s="21"/>
      <c r="C72" s="21"/>
      <c r="D72" s="21"/>
      <c r="E72" s="21"/>
      <c r="F72" s="21"/>
      <c r="G72" s="21"/>
    </row>
    <row r="73" spans="1:7" x14ac:dyDescent="0.3">
      <c r="A73" s="19" t="s">
        <v>10</v>
      </c>
      <c r="B73" s="22">
        <v>2.1223412495407921</v>
      </c>
      <c r="C73" s="21"/>
      <c r="D73" s="21" t="s">
        <v>18</v>
      </c>
      <c r="E73" s="21">
        <f>B73</f>
        <v>2.1223412495407921</v>
      </c>
      <c r="F73" s="21" t="s">
        <v>19</v>
      </c>
      <c r="G73" s="21"/>
    </row>
    <row r="74" spans="1:7" x14ac:dyDescent="0.3">
      <c r="A74" s="19" t="s">
        <v>11</v>
      </c>
      <c r="B74" s="24">
        <v>6.7751089311957111</v>
      </c>
      <c r="C74" s="21"/>
      <c r="D74" s="21" t="s">
        <v>18</v>
      </c>
      <c r="E74" s="21">
        <f>B74</f>
        <v>6.7751089311957111</v>
      </c>
      <c r="F74" s="21" t="s">
        <v>19</v>
      </c>
      <c r="G74" s="21"/>
    </row>
    <row r="75" spans="1:7" x14ac:dyDescent="0.3">
      <c r="A75" s="19" t="s">
        <v>12</v>
      </c>
      <c r="B75" s="24">
        <v>0.49862937174978428</v>
      </c>
      <c r="C75" s="21"/>
      <c r="D75" s="21" t="s">
        <v>18</v>
      </c>
      <c r="E75" s="21">
        <f t="shared" ref="E75:E76" si="7">B75</f>
        <v>0.49862937174978428</v>
      </c>
      <c r="F75" s="21" t="s">
        <v>19</v>
      </c>
      <c r="G75" s="21"/>
    </row>
    <row r="76" spans="1:7" ht="15" thickBot="1" x14ac:dyDescent="0.35">
      <c r="A76" s="19" t="s">
        <v>13</v>
      </c>
      <c r="B76" s="23">
        <v>2.5025229811555803</v>
      </c>
      <c r="C76" s="21"/>
      <c r="D76" s="21" t="s">
        <v>18</v>
      </c>
      <c r="E76" s="21">
        <f t="shared" si="7"/>
        <v>2.5025229811555803</v>
      </c>
      <c r="F76" s="21" t="s">
        <v>19</v>
      </c>
      <c r="G76" s="21"/>
    </row>
    <row r="77" spans="1:7" x14ac:dyDescent="0.3">
      <c r="A77" s="21"/>
      <c r="B77" s="21"/>
      <c r="C77" s="21"/>
      <c r="D77" s="21"/>
      <c r="E77" s="21"/>
      <c r="F77" s="21"/>
      <c r="G77" s="21"/>
    </row>
    <row r="78" spans="1:7" x14ac:dyDescent="0.3">
      <c r="A78" s="21" t="s">
        <v>20</v>
      </c>
      <c r="B78" s="21"/>
      <c r="C78" s="21"/>
      <c r="D78" s="21"/>
      <c r="E78" s="21"/>
      <c r="F78" s="21"/>
      <c r="G78" s="21"/>
    </row>
    <row r="79" spans="1:7" ht="15" thickBot="1" x14ac:dyDescent="0.35">
      <c r="A79" s="21"/>
      <c r="C79" s="21"/>
      <c r="D79" s="21"/>
      <c r="E79" s="21"/>
      <c r="F79" s="21"/>
      <c r="G79" s="21"/>
    </row>
    <row r="80" spans="1:7" x14ac:dyDescent="0.3">
      <c r="A80" s="21" t="s">
        <v>21</v>
      </c>
      <c r="B80" s="22">
        <f>B63*C46/B46</f>
        <v>0.2061839398466111</v>
      </c>
      <c r="C80" s="21"/>
      <c r="D80" s="21"/>
      <c r="E80" s="21"/>
      <c r="F80" s="21"/>
      <c r="G80" s="21"/>
    </row>
    <row r="81" spans="1:7" x14ac:dyDescent="0.3">
      <c r="A81" s="21" t="s">
        <v>22</v>
      </c>
      <c r="B81" s="24">
        <f>B64*D46/B46</f>
        <v>0.66073830536792388</v>
      </c>
      <c r="C81" s="21"/>
      <c r="D81" s="21"/>
      <c r="E81" s="21"/>
      <c r="F81" s="21"/>
      <c r="G81" s="21"/>
    </row>
    <row r="82" spans="1:7" x14ac:dyDescent="0.3">
      <c r="A82" s="21" t="s">
        <v>23</v>
      </c>
      <c r="B82" s="24">
        <f>B65*E46/B46</f>
        <v>4.6571160377230407E-2</v>
      </c>
      <c r="C82" s="21"/>
      <c r="D82" s="21"/>
      <c r="E82" s="21"/>
      <c r="F82" s="21"/>
      <c r="G82" s="21"/>
    </row>
    <row r="83" spans="1:7" ht="15" thickBot="1" x14ac:dyDescent="0.35">
      <c r="A83" s="21" t="s">
        <v>24</v>
      </c>
      <c r="B83" s="23">
        <f>B66*F46/B46</f>
        <v>0.26283062067650503</v>
      </c>
    </row>
    <row r="85" spans="1:7" x14ac:dyDescent="0.3">
      <c r="A85" s="20" t="s">
        <v>15</v>
      </c>
    </row>
    <row r="86" spans="1:7" ht="15" thickBot="1" x14ac:dyDescent="0.35"/>
    <row r="87" spans="1:7" x14ac:dyDescent="0.3">
      <c r="A87" s="21" t="s">
        <v>29</v>
      </c>
      <c r="B87" s="22">
        <f>H46</f>
        <v>19366</v>
      </c>
    </row>
    <row r="88" spans="1:7" x14ac:dyDescent="0.3">
      <c r="A88" s="21" t="s">
        <v>30</v>
      </c>
      <c r="B88" s="24">
        <f>I46</f>
        <v>17063.593680038579</v>
      </c>
    </row>
    <row r="89" spans="1:7" ht="15" thickBot="1" x14ac:dyDescent="0.35">
      <c r="A89" s="21" t="s">
        <v>31</v>
      </c>
      <c r="B89" s="23">
        <f>J46</f>
        <v>2302.4063199618922</v>
      </c>
    </row>
    <row r="91" spans="1:7" x14ac:dyDescent="0.3">
      <c r="A91" s="20" t="s">
        <v>33</v>
      </c>
      <c r="B91" s="21"/>
      <c r="C91" s="21"/>
      <c r="D91" s="21"/>
      <c r="E91" s="21"/>
    </row>
    <row r="92" spans="1:7" ht="15" thickBot="1" x14ac:dyDescent="0.35">
      <c r="A92" s="21"/>
      <c r="B92" s="21"/>
      <c r="C92" s="21"/>
      <c r="D92" s="21"/>
      <c r="E92" s="21"/>
    </row>
    <row r="93" spans="1:7" ht="15" thickBot="1" x14ac:dyDescent="0.35">
      <c r="A93" s="21" t="s">
        <v>34</v>
      </c>
      <c r="B93" s="33">
        <f>B88/B87</f>
        <v>0.88111089951660537</v>
      </c>
      <c r="C93" s="21"/>
      <c r="D93" s="21"/>
      <c r="E93" s="21"/>
    </row>
    <row r="94" spans="1:7" x14ac:dyDescent="0.3">
      <c r="A94" s="21"/>
      <c r="B94" s="21"/>
      <c r="C94" s="21"/>
      <c r="D94" s="21"/>
      <c r="E94" s="21"/>
    </row>
    <row r="96" spans="1:7" x14ac:dyDescent="0.3">
      <c r="A96" s="20" t="s">
        <v>35</v>
      </c>
      <c r="B96" s="21"/>
      <c r="C96" s="21"/>
      <c r="D96" s="21"/>
      <c r="E96" s="21"/>
      <c r="F96" s="21"/>
    </row>
    <row r="97" spans="1:11" x14ac:dyDescent="0.3">
      <c r="A97" s="21"/>
      <c r="B97" s="21"/>
      <c r="C97" s="21"/>
      <c r="D97" s="21"/>
      <c r="E97" s="21"/>
      <c r="F97" s="21"/>
    </row>
    <row r="98" spans="1:11" x14ac:dyDescent="0.3">
      <c r="A98" s="21"/>
      <c r="B98" s="21"/>
      <c r="C98" s="21"/>
      <c r="D98" s="21"/>
      <c r="E98" s="21"/>
      <c r="F98" s="21"/>
    </row>
    <row r="99" spans="1:11" x14ac:dyDescent="0.3">
      <c r="A99" s="21"/>
      <c r="B99" s="21"/>
      <c r="C99" s="21"/>
      <c r="D99" s="21"/>
      <c r="E99" s="21"/>
      <c r="F99" s="21"/>
    </row>
    <row r="100" spans="1:11" x14ac:dyDescent="0.3">
      <c r="A100" s="21"/>
      <c r="B100" s="21"/>
      <c r="C100" s="21"/>
      <c r="D100" s="21"/>
      <c r="E100" s="21"/>
      <c r="F100" s="21"/>
    </row>
    <row r="101" spans="1:11" ht="15" thickBot="1" x14ac:dyDescent="0.35">
      <c r="A101" s="21"/>
      <c r="B101" s="21"/>
      <c r="C101" s="21"/>
      <c r="D101" s="21"/>
      <c r="E101" s="21"/>
      <c r="F101" s="21"/>
    </row>
    <row r="102" spans="1:11" ht="15" thickBot="1" x14ac:dyDescent="0.35">
      <c r="A102" s="21" t="s">
        <v>36</v>
      </c>
      <c r="B102" s="21"/>
      <c r="C102" s="21"/>
      <c r="D102" s="34">
        <f>B89</f>
        <v>2302.4063199618922</v>
      </c>
      <c r="E102" s="21"/>
      <c r="F102" s="21"/>
    </row>
    <row r="103" spans="1:11" ht="15" thickBot="1" x14ac:dyDescent="0.35">
      <c r="A103" s="21"/>
      <c r="B103" s="21"/>
      <c r="C103" s="21"/>
      <c r="D103" s="21"/>
      <c r="E103" s="21"/>
      <c r="F103" s="21"/>
    </row>
    <row r="104" spans="1:11" ht="15" thickBot="1" x14ac:dyDescent="0.35">
      <c r="A104" s="21" t="s">
        <v>37</v>
      </c>
      <c r="B104" s="34">
        <f>D102/(43-4-1)</f>
        <v>60.589639998997164</v>
      </c>
      <c r="C104" s="21"/>
      <c r="D104" s="21" t="s">
        <v>38</v>
      </c>
      <c r="E104" s="21"/>
      <c r="F104" s="21"/>
    </row>
    <row r="105" spans="1:11" ht="15" thickBot="1" x14ac:dyDescent="0.35">
      <c r="A105" s="21"/>
      <c r="B105" s="21"/>
      <c r="C105" s="21"/>
      <c r="D105" s="21" t="s">
        <v>39</v>
      </c>
      <c r="E105" s="21"/>
      <c r="F105" s="21"/>
    </row>
    <row r="106" spans="1:11" ht="15" thickBot="1" x14ac:dyDescent="0.35">
      <c r="A106" s="21" t="s">
        <v>40</v>
      </c>
      <c r="B106" s="34">
        <f>SQRT(B104)</f>
        <v>7.7839347375859447</v>
      </c>
      <c r="C106" s="21"/>
      <c r="D106" s="21"/>
      <c r="E106" s="21"/>
      <c r="F106" s="21"/>
    </row>
    <row r="107" spans="1:11" x14ac:dyDescent="0.3">
      <c r="A107" s="21"/>
      <c r="B107" s="21"/>
      <c r="C107" s="21"/>
      <c r="D107" s="21"/>
      <c r="E107" s="21"/>
      <c r="F107" s="21"/>
    </row>
    <row r="108" spans="1:11" x14ac:dyDescent="0.3">
      <c r="A108" s="20" t="s">
        <v>41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ht="15" thickBot="1" x14ac:dyDescent="0.35">
      <c r="A111" s="21"/>
      <c r="B111" s="21"/>
      <c r="C111" s="21"/>
      <c r="D111" s="21"/>
      <c r="E111" s="21"/>
      <c r="F111" s="21"/>
      <c r="G111" s="21"/>
      <c r="H111" s="21"/>
      <c r="J111" s="21"/>
      <c r="K111" s="21"/>
    </row>
    <row r="112" spans="1:11" ht="15" thickBot="1" x14ac:dyDescent="0.35">
      <c r="A112" s="21" t="s">
        <v>42</v>
      </c>
      <c r="B112" s="21"/>
      <c r="C112" s="35">
        <f>B54</f>
        <v>0.39178710951441759</v>
      </c>
      <c r="D112" s="36">
        <f>C55</f>
        <v>1.7241274347548786E-2</v>
      </c>
      <c r="E112" s="36">
        <f>D56</f>
        <v>3.5262383511307234E-2</v>
      </c>
      <c r="F112" s="36">
        <f>E57</f>
        <v>2.8755922061410786E-2</v>
      </c>
      <c r="G112" s="37">
        <f>F58</f>
        <v>1.2873435517298481E-2</v>
      </c>
      <c r="H112" s="21"/>
      <c r="I112" s="21" t="s">
        <v>43</v>
      </c>
      <c r="J112" s="21"/>
      <c r="K112" s="21"/>
    </row>
    <row r="113" spans="1:16" ht="15" thickBot="1" x14ac:dyDescent="0.3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6" ht="15" thickBot="1" x14ac:dyDescent="0.35">
      <c r="A114" s="21" t="s">
        <v>44</v>
      </c>
      <c r="B114" s="35">
        <f>$B$80*C112</f>
        <v>8.078020982079831E-2</v>
      </c>
      <c r="C114" s="36">
        <f t="shared" ref="C114:D114" si="8">$B$80*D112</f>
        <v>3.554873872953918E-3</v>
      </c>
      <c r="D114" s="36">
        <f t="shared" si="8"/>
        <v>7.2705371607435015E-3</v>
      </c>
      <c r="E114" s="36">
        <f t="shared" ref="E114" si="9">$B$80*F112</f>
        <v>5.9290093045437581E-3</v>
      </c>
      <c r="F114" s="37">
        <f t="shared" ref="F114" si="10">$B$80*G112</f>
        <v>2.6542956543178968E-3</v>
      </c>
      <c r="I114" s="21" t="s">
        <v>45</v>
      </c>
      <c r="J114" s="35">
        <f>SQRT(B114)</f>
        <v>0.28421859513550185</v>
      </c>
      <c r="K114" s="36">
        <f>SQRT(C114)</f>
        <v>5.9622763043605399E-2</v>
      </c>
      <c r="L114" s="36">
        <f>SQRT(D114)</f>
        <v>8.5267444905681916E-2</v>
      </c>
      <c r="M114" s="36">
        <f>SQRT(E114)</f>
        <v>7.7000060419091604E-2</v>
      </c>
      <c r="N114" s="37">
        <f>SQRT(F114)</f>
        <v>5.1519856893414373E-2</v>
      </c>
      <c r="P114" s="21" t="s">
        <v>46</v>
      </c>
    </row>
    <row r="115" spans="1:16" x14ac:dyDescent="0.3">
      <c r="A115" s="21" t="s">
        <v>47</v>
      </c>
      <c r="B115" s="21">
        <v>0</v>
      </c>
      <c r="C115" s="21">
        <v>1</v>
      </c>
      <c r="D115" s="21">
        <v>2</v>
      </c>
      <c r="E115" s="21">
        <v>3</v>
      </c>
      <c r="F115" s="21">
        <v>4</v>
      </c>
      <c r="I115" s="21" t="s">
        <v>47</v>
      </c>
      <c r="J115" s="21">
        <v>0</v>
      </c>
      <c r="K115" s="21">
        <v>1</v>
      </c>
      <c r="L115" s="21">
        <v>2</v>
      </c>
      <c r="M115" s="21">
        <v>3</v>
      </c>
      <c r="N115" s="21">
        <v>4</v>
      </c>
    </row>
    <row r="117" spans="1:16" x14ac:dyDescent="0.3">
      <c r="A117" s="20" t="s">
        <v>49</v>
      </c>
      <c r="B117" s="21"/>
      <c r="C117" s="21"/>
      <c r="D117" s="21"/>
      <c r="E117" s="21"/>
    </row>
    <row r="118" spans="1:16" x14ac:dyDescent="0.3">
      <c r="A118" s="21"/>
      <c r="B118" s="21"/>
      <c r="C118" s="21"/>
      <c r="D118" s="21"/>
      <c r="E118" s="21"/>
    </row>
    <row r="119" spans="1:16" x14ac:dyDescent="0.3">
      <c r="A119" s="21"/>
      <c r="B119" s="21"/>
      <c r="C119" s="21"/>
      <c r="D119" s="21"/>
      <c r="E119" s="21"/>
    </row>
    <row r="120" spans="1:16" x14ac:dyDescent="0.3">
      <c r="A120" s="21"/>
      <c r="B120" s="21"/>
      <c r="C120" s="21"/>
      <c r="D120" s="21"/>
      <c r="E120" s="21"/>
    </row>
    <row r="121" spans="1:16" ht="15" thickBot="1" x14ac:dyDescent="0.35">
      <c r="A121" s="21"/>
      <c r="B121" s="21"/>
      <c r="C121" s="21"/>
      <c r="D121" s="21"/>
      <c r="E121" s="21"/>
    </row>
    <row r="122" spans="1:16" ht="15" thickBot="1" x14ac:dyDescent="0.35">
      <c r="A122" s="21" t="s">
        <v>50</v>
      </c>
      <c r="B122" s="35" cm="1">
        <f t="array" ref="B122:F122">TRANSPOSE(_xlfn.ANCHORARRAY(B62))</f>
        <v>-10.932089628632788</v>
      </c>
      <c r="C122" s="36">
        <v>2.1223412495407921</v>
      </c>
      <c r="D122" s="36">
        <v>6.7751089311957111</v>
      </c>
      <c r="E122" s="38">
        <v>0.49862937174978428</v>
      </c>
      <c r="F122" s="39">
        <v>2.5025229811555803</v>
      </c>
    </row>
    <row r="123" spans="1:16" ht="15" thickBot="1" x14ac:dyDescent="0.35">
      <c r="A123" s="21"/>
      <c r="B123" s="21"/>
      <c r="C123" s="21"/>
      <c r="D123" s="21"/>
      <c r="E123" s="21"/>
    </row>
    <row r="124" spans="1:16" ht="15" thickBot="1" x14ac:dyDescent="0.35">
      <c r="A124" s="21" t="s">
        <v>51</v>
      </c>
      <c r="B124" s="35">
        <f>B122/J114</f>
        <v>-38.463667809704319</v>
      </c>
      <c r="C124" s="36">
        <f>C122/K114</f>
        <v>35.596157259411264</v>
      </c>
      <c r="D124" s="36">
        <f>D122/L114</f>
        <v>79.457159044579768</v>
      </c>
      <c r="E124" s="36">
        <f t="shared" ref="E124:F124" si="11">E122/M114</f>
        <v>6.4757010453741506</v>
      </c>
      <c r="F124" s="37">
        <f t="shared" si="11"/>
        <v>48.573950551393516</v>
      </c>
    </row>
    <row r="125" spans="1:16" x14ac:dyDescent="0.3">
      <c r="A125" s="21"/>
      <c r="B125" s="21"/>
      <c r="C125" s="21"/>
      <c r="D125" s="21"/>
      <c r="E125" s="21"/>
    </row>
    <row r="127" spans="1:16" x14ac:dyDescent="0.3">
      <c r="A127" s="20" t="s">
        <v>52</v>
      </c>
      <c r="B127" s="21"/>
      <c r="C127" s="21"/>
    </row>
    <row r="128" spans="1:16" x14ac:dyDescent="0.3">
      <c r="A128" s="21"/>
      <c r="B128" s="21"/>
      <c r="C128" s="21"/>
    </row>
    <row r="129" spans="1:12" x14ac:dyDescent="0.3">
      <c r="A129" s="21"/>
      <c r="B129" s="21"/>
      <c r="C129" s="21"/>
    </row>
    <row r="130" spans="1:12" x14ac:dyDescent="0.3">
      <c r="A130" s="21"/>
      <c r="B130" s="21"/>
      <c r="C130" s="21"/>
    </row>
    <row r="131" spans="1:12" ht="15" thickBot="1" x14ac:dyDescent="0.35">
      <c r="A131" s="21"/>
      <c r="B131" s="21"/>
      <c r="C131" s="21"/>
    </row>
    <row r="132" spans="1:12" ht="15" thickBot="1" x14ac:dyDescent="0.35">
      <c r="A132" s="21" t="s">
        <v>34</v>
      </c>
      <c r="B132" s="34">
        <f>B93</f>
        <v>0.88111089951660537</v>
      </c>
      <c r="C132" s="21"/>
    </row>
    <row r="133" spans="1:12" ht="15" thickBot="1" x14ac:dyDescent="0.35">
      <c r="A133" s="21"/>
      <c r="B133" s="21"/>
      <c r="C133" s="21"/>
    </row>
    <row r="134" spans="1:12" ht="15" thickBot="1" x14ac:dyDescent="0.35">
      <c r="A134" s="21" t="s">
        <v>53</v>
      </c>
      <c r="B134" s="34">
        <f>B132/(1-B132)*(43-4-1)/4</f>
        <v>70.406399841311568</v>
      </c>
      <c r="C134" s="21"/>
    </row>
    <row r="136" spans="1:12" x14ac:dyDescent="0.3">
      <c r="A136" s="20" t="s">
        <v>54</v>
      </c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1:12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1:12" x14ac:dyDescent="0.3">
      <c r="A138" s="20" t="s">
        <v>55</v>
      </c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1:12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1:12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1:12" ht="15" thickBot="1" x14ac:dyDescent="0.3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1:12" x14ac:dyDescent="0.3">
      <c r="A142" s="21" t="s">
        <v>56</v>
      </c>
      <c r="B142" s="40">
        <v>43</v>
      </c>
      <c r="C142" s="21" t="s">
        <v>57</v>
      </c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12" x14ac:dyDescent="0.3">
      <c r="A143" s="21" t="s">
        <v>58</v>
      </c>
      <c r="B143" s="41">
        <v>4</v>
      </c>
      <c r="C143" s="21" t="s">
        <v>59</v>
      </c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1:12" ht="15" thickBot="1" x14ac:dyDescent="0.35">
      <c r="A144" s="21" t="s">
        <v>60</v>
      </c>
      <c r="B144" s="42">
        <f>B142-B143-1</f>
        <v>38</v>
      </c>
      <c r="C144" s="21" t="s">
        <v>61</v>
      </c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1:12" ht="15" thickBot="1" x14ac:dyDescent="0.3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 ht="15" thickBot="1" x14ac:dyDescent="0.35">
      <c r="A146" s="21" t="s">
        <v>62</v>
      </c>
      <c r="B146" s="43">
        <v>0.05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 ht="15" thickBot="1" x14ac:dyDescent="0.35">
      <c r="A147" s="21" t="s">
        <v>63</v>
      </c>
      <c r="B147" s="44">
        <f>_xlfn.T.INV.2T(B146,B144)</f>
        <v>2.0243941639119702</v>
      </c>
      <c r="C147" s="21" t="str">
        <f ca="1">_xlfn.FORMULATEXT(B147)</f>
        <v>=СТЬЮДЕНТ.ОБР.2Х(B146;B144)</v>
      </c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x14ac:dyDescent="0.3">
      <c r="A149" s="20" t="s">
        <v>64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ht="15" thickBot="1" x14ac:dyDescent="0.3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1:12" ht="15" thickBot="1" x14ac:dyDescent="0.35">
      <c r="A151" s="21" t="str" cm="1">
        <f t="array" ref="A151:F151">A124:F124</f>
        <v>t(a_k)=</v>
      </c>
      <c r="B151" s="52">
        <v>-38.463667809704319</v>
      </c>
      <c r="C151" s="53">
        <v>35.596157259411264</v>
      </c>
      <c r="D151" s="53">
        <v>79.457159044579768</v>
      </c>
      <c r="E151" s="53">
        <v>6.4757010453741506</v>
      </c>
      <c r="F151" s="54">
        <v>48.573950551393516</v>
      </c>
      <c r="G151" s="21"/>
      <c r="H151" s="21"/>
      <c r="I151" s="21"/>
      <c r="J151" s="21"/>
      <c r="K151" s="21"/>
      <c r="L151" s="21"/>
    </row>
    <row r="152" spans="1:12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 x14ac:dyDescent="0.3">
      <c r="A153" s="21" t="s">
        <v>65</v>
      </c>
      <c r="B153" s="21">
        <f>B147</f>
        <v>2.0243941639119702</v>
      </c>
      <c r="C153" s="21" t="s">
        <v>66</v>
      </c>
      <c r="D153" s="21"/>
      <c r="E153" s="21">
        <f>B146</f>
        <v>0.05</v>
      </c>
      <c r="F153" s="21"/>
      <c r="G153" s="21"/>
      <c r="H153" s="21"/>
      <c r="I153" s="21"/>
      <c r="J153" s="21"/>
      <c r="K153" s="21"/>
      <c r="L153" s="21"/>
    </row>
    <row r="154" spans="1:12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1:12" x14ac:dyDescent="0.3">
      <c r="A155" s="21" t="s">
        <v>9</v>
      </c>
      <c r="B155" s="21" t="s">
        <v>67</v>
      </c>
      <c r="C155" s="21">
        <f>ABS(B151)</f>
        <v>38.463667809704319</v>
      </c>
      <c r="D155" s="21" t="str">
        <f>IF(C155&gt; E155,"&gt;","&lt;")</f>
        <v>&gt;</v>
      </c>
      <c r="E155" s="21">
        <f>$B$117</f>
        <v>0</v>
      </c>
      <c r="F155" s="21" t="s">
        <v>68</v>
      </c>
      <c r="G155" s="21"/>
      <c r="H155" s="21"/>
      <c r="I155" s="21"/>
      <c r="J155" s="21"/>
      <c r="K155" s="21"/>
      <c r="L155" s="45">
        <f>B146</f>
        <v>0.05</v>
      </c>
    </row>
    <row r="156" spans="1:12" x14ac:dyDescent="0.3">
      <c r="A156" s="21" t="s">
        <v>10</v>
      </c>
      <c r="B156" s="21" t="s">
        <v>69</v>
      </c>
      <c r="C156" s="21">
        <f>ABS(C151)</f>
        <v>35.596157259411264</v>
      </c>
      <c r="D156" s="21" t="str">
        <f t="shared" ref="D156:D157" si="12">IF(C156&gt; E156,"&gt;","&lt;")</f>
        <v>&gt;</v>
      </c>
      <c r="E156" s="21">
        <f t="shared" ref="E156:E159" si="13">$B$117</f>
        <v>0</v>
      </c>
      <c r="F156" s="21" t="s">
        <v>70</v>
      </c>
      <c r="G156" s="21"/>
      <c r="H156" s="21"/>
      <c r="I156" s="21"/>
      <c r="J156" s="21"/>
      <c r="K156" s="21"/>
      <c r="L156" s="46">
        <f>L155</f>
        <v>0.05</v>
      </c>
    </row>
    <row r="157" spans="1:12" x14ac:dyDescent="0.3">
      <c r="A157" s="21" t="s">
        <v>11</v>
      </c>
      <c r="B157" s="21" t="s">
        <v>71</v>
      </c>
      <c r="C157" s="21">
        <f>ABS(D151)</f>
        <v>79.457159044579768</v>
      </c>
      <c r="D157" s="21" t="str">
        <f t="shared" si="12"/>
        <v>&gt;</v>
      </c>
      <c r="E157" s="21">
        <f t="shared" si="13"/>
        <v>0</v>
      </c>
      <c r="F157" s="21" t="s">
        <v>70</v>
      </c>
      <c r="G157" s="21"/>
      <c r="H157" s="21"/>
      <c r="I157" s="21"/>
      <c r="J157" s="21"/>
      <c r="K157" s="21"/>
      <c r="L157" s="46">
        <f t="shared" ref="L157:L159" si="14">L156</f>
        <v>0.05</v>
      </c>
    </row>
    <row r="158" spans="1:12" x14ac:dyDescent="0.3">
      <c r="A158" s="21" t="s">
        <v>12</v>
      </c>
      <c r="B158" s="21" t="s">
        <v>91</v>
      </c>
      <c r="C158" s="21">
        <f>ABS(E151)</f>
        <v>6.4757010453741506</v>
      </c>
      <c r="D158" s="21" t="str">
        <f t="shared" ref="D158:D159" si="15">IF(C158&gt; E158,"&gt;","&lt;")</f>
        <v>&gt;</v>
      </c>
      <c r="E158" s="21">
        <f t="shared" si="13"/>
        <v>0</v>
      </c>
      <c r="F158" s="21" t="s">
        <v>70</v>
      </c>
      <c r="G158" s="21"/>
      <c r="H158" s="21"/>
      <c r="I158" s="21"/>
      <c r="J158" s="21"/>
      <c r="K158" s="21"/>
      <c r="L158" s="46">
        <f>L157</f>
        <v>0.05</v>
      </c>
    </row>
    <row r="159" spans="1:12" x14ac:dyDescent="0.3">
      <c r="A159" s="21" t="s">
        <v>13</v>
      </c>
      <c r="B159" s="21" t="s">
        <v>92</v>
      </c>
      <c r="C159" s="21">
        <f>ABS(F151)</f>
        <v>48.573950551393516</v>
      </c>
      <c r="D159" s="21" t="str">
        <f t="shared" si="15"/>
        <v>&gt;</v>
      </c>
      <c r="E159" s="21">
        <f t="shared" si="13"/>
        <v>0</v>
      </c>
      <c r="F159" s="21" t="s">
        <v>70</v>
      </c>
      <c r="G159" s="21"/>
      <c r="H159" s="21"/>
      <c r="I159" s="21"/>
      <c r="J159" s="21"/>
      <c r="K159" s="21"/>
      <c r="L159" s="46">
        <f t="shared" si="14"/>
        <v>0.05</v>
      </c>
    </row>
    <row r="160" spans="1:12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 x14ac:dyDescent="0.3">
      <c r="A161" s="20" t="s">
        <v>72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1:12" ht="15" thickBot="1" x14ac:dyDescent="0.3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1:12" ht="15" thickBot="1" x14ac:dyDescent="0.35">
      <c r="A163" s="21" t="s">
        <v>73</v>
      </c>
      <c r="B163" s="47">
        <f>2*(1-_xlfn.T.DIST(ABS(B151),$B$144,TRUE))</f>
        <v>0</v>
      </c>
      <c r="C163" s="47">
        <f t="shared" ref="C163:F163" si="16">2*(1-_xlfn.T.DIST(ABS(C151),$B$144,TRUE))</f>
        <v>0</v>
      </c>
      <c r="D163" s="47">
        <f t="shared" si="16"/>
        <v>0</v>
      </c>
      <c r="E163" s="47">
        <f>2*(1-_xlfn.T.DIST(ABS(E151),$B$144,TRUE))</f>
        <v>1.270073362036328E-7</v>
      </c>
      <c r="F163" s="47">
        <f>2*(1-_xlfn.T.DIST(ABS(F151),$B$144,TRUE))</f>
        <v>0</v>
      </c>
      <c r="G163" s="21" t="str">
        <f ca="1">_xlfn.FORMULATEXT(B163)</f>
        <v>=2*(1-СТЬЮДЕНТ.РАСП(ABS(B151);$B$144;ИСТИНА))</v>
      </c>
      <c r="H163" s="21"/>
      <c r="I163" s="21"/>
      <c r="J163" s="21"/>
      <c r="K163" s="21"/>
      <c r="L163" s="21"/>
    </row>
    <row r="164" spans="1:12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1:12" x14ac:dyDescent="0.3">
      <c r="A165" s="20" t="s">
        <v>74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1:12" ht="15" thickBot="1" x14ac:dyDescent="0.3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1:12" ht="15" thickBot="1" x14ac:dyDescent="0.35">
      <c r="A167" s="21" t="s">
        <v>75</v>
      </c>
      <c r="B167" s="45">
        <v>0.95</v>
      </c>
      <c r="C167" s="21"/>
      <c r="D167" s="21" t="s">
        <v>76</v>
      </c>
      <c r="E167" s="48">
        <f>B147</f>
        <v>2.0243941639119702</v>
      </c>
      <c r="F167" s="21"/>
      <c r="G167" s="21"/>
      <c r="H167" s="21"/>
      <c r="I167" s="21"/>
      <c r="J167" s="21"/>
      <c r="K167" s="21"/>
      <c r="L167" s="21"/>
    </row>
    <row r="168" spans="1:12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1:12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1:12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1:12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 ht="15" thickBot="1" x14ac:dyDescent="0.3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 ht="15" thickBot="1" x14ac:dyDescent="0.35">
      <c r="A173" s="21" t="str" cm="1">
        <f t="array" ref="A173:B177">A62:B66</f>
        <v>a=</v>
      </c>
      <c r="B173" s="55">
        <v>-10.932089628632788</v>
      </c>
      <c r="C173" s="21"/>
      <c r="D173" s="21" t="s">
        <v>77</v>
      </c>
      <c r="E173" s="55" cm="1">
        <f t="array" ref="E173:E177">TRANSPOSE(J114:N114)</f>
        <v>0.28421859513550185</v>
      </c>
      <c r="F173" s="21"/>
      <c r="G173" s="21" t="s">
        <v>78</v>
      </c>
      <c r="H173" s="49">
        <f>B173-E173 * $E$167</f>
        <v>-11.507460093900358</v>
      </c>
      <c r="I173" s="50">
        <f>B173 +E173 * $E$167</f>
        <v>-10.356719163365218</v>
      </c>
      <c r="J173" s="21"/>
      <c r="K173" s="21"/>
      <c r="L173" s="21"/>
    </row>
    <row r="174" spans="1:12" ht="15" thickBot="1" x14ac:dyDescent="0.35">
      <c r="A174" s="21">
        <v>0</v>
      </c>
      <c r="B174" s="56">
        <v>2.1223412495407921</v>
      </c>
      <c r="C174" s="21"/>
      <c r="D174" s="21" t="s">
        <v>79</v>
      </c>
      <c r="E174" s="56">
        <v>5.9622763043605399E-2</v>
      </c>
      <c r="F174" s="21"/>
      <c r="G174" s="21" t="s">
        <v>80</v>
      </c>
      <c r="H174" s="49">
        <f t="shared" ref="H174:H177" si="17">B174-E174 * $E$167</f>
        <v>2.001641275999011</v>
      </c>
      <c r="I174" s="50">
        <f t="shared" ref="I174:I177" si="18">B174 +E174 * $E$167</f>
        <v>2.2430412230825731</v>
      </c>
      <c r="J174" s="21"/>
      <c r="K174" s="21"/>
      <c r="L174" s="21"/>
    </row>
    <row r="175" spans="1:12" ht="15" thickBot="1" x14ac:dyDescent="0.35">
      <c r="A175" s="21">
        <v>0</v>
      </c>
      <c r="B175" s="56">
        <v>6.7751089311957111</v>
      </c>
      <c r="C175" s="21"/>
      <c r="D175" s="21" t="s">
        <v>81</v>
      </c>
      <c r="E175" s="56">
        <v>8.5267444905681916E-2</v>
      </c>
      <c r="F175" s="21"/>
      <c r="G175" s="21" t="s">
        <v>82</v>
      </c>
      <c r="H175" s="49">
        <f t="shared" si="17"/>
        <v>6.6024940133569636</v>
      </c>
      <c r="I175" s="50">
        <f t="shared" si="18"/>
        <v>6.9477238490344586</v>
      </c>
      <c r="J175" s="21"/>
      <c r="K175" s="21"/>
      <c r="L175" s="21"/>
    </row>
    <row r="176" spans="1:12" ht="15" thickBot="1" x14ac:dyDescent="0.35">
      <c r="A176" s="21">
        <v>0</v>
      </c>
      <c r="B176" s="56">
        <v>0.49862937174978428</v>
      </c>
      <c r="C176" s="21"/>
      <c r="D176" s="21" t="s">
        <v>93</v>
      </c>
      <c r="E176" s="56">
        <v>7.7000060419091604E-2</v>
      </c>
      <c r="F176" s="21"/>
      <c r="G176" s="21" t="s">
        <v>95</v>
      </c>
      <c r="H176" s="49">
        <f t="shared" si="17"/>
        <v>0.34275089881650611</v>
      </c>
      <c r="I176" s="50">
        <f t="shared" si="18"/>
        <v>0.65450784468306245</v>
      </c>
      <c r="J176" s="21"/>
      <c r="K176" s="21"/>
      <c r="L176" s="21"/>
    </row>
    <row r="177" spans="1:12" ht="15" thickBot="1" x14ac:dyDescent="0.35">
      <c r="A177" s="21">
        <v>0</v>
      </c>
      <c r="B177" s="57">
        <v>2.5025229811555803</v>
      </c>
      <c r="C177" s="21"/>
      <c r="D177" s="21" t="s">
        <v>94</v>
      </c>
      <c r="E177" s="57">
        <v>5.1519856893414373E-2</v>
      </c>
      <c r="F177" s="21"/>
      <c r="G177" s="21" t="s">
        <v>95</v>
      </c>
      <c r="H177" s="49">
        <f t="shared" si="17"/>
        <v>2.3982264835349723</v>
      </c>
      <c r="I177" s="50">
        <f t="shared" si="18"/>
        <v>2.6068194787761882</v>
      </c>
      <c r="J177" s="21"/>
      <c r="K177" s="21"/>
      <c r="L177" s="21"/>
    </row>
    <row r="178" spans="1:12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x14ac:dyDescent="0.3">
      <c r="A179" s="20" t="s">
        <v>83</v>
      </c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x14ac:dyDescent="0.3">
      <c r="A181" s="51" t="s">
        <v>84</v>
      </c>
      <c r="B181" s="51"/>
      <c r="C181" s="5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1:12" x14ac:dyDescent="0.3">
      <c r="A183" s="20" t="s">
        <v>85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ht="15" thickBot="1" x14ac:dyDescent="0.3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1:12" ht="15" thickBot="1" x14ac:dyDescent="0.35">
      <c r="A185" s="21" t="s">
        <v>86</v>
      </c>
      <c r="B185" s="48">
        <f>B134</f>
        <v>70.406399841311568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1:12" ht="15" thickBot="1" x14ac:dyDescent="0.3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1:12" ht="15" thickBot="1" x14ac:dyDescent="0.35">
      <c r="A187" s="21" t="s">
        <v>87</v>
      </c>
      <c r="B187" s="21"/>
      <c r="C187" s="44">
        <f>_xlfn.F.INV.RT(B146,B143,B144)</f>
        <v>2.6189880137120771</v>
      </c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1:12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1:12" x14ac:dyDescent="0.3">
      <c r="A189" s="21" t="s">
        <v>88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1:12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1:12" x14ac:dyDescent="0.3">
      <c r="A191" s="20" t="s">
        <v>89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spans="1:12" ht="15" thickBot="1" x14ac:dyDescent="0.3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spans="1:12" ht="15" thickBot="1" x14ac:dyDescent="0.35">
      <c r="A193" s="21" t="s">
        <v>90</v>
      </c>
      <c r="B193" s="44">
        <f>1-_xlfn.F.DIST(B185,B143,B144,TRUE)</f>
        <v>0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</sheetData>
  <phoneticPr fontId="2" type="noConversion"/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DE28-3EAD-4CEE-BD73-7FE39C784266}">
  <dimension ref="A1:H302"/>
  <sheetViews>
    <sheetView tabSelected="1" workbookViewId="0">
      <selection activeCell="T4" sqref="T4"/>
    </sheetView>
  </sheetViews>
  <sheetFormatPr defaultRowHeight="14.4" x14ac:dyDescent="0.3"/>
  <cols>
    <col min="3" max="3" width="24.21875" bestFit="1" customWidth="1"/>
    <col min="6" max="6" width="10.109375" bestFit="1" customWidth="1"/>
  </cols>
  <sheetData>
    <row r="1" spans="1:8" x14ac:dyDescent="0.3">
      <c r="A1" s="58" t="s">
        <v>96</v>
      </c>
      <c r="B1" s="58" t="s">
        <v>97</v>
      </c>
      <c r="C1" s="58" t="s">
        <v>98</v>
      </c>
      <c r="F1" s="21" t="s">
        <v>56</v>
      </c>
      <c r="G1" s="40">
        <v>43</v>
      </c>
      <c r="H1" s="21" t="s">
        <v>57</v>
      </c>
    </row>
    <row r="2" spans="1:8" x14ac:dyDescent="0.3">
      <c r="A2">
        <v>-15</v>
      </c>
      <c r="B2">
        <f>_xlfn.T.DIST(A2,$G$3,FALSE)</f>
        <v>1.6394426659405964E-17</v>
      </c>
      <c r="C2">
        <f>IF(ABS(A2) &gt;$G$9,B2,"")</f>
        <v>1.6394426659405964E-17</v>
      </c>
      <c r="F2" s="21" t="s">
        <v>58</v>
      </c>
      <c r="G2" s="41">
        <v>4</v>
      </c>
      <c r="H2" s="21" t="s">
        <v>59</v>
      </c>
    </row>
    <row r="3" spans="1:8" ht="15" thickBot="1" x14ac:dyDescent="0.35">
      <c r="A3">
        <f>A2+$G$6</f>
        <v>-14.9</v>
      </c>
      <c r="B3">
        <f t="shared" ref="B3:B66" si="0">_xlfn.T.DIST(A3,$G$3,FALSE)</f>
        <v>2.0489309786849983E-17</v>
      </c>
      <c r="C3">
        <f t="shared" ref="C3:C66" si="1">IF(ABS(A3) &gt;$G$9,B3,"")</f>
        <v>2.0489309786849983E-17</v>
      </c>
      <c r="F3" s="21" t="s">
        <v>60</v>
      </c>
      <c r="G3" s="42">
        <f>G1-G2-1</f>
        <v>38</v>
      </c>
      <c r="H3" s="21" t="s">
        <v>61</v>
      </c>
    </row>
    <row r="4" spans="1:8" ht="15" thickBot="1" x14ac:dyDescent="0.35">
      <c r="A4">
        <f t="shared" ref="A4:A67" si="2">A3+$G$6</f>
        <v>-14.8</v>
      </c>
      <c r="B4">
        <f t="shared" si="0"/>
        <v>2.5634180275368717E-17</v>
      </c>
      <c r="C4">
        <f t="shared" si="1"/>
        <v>2.5634180275368717E-17</v>
      </c>
    </row>
    <row r="5" spans="1:8" x14ac:dyDescent="0.3">
      <c r="A5">
        <f t="shared" si="2"/>
        <v>-14.700000000000001</v>
      </c>
      <c r="B5">
        <f t="shared" si="0"/>
        <v>3.2105220035485223E-17</v>
      </c>
      <c r="C5">
        <f t="shared" si="1"/>
        <v>3.2105220035485223E-17</v>
      </c>
      <c r="F5" t="s">
        <v>99</v>
      </c>
      <c r="G5" s="59">
        <v>15</v>
      </c>
    </row>
    <row r="6" spans="1:8" ht="15" thickBot="1" x14ac:dyDescent="0.35">
      <c r="A6">
        <f t="shared" si="2"/>
        <v>-14.600000000000001</v>
      </c>
      <c r="B6">
        <f t="shared" si="0"/>
        <v>4.0253076466834735E-17</v>
      </c>
      <c r="C6">
        <f t="shared" si="1"/>
        <v>4.0253076466834735E-17</v>
      </c>
      <c r="F6" t="s">
        <v>100</v>
      </c>
      <c r="G6" s="60">
        <v>0.1</v>
      </c>
    </row>
    <row r="7" spans="1:8" ht="15" thickBot="1" x14ac:dyDescent="0.35">
      <c r="A7">
        <f t="shared" si="2"/>
        <v>-14.500000000000002</v>
      </c>
      <c r="B7">
        <f t="shared" si="0"/>
        <v>5.0523428513271592E-17</v>
      </c>
      <c r="C7">
        <f t="shared" si="1"/>
        <v>5.0523428513271592E-17</v>
      </c>
    </row>
    <row r="8" spans="1:8" x14ac:dyDescent="0.3">
      <c r="A8">
        <f t="shared" si="2"/>
        <v>-14.400000000000002</v>
      </c>
      <c r="B8">
        <f t="shared" si="0"/>
        <v>6.3483366739799701E-17</v>
      </c>
      <c r="C8">
        <f t="shared" si="1"/>
        <v>6.3483366739799701E-17</v>
      </c>
      <c r="F8" t="s">
        <v>101</v>
      </c>
      <c r="G8" s="59">
        <f>[1]Лист1!B116</f>
        <v>0.05</v>
      </c>
    </row>
    <row r="9" spans="1:8" ht="15" thickBot="1" x14ac:dyDescent="0.35">
      <c r="A9">
        <f t="shared" si="2"/>
        <v>-14.300000000000002</v>
      </c>
      <c r="B9">
        <f t="shared" si="0"/>
        <v>7.9855268674107963E-17</v>
      </c>
      <c r="C9">
        <f t="shared" si="1"/>
        <v>7.9855268674107963E-17</v>
      </c>
      <c r="F9" t="s">
        <v>102</v>
      </c>
      <c r="G9" s="60">
        <v>2.0243941639119702</v>
      </c>
    </row>
    <row r="10" spans="1:8" x14ac:dyDescent="0.3">
      <c r="A10">
        <f t="shared" si="2"/>
        <v>-14.200000000000003</v>
      </c>
      <c r="B10">
        <f t="shared" si="0"/>
        <v>1.0056034760724568E-16</v>
      </c>
      <c r="C10">
        <f t="shared" si="1"/>
        <v>1.0056034760724568E-16</v>
      </c>
    </row>
    <row r="11" spans="1:8" x14ac:dyDescent="0.3">
      <c r="A11">
        <f t="shared" si="2"/>
        <v>-14.100000000000003</v>
      </c>
      <c r="B11">
        <f t="shared" si="0"/>
        <v>1.2677470004839305E-16</v>
      </c>
      <c r="C11">
        <f t="shared" si="1"/>
        <v>1.2677470004839305E-16</v>
      </c>
    </row>
    <row r="12" spans="1:8" x14ac:dyDescent="0.3">
      <c r="A12">
        <f t="shared" si="2"/>
        <v>-14.000000000000004</v>
      </c>
      <c r="B12">
        <f t="shared" si="0"/>
        <v>1.6000152032538043E-16</v>
      </c>
      <c r="C12">
        <f t="shared" si="1"/>
        <v>1.6000152032538043E-16</v>
      </c>
    </row>
    <row r="13" spans="1:8" x14ac:dyDescent="0.3">
      <c r="A13">
        <f t="shared" si="2"/>
        <v>-13.900000000000004</v>
      </c>
      <c r="B13">
        <f t="shared" si="0"/>
        <v>2.0216425120392521E-16</v>
      </c>
      <c r="C13">
        <f t="shared" si="1"/>
        <v>2.0216425120392521E-16</v>
      </c>
    </row>
    <row r="14" spans="1:8" x14ac:dyDescent="0.3">
      <c r="A14">
        <f t="shared" si="2"/>
        <v>-13.800000000000004</v>
      </c>
      <c r="B14">
        <f t="shared" si="0"/>
        <v>2.5572687685436792E-16</v>
      </c>
      <c r="C14">
        <f t="shared" si="1"/>
        <v>2.5572687685436792E-16</v>
      </c>
    </row>
    <row r="15" spans="1:8" x14ac:dyDescent="0.3">
      <c r="A15">
        <f t="shared" si="2"/>
        <v>-13.700000000000005</v>
      </c>
      <c r="B15">
        <f t="shared" si="0"/>
        <v>3.2384944439819614E-16</v>
      </c>
      <c r="C15">
        <f t="shared" si="1"/>
        <v>3.2384944439819614E-16</v>
      </c>
    </row>
    <row r="16" spans="1:8" x14ac:dyDescent="0.3">
      <c r="A16">
        <f t="shared" si="2"/>
        <v>-13.600000000000005</v>
      </c>
      <c r="B16">
        <f t="shared" si="0"/>
        <v>4.1058936158446751E-16</v>
      </c>
      <c r="C16">
        <f t="shared" si="1"/>
        <v>4.1058936158446751E-16</v>
      </c>
    </row>
    <row r="17" spans="1:3" x14ac:dyDescent="0.3">
      <c r="A17">
        <f t="shared" si="2"/>
        <v>-13.500000000000005</v>
      </c>
      <c r="B17">
        <f t="shared" si="0"/>
        <v>5.2116224435176969E-16</v>
      </c>
      <c r="C17">
        <f t="shared" si="1"/>
        <v>5.2116224435176969E-16</v>
      </c>
    </row>
    <row r="18" spans="1:3" x14ac:dyDescent="0.3">
      <c r="A18">
        <f t="shared" si="2"/>
        <v>-13.400000000000006</v>
      </c>
      <c r="B18">
        <f t="shared" si="0"/>
        <v>6.6228032162990765E-16</v>
      </c>
      <c r="C18">
        <f t="shared" si="1"/>
        <v>6.6228032162990765E-16</v>
      </c>
    </row>
    <row r="19" spans="1:3" x14ac:dyDescent="0.3">
      <c r="A19">
        <f t="shared" si="2"/>
        <v>-13.300000000000006</v>
      </c>
      <c r="B19">
        <f t="shared" si="0"/>
        <v>8.4259196661441153E-16</v>
      </c>
      <c r="C19">
        <f t="shared" si="1"/>
        <v>8.4259196661441153E-16</v>
      </c>
    </row>
    <row r="20" spans="1:3" x14ac:dyDescent="0.3">
      <c r="A20">
        <f t="shared" si="2"/>
        <v>-13.200000000000006</v>
      </c>
      <c r="B20">
        <f t="shared" si="0"/>
        <v>1.0732532389852429E-15</v>
      </c>
      <c r="C20">
        <f t="shared" si="1"/>
        <v>1.0732532389852429E-15</v>
      </c>
    </row>
    <row r="21" spans="1:3" x14ac:dyDescent="0.3">
      <c r="A21">
        <f t="shared" si="2"/>
        <v>-13.100000000000007</v>
      </c>
      <c r="B21">
        <f t="shared" si="0"/>
        <v>1.3686719548675957E-15</v>
      </c>
      <c r="C21">
        <f t="shared" si="1"/>
        <v>1.3686719548675957E-15</v>
      </c>
    </row>
    <row r="22" spans="1:3" x14ac:dyDescent="0.3">
      <c r="A22">
        <f t="shared" si="2"/>
        <v>-13.000000000000007</v>
      </c>
      <c r="B22">
        <f t="shared" si="0"/>
        <v>1.7474774991860058E-15</v>
      </c>
      <c r="C22">
        <f t="shared" si="1"/>
        <v>1.7474774991860058E-15</v>
      </c>
    </row>
    <row r="23" spans="1:3" x14ac:dyDescent="0.3">
      <c r="A23">
        <f t="shared" si="2"/>
        <v>-12.900000000000007</v>
      </c>
      <c r="B23">
        <f t="shared" si="0"/>
        <v>2.2337863532190895E-15</v>
      </c>
      <c r="C23">
        <f t="shared" si="1"/>
        <v>2.2337863532190895E-15</v>
      </c>
    </row>
    <row r="24" spans="1:3" x14ac:dyDescent="0.3">
      <c r="A24">
        <f t="shared" si="2"/>
        <v>-12.800000000000008</v>
      </c>
      <c r="B24">
        <f t="shared" si="0"/>
        <v>2.8588554522869091E-15</v>
      </c>
      <c r="C24">
        <f t="shared" si="1"/>
        <v>2.8588554522869091E-15</v>
      </c>
    </row>
    <row r="25" spans="1:3" x14ac:dyDescent="0.3">
      <c r="A25">
        <f t="shared" si="2"/>
        <v>-12.700000000000008</v>
      </c>
      <c r="B25">
        <f t="shared" si="0"/>
        <v>3.6632447778458913E-15</v>
      </c>
      <c r="C25">
        <f t="shared" si="1"/>
        <v>3.6632447778458913E-15</v>
      </c>
    </row>
    <row r="26" spans="1:3" x14ac:dyDescent="0.3">
      <c r="A26">
        <f t="shared" si="2"/>
        <v>-12.600000000000009</v>
      </c>
      <c r="B26">
        <f t="shared" si="0"/>
        <v>4.6996493762535858E-15</v>
      </c>
      <c r="C26">
        <f t="shared" si="1"/>
        <v>4.6996493762535858E-15</v>
      </c>
    </row>
    <row r="27" spans="1:3" x14ac:dyDescent="0.3">
      <c r="A27">
        <f t="shared" si="2"/>
        <v>-12.500000000000009</v>
      </c>
      <c r="B27">
        <f t="shared" si="0"/>
        <v>6.0366124223706679E-15</v>
      </c>
      <c r="C27">
        <f t="shared" si="1"/>
        <v>6.0366124223706679E-15</v>
      </c>
    </row>
    <row r="28" spans="1:3" x14ac:dyDescent="0.3">
      <c r="A28">
        <f t="shared" si="2"/>
        <v>-12.400000000000009</v>
      </c>
      <c r="B28">
        <f t="shared" si="0"/>
        <v>7.7633992057110516E-15</v>
      </c>
      <c r="C28">
        <f t="shared" si="1"/>
        <v>7.7633992057110516E-15</v>
      </c>
    </row>
    <row r="29" spans="1:3" x14ac:dyDescent="0.3">
      <c r="A29">
        <f t="shared" si="2"/>
        <v>-12.30000000000001</v>
      </c>
      <c r="B29">
        <f t="shared" si="0"/>
        <v>9.9964026238888768E-15</v>
      </c>
      <c r="C29">
        <f t="shared" si="1"/>
        <v>9.9964026238888768E-15</v>
      </c>
    </row>
    <row r="30" spans="1:3" x14ac:dyDescent="0.3">
      <c r="A30">
        <f t="shared" si="2"/>
        <v>-12.20000000000001</v>
      </c>
      <c r="B30">
        <f t="shared" si="0"/>
        <v>1.2887571442196824E-14</v>
      </c>
      <c r="C30">
        <f t="shared" si="1"/>
        <v>1.2887571442196824E-14</v>
      </c>
    </row>
    <row r="31" spans="1:3" x14ac:dyDescent="0.3">
      <c r="A31">
        <f t="shared" si="2"/>
        <v>-12.10000000000001</v>
      </c>
      <c r="B31">
        <f t="shared" si="0"/>
        <v>1.6635513302433998E-14</v>
      </c>
      <c r="C31">
        <f t="shared" si="1"/>
        <v>1.6635513302433998E-14</v>
      </c>
    </row>
    <row r="32" spans="1:3" x14ac:dyDescent="0.3">
      <c r="A32">
        <f t="shared" si="2"/>
        <v>-12.000000000000011</v>
      </c>
      <c r="B32">
        <f t="shared" si="0"/>
        <v>2.1500138774008352E-14</v>
      </c>
      <c r="C32">
        <f t="shared" si="1"/>
        <v>2.1500138774008352E-14</v>
      </c>
    </row>
    <row r="33" spans="1:3" x14ac:dyDescent="0.3">
      <c r="A33">
        <f t="shared" si="2"/>
        <v>-11.900000000000011</v>
      </c>
      <c r="B33">
        <f t="shared" si="0"/>
        <v>2.7821998825166898E-14</v>
      </c>
      <c r="C33">
        <f t="shared" si="1"/>
        <v>2.7821998825166898E-14</v>
      </c>
    </row>
    <row r="34" spans="1:3" x14ac:dyDescent="0.3">
      <c r="A34">
        <f t="shared" si="2"/>
        <v>-11.800000000000011</v>
      </c>
      <c r="B34">
        <f t="shared" si="0"/>
        <v>3.604785042148865E-14</v>
      </c>
      <c r="C34">
        <f t="shared" si="1"/>
        <v>3.604785042148865E-14</v>
      </c>
    </row>
    <row r="35" spans="1:3" x14ac:dyDescent="0.3">
      <c r="A35">
        <f t="shared" si="2"/>
        <v>-11.700000000000012</v>
      </c>
      <c r="B35">
        <f t="shared" si="0"/>
        <v>4.6764496485703072E-14</v>
      </c>
      <c r="C35">
        <f t="shared" si="1"/>
        <v>4.6764496485703072E-14</v>
      </c>
    </row>
    <row r="36" spans="1:3" x14ac:dyDescent="0.3">
      <c r="A36">
        <f t="shared" si="2"/>
        <v>-11.600000000000012</v>
      </c>
      <c r="B36">
        <f t="shared" si="0"/>
        <v>6.0743631602535542E-14</v>
      </c>
      <c r="C36">
        <f t="shared" si="1"/>
        <v>6.0743631602535542E-14</v>
      </c>
    </row>
    <row r="37" spans="1:3" x14ac:dyDescent="0.3">
      <c r="A37">
        <f t="shared" si="2"/>
        <v>-11.500000000000012</v>
      </c>
      <c r="B37">
        <f t="shared" si="0"/>
        <v>7.9001343577909196E-14</v>
      </c>
      <c r="C37">
        <f t="shared" si="1"/>
        <v>7.9001343577909196E-14</v>
      </c>
    </row>
    <row r="38" spans="1:3" x14ac:dyDescent="0.3">
      <c r="A38">
        <f t="shared" si="2"/>
        <v>-11.400000000000013</v>
      </c>
      <c r="B38">
        <f t="shared" si="0"/>
        <v>1.0287715425655975E-13</v>
      </c>
      <c r="C38">
        <f t="shared" si="1"/>
        <v>1.0287715425655975E-13</v>
      </c>
    </row>
    <row r="39" spans="1:3" x14ac:dyDescent="0.3">
      <c r="A39">
        <f t="shared" si="2"/>
        <v>-11.300000000000013</v>
      </c>
      <c r="B39">
        <f t="shared" si="0"/>
        <v>1.3413914039476324E-13</v>
      </c>
      <c r="C39">
        <f t="shared" si="1"/>
        <v>1.3413914039476324E-13</v>
      </c>
    </row>
    <row r="40" spans="1:3" x14ac:dyDescent="0.3">
      <c r="A40">
        <f t="shared" si="2"/>
        <v>-11.200000000000014</v>
      </c>
      <c r="B40">
        <f t="shared" si="0"/>
        <v>1.7512390514390132E-13</v>
      </c>
      <c r="C40">
        <f t="shared" si="1"/>
        <v>1.7512390514390132E-13</v>
      </c>
    </row>
    <row r="41" spans="1:3" x14ac:dyDescent="0.3">
      <c r="A41">
        <f t="shared" si="2"/>
        <v>-11.100000000000014</v>
      </c>
      <c r="B41">
        <f t="shared" si="0"/>
        <v>2.2892317373688386E-13</v>
      </c>
      <c r="C41">
        <f t="shared" si="1"/>
        <v>2.2892317373688386E-13</v>
      </c>
    </row>
    <row r="42" spans="1:3" x14ac:dyDescent="0.3">
      <c r="A42">
        <f t="shared" si="2"/>
        <v>-11.000000000000014</v>
      </c>
      <c r="B42">
        <f t="shared" si="0"/>
        <v>2.9963283579546033E-13</v>
      </c>
      <c r="C42">
        <f t="shared" si="1"/>
        <v>2.9963283579546033E-13</v>
      </c>
    </row>
    <row r="43" spans="1:3" x14ac:dyDescent="0.3">
      <c r="A43">
        <f t="shared" si="2"/>
        <v>-10.900000000000015</v>
      </c>
      <c r="B43">
        <f t="shared" si="0"/>
        <v>3.9268572128273199E-13</v>
      </c>
      <c r="C43">
        <f t="shared" si="1"/>
        <v>3.9268572128273199E-13</v>
      </c>
    </row>
    <row r="44" spans="1:3" x14ac:dyDescent="0.3">
      <c r="A44">
        <f t="shared" si="2"/>
        <v>-10.800000000000015</v>
      </c>
      <c r="B44">
        <f t="shared" si="0"/>
        <v>5.1529678032788647E-13</v>
      </c>
      <c r="C44">
        <f t="shared" si="1"/>
        <v>5.1529678032788647E-13</v>
      </c>
    </row>
    <row r="45" spans="1:3" x14ac:dyDescent="0.3">
      <c r="A45">
        <f t="shared" si="2"/>
        <v>-10.700000000000015</v>
      </c>
      <c r="B45">
        <f t="shared" si="0"/>
        <v>6.7705932291508224E-13</v>
      </c>
      <c r="C45">
        <f t="shared" si="1"/>
        <v>6.7705932291508224E-13</v>
      </c>
    </row>
    <row r="46" spans="1:3" x14ac:dyDescent="0.3">
      <c r="A46">
        <f t="shared" si="2"/>
        <v>-10.600000000000016</v>
      </c>
      <c r="B46">
        <f t="shared" si="0"/>
        <v>8.9074449398646437E-13</v>
      </c>
      <c r="C46">
        <f t="shared" si="1"/>
        <v>8.9074449398646437E-13</v>
      </c>
    </row>
    <row r="47" spans="1:3" x14ac:dyDescent="0.3">
      <c r="A47">
        <f t="shared" si="2"/>
        <v>-10.500000000000016</v>
      </c>
      <c r="B47">
        <f t="shared" si="0"/>
        <v>1.1733744818850936E-12</v>
      </c>
      <c r="C47">
        <f t="shared" si="1"/>
        <v>1.1733744818850936E-12</v>
      </c>
    </row>
    <row r="48" spans="1:3" x14ac:dyDescent="0.3">
      <c r="A48">
        <f t="shared" si="2"/>
        <v>-10.400000000000016</v>
      </c>
      <c r="B48">
        <f t="shared" si="0"/>
        <v>1.5476648141159606E-12</v>
      </c>
      <c r="C48">
        <f t="shared" si="1"/>
        <v>1.5476648141159606E-12</v>
      </c>
    </row>
    <row r="49" spans="1:3" x14ac:dyDescent="0.3">
      <c r="A49">
        <f t="shared" si="2"/>
        <v>-10.300000000000017</v>
      </c>
      <c r="B49">
        <f t="shared" si="0"/>
        <v>2.043964846910222E-12</v>
      </c>
      <c r="C49">
        <f t="shared" si="1"/>
        <v>2.043964846910222E-12</v>
      </c>
    </row>
    <row r="50" spans="1:3" x14ac:dyDescent="0.3">
      <c r="A50">
        <f t="shared" si="2"/>
        <v>-10.200000000000017</v>
      </c>
      <c r="B50">
        <f t="shared" si="0"/>
        <v>2.7028714321018187E-12</v>
      </c>
      <c r="C50">
        <f t="shared" si="1"/>
        <v>2.7028714321018187E-12</v>
      </c>
    </row>
    <row r="51" spans="1:3" x14ac:dyDescent="0.3">
      <c r="A51">
        <f t="shared" si="2"/>
        <v>-10.100000000000017</v>
      </c>
      <c r="B51">
        <f t="shared" si="0"/>
        <v>3.5787531601136095E-12</v>
      </c>
      <c r="C51">
        <f t="shared" si="1"/>
        <v>3.5787531601136095E-12</v>
      </c>
    </row>
    <row r="52" spans="1:3" x14ac:dyDescent="0.3">
      <c r="A52">
        <f t="shared" si="2"/>
        <v>-10.000000000000018</v>
      </c>
      <c r="B52">
        <f t="shared" si="0"/>
        <v>4.744507570975493E-12</v>
      </c>
      <c r="C52">
        <f t="shared" si="1"/>
        <v>4.744507570975493E-12</v>
      </c>
    </row>
    <row r="53" spans="1:3" x14ac:dyDescent="0.3">
      <c r="A53">
        <f t="shared" si="2"/>
        <v>-9.9000000000000181</v>
      </c>
      <c r="B53">
        <f t="shared" si="0"/>
        <v>6.2979895666374622E-12</v>
      </c>
      <c r="C53">
        <f t="shared" si="1"/>
        <v>6.2979895666374622E-12</v>
      </c>
    </row>
    <row r="54" spans="1:3" x14ac:dyDescent="0.3">
      <c r="A54">
        <f t="shared" si="2"/>
        <v>-9.8000000000000185</v>
      </c>
      <c r="B54">
        <f t="shared" si="0"/>
        <v>8.370707280519876E-12</v>
      </c>
      <c r="C54">
        <f t="shared" si="1"/>
        <v>8.370707280519876E-12</v>
      </c>
    </row>
    <row r="55" spans="1:3" x14ac:dyDescent="0.3">
      <c r="A55">
        <f t="shared" si="2"/>
        <v>-9.7000000000000188</v>
      </c>
      <c r="B55">
        <f t="shared" si="0"/>
        <v>1.1139597404739302E-11</v>
      </c>
      <c r="C55">
        <f t="shared" si="1"/>
        <v>1.1139597404739302E-11</v>
      </c>
    </row>
    <row r="56" spans="1:3" x14ac:dyDescent="0.3">
      <c r="A56">
        <f t="shared" si="2"/>
        <v>-9.6000000000000192</v>
      </c>
      <c r="B56">
        <f t="shared" si="0"/>
        <v>1.4842986764952295E-11</v>
      </c>
      <c r="C56">
        <f t="shared" si="1"/>
        <v>1.4842986764952295E-11</v>
      </c>
    </row>
    <row r="57" spans="1:3" x14ac:dyDescent="0.3">
      <c r="A57">
        <f t="shared" si="2"/>
        <v>-9.5000000000000195</v>
      </c>
      <c r="B57">
        <f t="shared" si="0"/>
        <v>1.9802250042238665E-11</v>
      </c>
      <c r="C57">
        <f t="shared" si="1"/>
        <v>1.9802250042238665E-11</v>
      </c>
    </row>
    <row r="58" spans="1:3" x14ac:dyDescent="0.3">
      <c r="A58">
        <f t="shared" si="2"/>
        <v>-9.4000000000000199</v>
      </c>
      <c r="B58">
        <f t="shared" si="0"/>
        <v>2.645122518491891E-11</v>
      </c>
      <c r="C58">
        <f t="shared" si="1"/>
        <v>2.645122518491891E-11</v>
      </c>
    </row>
    <row r="59" spans="1:3" x14ac:dyDescent="0.3">
      <c r="A59">
        <f t="shared" si="2"/>
        <v>-9.3000000000000203</v>
      </c>
      <c r="B59">
        <f t="shared" si="0"/>
        <v>3.5376203498939025E-11</v>
      </c>
      <c r="C59">
        <f t="shared" si="1"/>
        <v>3.5376203498939025E-11</v>
      </c>
    </row>
    <row r="60" spans="1:3" x14ac:dyDescent="0.3">
      <c r="A60">
        <f t="shared" si="2"/>
        <v>-9.2000000000000206</v>
      </c>
      <c r="B60">
        <f t="shared" si="0"/>
        <v>4.7370346645838291E-11</v>
      </c>
      <c r="C60">
        <f t="shared" si="1"/>
        <v>4.7370346645838291E-11</v>
      </c>
    </row>
    <row r="61" spans="1:3" x14ac:dyDescent="0.3">
      <c r="A61">
        <f t="shared" si="2"/>
        <v>-9.100000000000021</v>
      </c>
      <c r="B61">
        <f t="shared" si="0"/>
        <v>6.3507802341449307E-11</v>
      </c>
      <c r="C61">
        <f t="shared" si="1"/>
        <v>6.3507802341449307E-11</v>
      </c>
    </row>
    <row r="62" spans="1:3" x14ac:dyDescent="0.3">
      <c r="A62">
        <f t="shared" si="2"/>
        <v>-9.0000000000000213</v>
      </c>
      <c r="B62">
        <f t="shared" si="0"/>
        <v>8.5244738267660811E-11</v>
      </c>
      <c r="C62">
        <f t="shared" si="1"/>
        <v>8.5244738267660811E-11</v>
      </c>
    </row>
    <row r="63" spans="1:3" x14ac:dyDescent="0.3">
      <c r="A63">
        <f t="shared" si="2"/>
        <v>-8.9000000000000217</v>
      </c>
      <c r="B63">
        <f t="shared" si="0"/>
        <v>1.145571875506187E-10</v>
      </c>
      <c r="C63">
        <f t="shared" si="1"/>
        <v>1.145571875506187E-10</v>
      </c>
    </row>
    <row r="64" spans="1:3" x14ac:dyDescent="0.3">
      <c r="A64">
        <f t="shared" si="2"/>
        <v>-8.800000000000022</v>
      </c>
      <c r="B64">
        <f t="shared" si="0"/>
        <v>1.5412927165963974E-10</v>
      </c>
      <c r="C64">
        <f t="shared" si="1"/>
        <v>1.5412927165963974E-10</v>
      </c>
    </row>
    <row r="65" spans="1:3" x14ac:dyDescent="0.3">
      <c r="A65">
        <f t="shared" si="2"/>
        <v>-8.7000000000000224</v>
      </c>
      <c r="B65">
        <f t="shared" si="0"/>
        <v>2.0761041299792509E-10</v>
      </c>
      <c r="C65">
        <f t="shared" si="1"/>
        <v>2.0761041299792509E-10</v>
      </c>
    </row>
    <row r="66" spans="1:3" x14ac:dyDescent="0.3">
      <c r="A66">
        <f t="shared" si="2"/>
        <v>-8.6000000000000227</v>
      </c>
      <c r="B66">
        <f t="shared" si="0"/>
        <v>2.7996708651850307E-10</v>
      </c>
      <c r="C66">
        <f t="shared" si="1"/>
        <v>2.7996708651850307E-10</v>
      </c>
    </row>
    <row r="67" spans="1:3" x14ac:dyDescent="0.3">
      <c r="A67">
        <f t="shared" si="2"/>
        <v>-8.5000000000000231</v>
      </c>
      <c r="B67">
        <f t="shared" ref="B67:B122" si="3">_xlfn.T.DIST(A67,$G$3,FALSE)</f>
        <v>3.7796419894843703E-10</v>
      </c>
      <c r="C67">
        <f t="shared" ref="C67:C85" si="4">IF(ABS(A67) &gt;$G$9,B67,"")</f>
        <v>3.7796419894843703E-10</v>
      </c>
    </row>
    <row r="68" spans="1:3" x14ac:dyDescent="0.3">
      <c r="A68">
        <f t="shared" ref="A68:A116" si="5">A67+$G$6</f>
        <v>-8.4000000000000234</v>
      </c>
      <c r="B68">
        <f t="shared" si="3"/>
        <v>5.1082430536464298E-10</v>
      </c>
      <c r="C68">
        <f t="shared" si="4"/>
        <v>5.1082430536464298E-10</v>
      </c>
    </row>
    <row r="69" spans="1:3" x14ac:dyDescent="0.3">
      <c r="A69">
        <f t="shared" si="5"/>
        <v>-8.3000000000000238</v>
      </c>
      <c r="B69">
        <f t="shared" si="3"/>
        <v>6.9113092469507419E-10</v>
      </c>
      <c r="C69">
        <f t="shared" si="4"/>
        <v>6.9113092469507419E-10</v>
      </c>
    </row>
    <row r="70" spans="1:3" x14ac:dyDescent="0.3">
      <c r="A70">
        <f t="shared" si="5"/>
        <v>-8.2000000000000242</v>
      </c>
      <c r="B70">
        <f t="shared" si="3"/>
        <v>9.3606705453994041E-10</v>
      </c>
      <c r="C70">
        <f t="shared" si="4"/>
        <v>9.3606705453994041E-10</v>
      </c>
    </row>
    <row r="71" spans="1:3" x14ac:dyDescent="0.3">
      <c r="A71">
        <f t="shared" si="5"/>
        <v>-8.1000000000000245</v>
      </c>
      <c r="B71">
        <f t="shared" si="3"/>
        <v>1.2691141654885345E-9</v>
      </c>
      <c r="C71">
        <f t="shared" si="4"/>
        <v>1.2691141654885345E-9</v>
      </c>
    </row>
    <row r="72" spans="1:3" x14ac:dyDescent="0.3">
      <c r="A72">
        <f t="shared" si="5"/>
        <v>-8.0000000000000249</v>
      </c>
      <c r="B72">
        <f t="shared" si="3"/>
        <v>1.7223839880234583E-9</v>
      </c>
      <c r="C72">
        <f t="shared" si="4"/>
        <v>1.7223839880234583E-9</v>
      </c>
    </row>
    <row r="73" spans="1:3" x14ac:dyDescent="0.3">
      <c r="A73">
        <f t="shared" si="5"/>
        <v>-7.9000000000000252</v>
      </c>
      <c r="B73">
        <f t="shared" si="3"/>
        <v>2.3398201182447443E-9</v>
      </c>
      <c r="C73">
        <f t="shared" si="4"/>
        <v>2.3398201182447443E-9</v>
      </c>
    </row>
    <row r="74" spans="1:3" x14ac:dyDescent="0.3">
      <c r="A74">
        <f t="shared" si="5"/>
        <v>-7.8000000000000256</v>
      </c>
      <c r="B74">
        <f t="shared" si="3"/>
        <v>3.1815954916495229E-9</v>
      </c>
      <c r="C74">
        <f t="shared" si="4"/>
        <v>3.1815954916495229E-9</v>
      </c>
    </row>
    <row r="75" spans="1:3" x14ac:dyDescent="0.3">
      <c r="A75">
        <f t="shared" si="5"/>
        <v>-7.7000000000000259</v>
      </c>
      <c r="B75">
        <f t="shared" si="3"/>
        <v>4.3301542047995659E-9</v>
      </c>
      <c r="C75">
        <f t="shared" si="4"/>
        <v>4.3301542047995659E-9</v>
      </c>
    </row>
    <row r="76" spans="1:3" x14ac:dyDescent="0.3">
      <c r="A76">
        <f t="shared" si="5"/>
        <v>-7.6000000000000263</v>
      </c>
      <c r="B76">
        <f t="shared" si="3"/>
        <v>5.898514475418933E-9</v>
      </c>
      <c r="C76">
        <f t="shared" si="4"/>
        <v>5.898514475418933E-9</v>
      </c>
    </row>
    <row r="77" spans="1:3" x14ac:dyDescent="0.3">
      <c r="A77">
        <f t="shared" si="5"/>
        <v>-7.5000000000000266</v>
      </c>
      <c r="B77">
        <f t="shared" si="3"/>
        <v>8.0416808022863166E-9</v>
      </c>
      <c r="C77">
        <f t="shared" si="4"/>
        <v>8.0416808022863166E-9</v>
      </c>
    </row>
    <row r="78" spans="1:3" x14ac:dyDescent="0.3">
      <c r="A78">
        <f t="shared" si="5"/>
        <v>-7.400000000000027</v>
      </c>
      <c r="B78">
        <f t="shared" si="3"/>
        <v>1.0972330976718104E-8</v>
      </c>
      <c r="C78">
        <f t="shared" si="4"/>
        <v>1.0972330976718104E-8</v>
      </c>
    </row>
    <row r="79" spans="1:3" x14ac:dyDescent="0.3">
      <c r="A79">
        <f t="shared" si="5"/>
        <v>-7.3000000000000274</v>
      </c>
      <c r="B79">
        <f t="shared" si="3"/>
        <v>1.498237940858279E-8</v>
      </c>
      <c r="C79">
        <f t="shared" si="4"/>
        <v>1.498237940858279E-8</v>
      </c>
    </row>
    <row r="80" spans="1:3" x14ac:dyDescent="0.3">
      <c r="A80">
        <f t="shared" si="5"/>
        <v>-7.2000000000000277</v>
      </c>
      <c r="B80">
        <f t="shared" si="3"/>
        <v>2.0472615755939488E-8</v>
      </c>
      <c r="C80">
        <f t="shared" si="4"/>
        <v>2.0472615755939488E-8</v>
      </c>
    </row>
    <row r="81" spans="1:3" x14ac:dyDescent="0.3">
      <c r="A81">
        <f t="shared" si="5"/>
        <v>-7.1000000000000281</v>
      </c>
      <c r="B81">
        <f t="shared" si="3"/>
        <v>2.7993436279500251E-8</v>
      </c>
      <c r="C81">
        <f t="shared" si="4"/>
        <v>2.7993436279500251E-8</v>
      </c>
    </row>
    <row r="82" spans="1:3" x14ac:dyDescent="0.3">
      <c r="A82">
        <f t="shared" si="5"/>
        <v>-7.0000000000000284</v>
      </c>
      <c r="B82">
        <f t="shared" si="3"/>
        <v>3.8300805066801704E-8</v>
      </c>
      <c r="C82">
        <f t="shared" si="4"/>
        <v>3.8300805066801704E-8</v>
      </c>
    </row>
    <row r="83" spans="1:3" x14ac:dyDescent="0.3">
      <c r="A83">
        <f t="shared" si="5"/>
        <v>-6.9000000000000288</v>
      </c>
      <c r="B83">
        <f t="shared" si="3"/>
        <v>5.2433112203776274E-8</v>
      </c>
      <c r="C83">
        <f t="shared" si="4"/>
        <v>5.2433112203776274E-8</v>
      </c>
    </row>
    <row r="84" spans="1:3" x14ac:dyDescent="0.3">
      <c r="A84">
        <f t="shared" si="5"/>
        <v>-6.8000000000000291</v>
      </c>
      <c r="B84">
        <f t="shared" si="3"/>
        <v>7.1816683310591552E-8</v>
      </c>
      <c r="C84">
        <f t="shared" si="4"/>
        <v>7.1816683310591552E-8</v>
      </c>
    </row>
    <row r="85" spans="1:3" x14ac:dyDescent="0.3">
      <c r="A85">
        <f t="shared" si="5"/>
        <v>-6.7000000000000295</v>
      </c>
      <c r="B85">
        <f t="shared" si="3"/>
        <v>9.8410537966930668E-8</v>
      </c>
      <c r="C85">
        <f t="shared" si="4"/>
        <v>9.8410537966930668E-8</v>
      </c>
    </row>
    <row r="86" spans="1:3" x14ac:dyDescent="0.3">
      <c r="A86">
        <f t="shared" si="5"/>
        <v>-6.6000000000000298</v>
      </c>
      <c r="B86">
        <f t="shared" si="3"/>
        <v>1.3490485989583032E-7</v>
      </c>
      <c r="C86">
        <f t="shared" ref="C86:C122" si="6">IF(ABS(A86) &gt;$G$9,B86,"")</f>
        <v>1.3490485989583032E-7</v>
      </c>
    </row>
    <row r="87" spans="1:3" x14ac:dyDescent="0.3">
      <c r="A87">
        <f t="shared" si="5"/>
        <v>-6.5000000000000302</v>
      </c>
      <c r="B87">
        <f t="shared" si="3"/>
        <v>1.8499288604969908E-7</v>
      </c>
      <c r="C87">
        <f t="shared" si="6"/>
        <v>1.8499288604969908E-7</v>
      </c>
    </row>
    <row r="88" spans="1:3" x14ac:dyDescent="0.3">
      <c r="A88">
        <f t="shared" si="5"/>
        <v>-6.4000000000000306</v>
      </c>
      <c r="B88">
        <f t="shared" si="3"/>
        <v>2.5374302056345568E-7</v>
      </c>
      <c r="C88">
        <f t="shared" si="6"/>
        <v>2.5374302056345568E-7</v>
      </c>
    </row>
    <row r="89" spans="1:3" x14ac:dyDescent="0.3">
      <c r="A89">
        <f t="shared" si="5"/>
        <v>-6.3000000000000309</v>
      </c>
      <c r="B89">
        <f t="shared" si="3"/>
        <v>3.481075643537286E-7</v>
      </c>
      <c r="C89">
        <f t="shared" si="6"/>
        <v>3.481075643537286E-7</v>
      </c>
    </row>
    <row r="90" spans="1:3" x14ac:dyDescent="0.3">
      <c r="A90">
        <f t="shared" si="5"/>
        <v>-6.2000000000000313</v>
      </c>
      <c r="B90">
        <f t="shared" si="3"/>
        <v>4.7761735625980719E-7</v>
      </c>
      <c r="C90">
        <f t="shared" si="6"/>
        <v>4.7761735625980719E-7</v>
      </c>
    </row>
    <row r="91" spans="1:3" x14ac:dyDescent="0.3">
      <c r="A91">
        <f t="shared" si="5"/>
        <v>-6.1000000000000316</v>
      </c>
      <c r="B91">
        <f t="shared" si="3"/>
        <v>6.553289435091683E-7</v>
      </c>
      <c r="C91">
        <f t="shared" si="6"/>
        <v>6.553289435091683E-7</v>
      </c>
    </row>
    <row r="92" spans="1:3" x14ac:dyDescent="0.3">
      <c r="A92">
        <f t="shared" si="5"/>
        <v>-6.000000000000032</v>
      </c>
      <c r="B92">
        <f t="shared" si="3"/>
        <v>8.9911407037679626E-7</v>
      </c>
      <c r="C92">
        <f t="shared" si="6"/>
        <v>8.9911407037679626E-7</v>
      </c>
    </row>
    <row r="93" spans="1:3" x14ac:dyDescent="0.3">
      <c r="A93">
        <f t="shared" si="5"/>
        <v>-5.9000000000000323</v>
      </c>
      <c r="B93">
        <f t="shared" si="3"/>
        <v>1.2334121530763114E-6</v>
      </c>
      <c r="C93">
        <f t="shared" si="6"/>
        <v>1.2334121530763114E-6</v>
      </c>
    </row>
    <row r="94" spans="1:3" x14ac:dyDescent="0.3">
      <c r="A94">
        <f t="shared" si="5"/>
        <v>-5.8000000000000327</v>
      </c>
      <c r="B94">
        <f t="shared" si="3"/>
        <v>1.6916073904451621E-6</v>
      </c>
      <c r="C94">
        <f t="shared" si="6"/>
        <v>1.6916073904451621E-6</v>
      </c>
    </row>
    <row r="95" spans="1:3" x14ac:dyDescent="0.3">
      <c r="A95">
        <f t="shared" si="5"/>
        <v>-5.700000000000033</v>
      </c>
      <c r="B95">
        <f t="shared" si="3"/>
        <v>2.3192463017148512E-6</v>
      </c>
      <c r="C95">
        <f t="shared" si="6"/>
        <v>2.3192463017148512E-6</v>
      </c>
    </row>
    <row r="96" spans="1:3" x14ac:dyDescent="0.3">
      <c r="A96">
        <f t="shared" si="5"/>
        <v>-5.6000000000000334</v>
      </c>
      <c r="B96">
        <f t="shared" si="3"/>
        <v>3.1783826524704714E-6</v>
      </c>
      <c r="C96">
        <f t="shared" si="6"/>
        <v>3.1783826524704714E-6</v>
      </c>
    </row>
    <row r="97" spans="1:3" x14ac:dyDescent="0.3">
      <c r="A97">
        <f t="shared" si="5"/>
        <v>-5.5000000000000338</v>
      </c>
      <c r="B97">
        <f t="shared" si="3"/>
        <v>4.3534297664803357E-6</v>
      </c>
      <c r="C97">
        <f t="shared" si="6"/>
        <v>4.3534297664803357E-6</v>
      </c>
    </row>
    <row r="98" spans="1:3" x14ac:dyDescent="0.3">
      <c r="A98">
        <f t="shared" si="5"/>
        <v>-5.4000000000000341</v>
      </c>
      <c r="B98">
        <f t="shared" si="3"/>
        <v>5.9590211003907693E-6</v>
      </c>
      <c r="C98">
        <f t="shared" si="6"/>
        <v>5.9590211003907693E-6</v>
      </c>
    </row>
    <row r="99" spans="1:3" x14ac:dyDescent="0.3">
      <c r="A99">
        <f t="shared" si="5"/>
        <v>-5.3000000000000345</v>
      </c>
      <c r="B99">
        <f t="shared" si="3"/>
        <v>8.1505359502931567E-6</v>
      </c>
      <c r="C99">
        <f t="shared" si="6"/>
        <v>8.1505359502931567E-6</v>
      </c>
    </row>
    <row r="100" spans="1:3" x14ac:dyDescent="0.3">
      <c r="A100">
        <f t="shared" si="5"/>
        <v>-5.2000000000000348</v>
      </c>
      <c r="B100">
        <f t="shared" si="3"/>
        <v>1.113814694939313E-5</v>
      </c>
      <c r="C100">
        <f t="shared" si="6"/>
        <v>1.113814694939313E-5</v>
      </c>
    </row>
    <row r="101" spans="1:3" x14ac:dyDescent="0.3">
      <c r="A101">
        <f t="shared" si="5"/>
        <v>-5.1000000000000352</v>
      </c>
      <c r="B101">
        <f t="shared" si="3"/>
        <v>1.5205499753049411E-5</v>
      </c>
      <c r="C101">
        <f t="shared" si="6"/>
        <v>1.5205499753049411E-5</v>
      </c>
    </row>
    <row r="102" spans="1:3" x14ac:dyDescent="0.3">
      <c r="A102">
        <f t="shared" si="5"/>
        <v>-5.0000000000000355</v>
      </c>
      <c r="B102">
        <f t="shared" si="3"/>
        <v>2.0734454519827474E-5</v>
      </c>
      <c r="C102">
        <f t="shared" si="6"/>
        <v>2.0734454519827474E-5</v>
      </c>
    </row>
    <row r="103" spans="1:3" x14ac:dyDescent="0.3">
      <c r="A103">
        <f t="shared" si="5"/>
        <v>-4.9000000000000359</v>
      </c>
      <c r="B103">
        <f t="shared" si="3"/>
        <v>2.8237716100151928E-5</v>
      </c>
      <c r="C103">
        <f t="shared" si="6"/>
        <v>2.8237716100151928E-5</v>
      </c>
    </row>
    <row r="104" spans="1:3" x14ac:dyDescent="0.3">
      <c r="A104">
        <f t="shared" si="5"/>
        <v>-4.8000000000000362</v>
      </c>
      <c r="B104">
        <f t="shared" si="3"/>
        <v>3.8401668329586423E-5</v>
      </c>
      <c r="C104">
        <f t="shared" si="6"/>
        <v>3.8401668329586423E-5</v>
      </c>
    </row>
    <row r="105" spans="1:3" x14ac:dyDescent="0.3">
      <c r="A105">
        <f t="shared" si="5"/>
        <v>-4.7000000000000366</v>
      </c>
      <c r="B105">
        <f t="shared" si="3"/>
        <v>5.2142319995868605E-5</v>
      </c>
      <c r="C105">
        <f t="shared" si="6"/>
        <v>5.2142319995868605E-5</v>
      </c>
    </row>
    <row r="106" spans="1:3" x14ac:dyDescent="0.3">
      <c r="A106">
        <f t="shared" si="5"/>
        <v>-4.6000000000000369</v>
      </c>
      <c r="B106">
        <f t="shared" si="3"/>
        <v>7.0677976134505435E-5</v>
      </c>
      <c r="C106">
        <f t="shared" si="6"/>
        <v>7.0677976134505435E-5</v>
      </c>
    </row>
    <row r="107" spans="1:3" x14ac:dyDescent="0.3">
      <c r="A107">
        <f t="shared" si="5"/>
        <v>-4.5000000000000373</v>
      </c>
      <c r="B107">
        <f t="shared" si="3"/>
        <v>9.5623073742597074E-5</v>
      </c>
      <c r="C107">
        <f t="shared" si="6"/>
        <v>9.5623073742597074E-5</v>
      </c>
    </row>
    <row r="108" spans="1:3" x14ac:dyDescent="0.3">
      <c r="A108">
        <f t="shared" si="5"/>
        <v>-4.4000000000000377</v>
      </c>
      <c r="B108">
        <f t="shared" si="3"/>
        <v>1.2910856287175369E-4</v>
      </c>
      <c r="C108">
        <f t="shared" si="6"/>
        <v>1.2910856287175369E-4</v>
      </c>
    </row>
    <row r="109" spans="1:3" x14ac:dyDescent="0.3">
      <c r="A109">
        <f t="shared" si="5"/>
        <v>-4.300000000000038</v>
      </c>
      <c r="B109">
        <f t="shared" si="3"/>
        <v>1.7393525629166972E-4</v>
      </c>
      <c r="C109">
        <f t="shared" si="6"/>
        <v>1.7393525629166972E-4</v>
      </c>
    </row>
    <row r="110" spans="1:3" x14ac:dyDescent="0.3">
      <c r="A110">
        <f t="shared" si="5"/>
        <v>-4.2000000000000384</v>
      </c>
      <c r="B110">
        <f t="shared" si="3"/>
        <v>2.3376767801752514E-4</v>
      </c>
      <c r="C110">
        <f t="shared" si="6"/>
        <v>2.3376767801752514E-4</v>
      </c>
    </row>
    <row r="111" spans="1:3" x14ac:dyDescent="0.3">
      <c r="A111">
        <f t="shared" si="5"/>
        <v>-4.1000000000000387</v>
      </c>
      <c r="B111">
        <f t="shared" si="3"/>
        <v>3.1337705031243596E-4</v>
      </c>
      <c r="C111">
        <f t="shared" si="6"/>
        <v>3.1337705031243596E-4</v>
      </c>
    </row>
    <row r="112" spans="1:3" x14ac:dyDescent="0.3">
      <c r="A112">
        <f t="shared" si="5"/>
        <v>-4.0000000000000391</v>
      </c>
      <c r="B112">
        <f t="shared" si="3"/>
        <v>4.1894307133910201E-4</v>
      </c>
      <c r="C112">
        <f t="shared" si="6"/>
        <v>4.1894307133910201E-4</v>
      </c>
    </row>
    <row r="113" spans="1:3" x14ac:dyDescent="0.3">
      <c r="A113">
        <f t="shared" si="5"/>
        <v>-3.900000000000039</v>
      </c>
      <c r="B113">
        <f t="shared" si="3"/>
        <v>5.5842490601026515E-4</v>
      </c>
      <c r="C113">
        <f t="shared" si="6"/>
        <v>5.5842490601026515E-4</v>
      </c>
    </row>
    <row r="114" spans="1:3" x14ac:dyDescent="0.3">
      <c r="A114">
        <f t="shared" si="5"/>
        <v>-3.8000000000000389</v>
      </c>
      <c r="B114">
        <f t="shared" si="3"/>
        <v>7.4201213858059222E-4</v>
      </c>
      <c r="C114">
        <f t="shared" si="6"/>
        <v>7.4201213858059222E-4</v>
      </c>
    </row>
    <row r="115" spans="1:3" x14ac:dyDescent="0.3">
      <c r="A115">
        <f t="shared" si="5"/>
        <v>-3.7000000000000388</v>
      </c>
      <c r="B115">
        <f t="shared" si="3"/>
        <v>9.826660491323361E-4</v>
      </c>
      <c r="C115">
        <f t="shared" si="6"/>
        <v>9.826660491323361E-4</v>
      </c>
    </row>
    <row r="116" spans="1:3" x14ac:dyDescent="0.3">
      <c r="A116">
        <f t="shared" si="5"/>
        <v>-3.6000000000000387</v>
      </c>
      <c r="B116">
        <f t="shared" si="3"/>
        <v>1.2967601378899483E-3</v>
      </c>
      <c r="C116">
        <f t="shared" si="6"/>
        <v>1.2967601378899483E-3</v>
      </c>
    </row>
    <row r="117" spans="1:3" x14ac:dyDescent="0.3">
      <c r="A117">
        <f>A116+$G$6</f>
        <v>-3.5000000000000386</v>
      </c>
      <c r="B117">
        <f t="shared" si="3"/>
        <v>1.7048259211190297E-3</v>
      </c>
      <c r="C117">
        <f t="shared" si="6"/>
        <v>1.7048259211190297E-3</v>
      </c>
    </row>
    <row r="118" spans="1:3" x14ac:dyDescent="0.3">
      <c r="A118">
        <f t="shared" ref="A118:A181" si="7">A117+$G$6</f>
        <v>-3.4000000000000385</v>
      </c>
      <c r="B118">
        <f t="shared" si="3"/>
        <v>2.2324051903722017E-3</v>
      </c>
      <c r="C118">
        <f t="shared" si="6"/>
        <v>2.2324051903722017E-3</v>
      </c>
    </row>
    <row r="119" spans="1:3" x14ac:dyDescent="0.3">
      <c r="A119">
        <f t="shared" si="7"/>
        <v>-3.3000000000000385</v>
      </c>
      <c r="B119">
        <f t="shared" si="3"/>
        <v>2.9110026592213049E-3</v>
      </c>
      <c r="C119">
        <f t="shared" si="6"/>
        <v>2.9110026592213049E-3</v>
      </c>
    </row>
    <row r="120" spans="1:3" x14ac:dyDescent="0.3">
      <c r="A120">
        <f t="shared" si="7"/>
        <v>-3.2000000000000384</v>
      </c>
      <c r="B120">
        <f t="shared" si="3"/>
        <v>3.7791227259633617E-3</v>
      </c>
      <c r="C120">
        <f t="shared" si="6"/>
        <v>3.7791227259633617E-3</v>
      </c>
    </row>
    <row r="121" spans="1:3" x14ac:dyDescent="0.3">
      <c r="A121">
        <f t="shared" si="7"/>
        <v>-3.1000000000000383</v>
      </c>
      <c r="B121">
        <f t="shared" si="3"/>
        <v>4.8833605456201305E-3</v>
      </c>
      <c r="C121">
        <f t="shared" si="6"/>
        <v>4.8833605456201305E-3</v>
      </c>
    </row>
    <row r="122" spans="1:3" x14ac:dyDescent="0.3">
      <c r="A122">
        <f t="shared" si="7"/>
        <v>-3.0000000000000382</v>
      </c>
      <c r="B122">
        <f t="shared" si="3"/>
        <v>6.2795004958577745E-3</v>
      </c>
      <c r="C122">
        <f t="shared" si="6"/>
        <v>6.2795004958577745E-3</v>
      </c>
    </row>
    <row r="123" spans="1:3" x14ac:dyDescent="0.3">
      <c r="A123">
        <f t="shared" si="7"/>
        <v>-2.9000000000000381</v>
      </c>
      <c r="B123">
        <f t="shared" ref="B123:B186" si="8">_xlfn.T.DIST(A123,$G$3,FALSE)</f>
        <v>8.0335545062799416E-3</v>
      </c>
      <c r="C123">
        <f t="shared" ref="C123:C186" si="9">IF(ABS(A123) &gt;$G$9,B123,"")</f>
        <v>8.0335545062799416E-3</v>
      </c>
    </row>
    <row r="124" spans="1:3" x14ac:dyDescent="0.3">
      <c r="A124">
        <f t="shared" si="7"/>
        <v>-2.800000000000038</v>
      </c>
      <c r="B124">
        <f t="shared" si="8"/>
        <v>1.0222649112643018E-2</v>
      </c>
      <c r="C124">
        <f t="shared" si="9"/>
        <v>1.0222649112643018E-2</v>
      </c>
    </row>
    <row r="125" spans="1:3" x14ac:dyDescent="0.3">
      <c r="A125">
        <f t="shared" si="7"/>
        <v>-2.7000000000000379</v>
      </c>
      <c r="B125">
        <f t="shared" si="8"/>
        <v>1.2935644613293914E-2</v>
      </c>
      <c r="C125">
        <f t="shared" si="9"/>
        <v>1.2935644613293914E-2</v>
      </c>
    </row>
    <row r="126" spans="1:3" x14ac:dyDescent="0.3">
      <c r="A126">
        <f t="shared" si="7"/>
        <v>-2.6000000000000378</v>
      </c>
      <c r="B126">
        <f t="shared" si="8"/>
        <v>1.6273344209414141E-2</v>
      </c>
      <c r="C126">
        <f t="shared" si="9"/>
        <v>1.6273344209414141E-2</v>
      </c>
    </row>
    <row r="127" spans="1:3" x14ac:dyDescent="0.3">
      <c r="A127">
        <f t="shared" si="7"/>
        <v>-2.5000000000000377</v>
      </c>
      <c r="B127">
        <f t="shared" si="8"/>
        <v>2.0348128222805219E-2</v>
      </c>
      <c r="C127">
        <f t="shared" si="9"/>
        <v>2.0348128222805219E-2</v>
      </c>
    </row>
    <row r="128" spans="1:3" x14ac:dyDescent="0.3">
      <c r="A128">
        <f t="shared" si="7"/>
        <v>-2.4000000000000377</v>
      </c>
      <c r="B128">
        <f t="shared" si="8"/>
        <v>2.5282832006278535E-2</v>
      </c>
      <c r="C128">
        <f t="shared" si="9"/>
        <v>2.5282832006278535E-2</v>
      </c>
    </row>
    <row r="129" spans="1:3" x14ac:dyDescent="0.3">
      <c r="A129">
        <f t="shared" si="7"/>
        <v>-2.3000000000000376</v>
      </c>
      <c r="B129">
        <f t="shared" si="8"/>
        <v>3.1208680380250348E-2</v>
      </c>
      <c r="C129">
        <f t="shared" si="9"/>
        <v>3.1208680380250348E-2</v>
      </c>
    </row>
    <row r="130" spans="1:3" x14ac:dyDescent="0.3">
      <c r="A130">
        <f t="shared" si="7"/>
        <v>-2.2000000000000375</v>
      </c>
      <c r="B130">
        <f t="shared" si="8"/>
        <v>3.8262101257622805E-2</v>
      </c>
      <c r="C130">
        <f t="shared" si="9"/>
        <v>3.8262101257622805E-2</v>
      </c>
    </row>
    <row r="131" spans="1:3" x14ac:dyDescent="0.3">
      <c r="A131">
        <f t="shared" si="7"/>
        <v>-2.1000000000000374</v>
      </c>
      <c r="B131">
        <f t="shared" si="8"/>
        <v>4.6580271531625909E-2</v>
      </c>
      <c r="C131">
        <f t="shared" si="9"/>
        <v>4.6580271531625909E-2</v>
      </c>
    </row>
    <row r="132" spans="1:3" x14ac:dyDescent="0.3">
      <c r="A132">
        <f t="shared" si="7"/>
        <v>-2.0000000000000373</v>
      </c>
      <c r="B132">
        <f t="shared" si="8"/>
        <v>5.629530365638475E-2</v>
      </c>
      <c r="C132" t="str">
        <f t="shared" si="9"/>
        <v/>
      </c>
    </row>
    <row r="133" spans="1:3" x14ac:dyDescent="0.3">
      <c r="A133">
        <f t="shared" si="7"/>
        <v>-1.9000000000000372</v>
      </c>
      <c r="B133">
        <f t="shared" si="8"/>
        <v>6.7527064521225755E-2</v>
      </c>
      <c r="C133" t="str">
        <f t="shared" si="9"/>
        <v/>
      </c>
    </row>
    <row r="134" spans="1:3" x14ac:dyDescent="0.3">
      <c r="A134">
        <f t="shared" si="7"/>
        <v>-1.8000000000000371</v>
      </c>
      <c r="B134">
        <f t="shared" si="8"/>
        <v>8.0374729605143164E-2</v>
      </c>
      <c r="C134" t="str">
        <f t="shared" si="9"/>
        <v/>
      </c>
    </row>
    <row r="135" spans="1:3" x14ac:dyDescent="0.3">
      <c r="A135">
        <f t="shared" si="7"/>
        <v>-1.700000000000037</v>
      </c>
      <c r="B135">
        <f t="shared" si="8"/>
        <v>9.4907311930762309E-2</v>
      </c>
      <c r="C135" t="str">
        <f t="shared" si="9"/>
        <v/>
      </c>
    </row>
    <row r="136" spans="1:3" x14ac:dyDescent="0.3">
      <c r="A136">
        <f t="shared" si="7"/>
        <v>-1.6000000000000369</v>
      </c>
      <c r="B136">
        <f t="shared" si="8"/>
        <v>0.1111535596757033</v>
      </c>
      <c r="C136" t="str">
        <f t="shared" si="9"/>
        <v/>
      </c>
    </row>
    <row r="137" spans="1:3" x14ac:dyDescent="0.3">
      <c r="A137">
        <f t="shared" si="7"/>
        <v>-1.5000000000000369</v>
      </c>
      <c r="B137">
        <f t="shared" si="8"/>
        <v>0.12909177640796235</v>
      </c>
      <c r="C137" t="str">
        <f t="shared" si="9"/>
        <v/>
      </c>
    </row>
    <row r="138" spans="1:3" x14ac:dyDescent="0.3">
      <c r="A138">
        <f t="shared" si="7"/>
        <v>-1.4000000000000368</v>
      </c>
      <c r="B138">
        <f t="shared" si="8"/>
        <v>0.14864026725560719</v>
      </c>
      <c r="C138" t="str">
        <f t="shared" si="9"/>
        <v/>
      </c>
    </row>
    <row r="139" spans="1:3" x14ac:dyDescent="0.3">
      <c r="A139">
        <f t="shared" si="7"/>
        <v>-1.3000000000000367</v>
      </c>
      <c r="B139">
        <f t="shared" si="8"/>
        <v>0.16964923285368566</v>
      </c>
      <c r="C139" t="str">
        <f t="shared" si="9"/>
        <v/>
      </c>
    </row>
    <row r="140" spans="1:3" x14ac:dyDescent="0.3">
      <c r="A140">
        <f t="shared" si="7"/>
        <v>-1.2000000000000366</v>
      </c>
      <c r="B140">
        <f t="shared" si="8"/>
        <v>0.19189499894998563</v>
      </c>
      <c r="C140" t="str">
        <f t="shared" si="9"/>
        <v/>
      </c>
    </row>
    <row r="141" spans="1:3" x14ac:dyDescent="0.3">
      <c r="A141">
        <f t="shared" si="7"/>
        <v>-1.1000000000000365</v>
      </c>
      <c r="B141">
        <f t="shared" si="8"/>
        <v>0.21507746248233253</v>
      </c>
      <c r="C141" t="str">
        <f t="shared" si="9"/>
        <v/>
      </c>
    </row>
    <row r="142" spans="1:3" x14ac:dyDescent="0.3">
      <c r="A142">
        <f t="shared" si="7"/>
        <v>-1.0000000000000364</v>
      </c>
      <c r="B142">
        <f t="shared" si="8"/>
        <v>0.23882153852003776</v>
      </c>
      <c r="C142" t="str">
        <f t="shared" si="9"/>
        <v/>
      </c>
    </row>
    <row r="143" spans="1:3" x14ac:dyDescent="0.3">
      <c r="A143">
        <f t="shared" si="7"/>
        <v>-0.90000000000003644</v>
      </c>
      <c r="B143">
        <f t="shared" si="8"/>
        <v>0.26268319828982223</v>
      </c>
      <c r="C143" t="str">
        <f t="shared" si="9"/>
        <v/>
      </c>
    </row>
    <row r="144" spans="1:3" x14ac:dyDescent="0.3">
      <c r="A144">
        <f t="shared" si="7"/>
        <v>-0.80000000000003646</v>
      </c>
      <c r="B144">
        <f t="shared" si="8"/>
        <v>0.28616039908526175</v>
      </c>
      <c r="C144" t="str">
        <f t="shared" si="9"/>
        <v/>
      </c>
    </row>
    <row r="145" spans="1:3" x14ac:dyDescent="0.3">
      <c r="A145">
        <f t="shared" si="7"/>
        <v>-0.70000000000003648</v>
      </c>
      <c r="B145">
        <f t="shared" si="8"/>
        <v>0.30870883759423828</v>
      </c>
      <c r="C145" t="str">
        <f t="shared" si="9"/>
        <v/>
      </c>
    </row>
    <row r="146" spans="1:3" x14ac:dyDescent="0.3">
      <c r="A146">
        <f t="shared" si="7"/>
        <v>-0.6000000000000365</v>
      </c>
      <c r="B146">
        <f t="shared" si="8"/>
        <v>0.32976203770793017</v>
      </c>
      <c r="C146" t="str">
        <f t="shared" si="9"/>
        <v/>
      </c>
    </row>
    <row r="147" spans="1:3" x14ac:dyDescent="0.3">
      <c r="A147">
        <f t="shared" si="7"/>
        <v>-0.50000000000003653</v>
      </c>
      <c r="B147">
        <f t="shared" si="8"/>
        <v>0.34875485230989217</v>
      </c>
      <c r="C147" t="str">
        <f t="shared" si="9"/>
        <v/>
      </c>
    </row>
    <row r="148" spans="1:3" x14ac:dyDescent="0.3">
      <c r="A148">
        <f t="shared" si="7"/>
        <v>-0.40000000000003655</v>
      </c>
      <c r="B148">
        <f t="shared" si="8"/>
        <v>0.36514906354079851</v>
      </c>
      <c r="C148" t="str">
        <f t="shared" si="9"/>
        <v/>
      </c>
    </row>
    <row r="149" spans="1:3" x14ac:dyDescent="0.3">
      <c r="A149">
        <f t="shared" si="7"/>
        <v>-0.30000000000003657</v>
      </c>
      <c r="B149">
        <f t="shared" si="8"/>
        <v>0.37845945700335182</v>
      </c>
      <c r="C149" t="str">
        <f t="shared" si="9"/>
        <v/>
      </c>
    </row>
    <row r="150" spans="1:3" x14ac:dyDescent="0.3">
      <c r="A150">
        <f t="shared" si="7"/>
        <v>-0.20000000000003657</v>
      </c>
      <c r="B150">
        <f t="shared" si="8"/>
        <v>0.38827856656513376</v>
      </c>
      <c r="C150" t="str">
        <f t="shared" si="9"/>
        <v/>
      </c>
    </row>
    <row r="151" spans="1:3" x14ac:dyDescent="0.3">
      <c r="A151">
        <f t="shared" si="7"/>
        <v>-0.10000000000003656</v>
      </c>
      <c r="B151">
        <f t="shared" si="8"/>
        <v>0.39429826996548806</v>
      </c>
      <c r="C151" t="str">
        <f t="shared" si="9"/>
        <v/>
      </c>
    </row>
    <row r="152" spans="1:3" x14ac:dyDescent="0.3">
      <c r="A152">
        <f t="shared" si="7"/>
        <v>-3.6554093085783279E-14</v>
      </c>
      <c r="B152">
        <f t="shared" si="8"/>
        <v>0.3963265755507609</v>
      </c>
      <c r="C152" t="str">
        <f t="shared" si="9"/>
        <v/>
      </c>
    </row>
    <row r="153" spans="1:3" x14ac:dyDescent="0.3">
      <c r="A153">
        <f t="shared" si="7"/>
        <v>9.9999999999963451E-2</v>
      </c>
      <c r="B153">
        <f t="shared" si="8"/>
        <v>0.39429826996549094</v>
      </c>
      <c r="C153" t="str">
        <f t="shared" si="9"/>
        <v/>
      </c>
    </row>
    <row r="154" spans="1:3" x14ac:dyDescent="0.3">
      <c r="A154">
        <f t="shared" si="7"/>
        <v>0.19999999999996346</v>
      </c>
      <c r="B154">
        <f t="shared" si="8"/>
        <v>0.38827856656513965</v>
      </c>
      <c r="C154" t="str">
        <f t="shared" si="9"/>
        <v/>
      </c>
    </row>
    <row r="155" spans="1:3" x14ac:dyDescent="0.3">
      <c r="A155">
        <f t="shared" si="7"/>
        <v>0.29999999999996346</v>
      </c>
      <c r="B155">
        <f t="shared" si="8"/>
        <v>0.37845945700336037</v>
      </c>
      <c r="C155" t="str">
        <f t="shared" si="9"/>
        <v/>
      </c>
    </row>
    <row r="156" spans="1:3" x14ac:dyDescent="0.3">
      <c r="A156">
        <f t="shared" si="7"/>
        <v>0.3999999999999635</v>
      </c>
      <c r="B156">
        <f t="shared" si="8"/>
        <v>0.36514906354080939</v>
      </c>
      <c r="C156" t="str">
        <f t="shared" si="9"/>
        <v/>
      </c>
    </row>
    <row r="157" spans="1:3" x14ac:dyDescent="0.3">
      <c r="A157">
        <f t="shared" si="7"/>
        <v>0.49999999999996347</v>
      </c>
      <c r="B157">
        <f t="shared" si="8"/>
        <v>0.34875485230990511</v>
      </c>
      <c r="C157" t="str">
        <f t="shared" si="9"/>
        <v/>
      </c>
    </row>
    <row r="158" spans="1:3" x14ac:dyDescent="0.3">
      <c r="A158">
        <f t="shared" si="7"/>
        <v>0.59999999999996345</v>
      </c>
      <c r="B158">
        <f t="shared" si="8"/>
        <v>0.32976203770794488</v>
      </c>
      <c r="C158" t="str">
        <f t="shared" si="9"/>
        <v/>
      </c>
    </row>
    <row r="159" spans="1:3" x14ac:dyDescent="0.3">
      <c r="A159">
        <f t="shared" si="7"/>
        <v>0.69999999999996343</v>
      </c>
      <c r="B159">
        <f t="shared" si="8"/>
        <v>0.30870883759425427</v>
      </c>
      <c r="C159" t="str">
        <f t="shared" si="9"/>
        <v/>
      </c>
    </row>
    <row r="160" spans="1:3" x14ac:dyDescent="0.3">
      <c r="A160">
        <f t="shared" si="7"/>
        <v>0.79999999999996341</v>
      </c>
      <c r="B160">
        <f t="shared" si="8"/>
        <v>0.28616039908527863</v>
      </c>
      <c r="C160" t="str">
        <f t="shared" si="9"/>
        <v/>
      </c>
    </row>
    <row r="161" spans="1:3" x14ac:dyDescent="0.3">
      <c r="A161">
        <f t="shared" si="7"/>
        <v>0.89999999999996338</v>
      </c>
      <c r="B161">
        <f t="shared" si="8"/>
        <v>0.26268319828983955</v>
      </c>
      <c r="C161" t="str">
        <f t="shared" si="9"/>
        <v/>
      </c>
    </row>
    <row r="162" spans="1:3" x14ac:dyDescent="0.3">
      <c r="A162">
        <f t="shared" si="7"/>
        <v>0.99999999999996336</v>
      </c>
      <c r="B162">
        <f t="shared" si="8"/>
        <v>0.23882153852005519</v>
      </c>
      <c r="C162" t="str">
        <f t="shared" si="9"/>
        <v/>
      </c>
    </row>
    <row r="163" spans="1:3" x14ac:dyDescent="0.3">
      <c r="A163">
        <f t="shared" si="7"/>
        <v>1.0999999999999635</v>
      </c>
      <c r="B163">
        <f t="shared" si="8"/>
        <v>0.21507746248234977</v>
      </c>
      <c r="C163" t="str">
        <f t="shared" si="9"/>
        <v/>
      </c>
    </row>
    <row r="164" spans="1:3" x14ac:dyDescent="0.3">
      <c r="A164">
        <f t="shared" si="7"/>
        <v>1.1999999999999635</v>
      </c>
      <c r="B164">
        <f t="shared" si="8"/>
        <v>0.19189499895000228</v>
      </c>
      <c r="C164" t="str">
        <f t="shared" si="9"/>
        <v/>
      </c>
    </row>
    <row r="165" spans="1:3" x14ac:dyDescent="0.3">
      <c r="A165">
        <f t="shared" si="7"/>
        <v>1.2999999999999636</v>
      </c>
      <c r="B165">
        <f t="shared" si="8"/>
        <v>0.16964923285370151</v>
      </c>
      <c r="C165" t="str">
        <f t="shared" si="9"/>
        <v/>
      </c>
    </row>
    <row r="166" spans="1:3" x14ac:dyDescent="0.3">
      <c r="A166">
        <f t="shared" si="7"/>
        <v>1.3999999999999637</v>
      </c>
      <c r="B166">
        <f t="shared" si="8"/>
        <v>0.14864026725562204</v>
      </c>
      <c r="C166" t="str">
        <f t="shared" si="9"/>
        <v/>
      </c>
    </row>
    <row r="167" spans="1:3" x14ac:dyDescent="0.3">
      <c r="A167">
        <f t="shared" si="7"/>
        <v>1.4999999999999638</v>
      </c>
      <c r="B167">
        <f t="shared" si="8"/>
        <v>0.12909177640797603</v>
      </c>
      <c r="C167" t="str">
        <f t="shared" si="9"/>
        <v/>
      </c>
    </row>
    <row r="168" spans="1:3" x14ac:dyDescent="0.3">
      <c r="A168">
        <f t="shared" si="7"/>
        <v>1.5999999999999639</v>
      </c>
      <c r="B168">
        <f t="shared" si="8"/>
        <v>0.11115355967571576</v>
      </c>
      <c r="C168" t="str">
        <f t="shared" si="9"/>
        <v/>
      </c>
    </row>
    <row r="169" spans="1:3" x14ac:dyDescent="0.3">
      <c r="A169">
        <f t="shared" si="7"/>
        <v>1.699999999999964</v>
      </c>
      <c r="B169">
        <f t="shared" si="8"/>
        <v>9.4907311930773536E-2</v>
      </c>
      <c r="C169" t="str">
        <f t="shared" si="9"/>
        <v/>
      </c>
    </row>
    <row r="170" spans="1:3" x14ac:dyDescent="0.3">
      <c r="A170">
        <f t="shared" si="7"/>
        <v>1.7999999999999641</v>
      </c>
      <c r="B170">
        <f t="shared" si="8"/>
        <v>8.0374729605153156E-2</v>
      </c>
      <c r="C170" t="str">
        <f t="shared" si="9"/>
        <v/>
      </c>
    </row>
    <row r="171" spans="1:3" x14ac:dyDescent="0.3">
      <c r="A171">
        <f t="shared" si="7"/>
        <v>1.8999999999999642</v>
      </c>
      <c r="B171">
        <f t="shared" si="8"/>
        <v>6.7527064521234512E-2</v>
      </c>
      <c r="C171" t="str">
        <f t="shared" si="9"/>
        <v/>
      </c>
    </row>
    <row r="172" spans="1:3" x14ac:dyDescent="0.3">
      <c r="A172">
        <f t="shared" si="7"/>
        <v>1.9999999999999643</v>
      </c>
      <c r="B172">
        <f t="shared" si="8"/>
        <v>5.6295303656392397E-2</v>
      </c>
      <c r="C172" t="str">
        <f t="shared" si="9"/>
        <v/>
      </c>
    </row>
    <row r="173" spans="1:3" x14ac:dyDescent="0.3">
      <c r="A173">
        <f t="shared" si="7"/>
        <v>2.0999999999999641</v>
      </c>
      <c r="B173">
        <f t="shared" si="8"/>
        <v>4.658027153163246E-2</v>
      </c>
      <c r="C173">
        <f t="shared" si="9"/>
        <v>4.658027153163246E-2</v>
      </c>
    </row>
    <row r="174" spans="1:3" x14ac:dyDescent="0.3">
      <c r="A174">
        <f t="shared" si="7"/>
        <v>2.1999999999999642</v>
      </c>
      <c r="B174">
        <f t="shared" si="8"/>
        <v>3.8262101257628404E-2</v>
      </c>
      <c r="C174">
        <f t="shared" si="9"/>
        <v>3.8262101257628404E-2</v>
      </c>
    </row>
    <row r="175" spans="1:3" x14ac:dyDescent="0.3">
      <c r="A175">
        <f t="shared" si="7"/>
        <v>2.2999999999999643</v>
      </c>
      <c r="B175">
        <f t="shared" si="8"/>
        <v>3.120868038025509E-2</v>
      </c>
      <c r="C175">
        <f t="shared" si="9"/>
        <v>3.120868038025509E-2</v>
      </c>
    </row>
    <row r="176" spans="1:3" x14ac:dyDescent="0.3">
      <c r="A176">
        <f t="shared" si="7"/>
        <v>2.3999999999999644</v>
      </c>
      <c r="B176">
        <f t="shared" si="8"/>
        <v>2.5282832006282493E-2</v>
      </c>
      <c r="C176">
        <f t="shared" si="9"/>
        <v>2.5282832006282493E-2</v>
      </c>
    </row>
    <row r="177" spans="1:3" x14ac:dyDescent="0.3">
      <c r="A177">
        <f t="shared" si="7"/>
        <v>2.4999999999999645</v>
      </c>
      <c r="B177">
        <f t="shared" si="8"/>
        <v>2.0348128222808518E-2</v>
      </c>
      <c r="C177">
        <f t="shared" si="9"/>
        <v>2.0348128222808518E-2</v>
      </c>
    </row>
    <row r="178" spans="1:3" x14ac:dyDescent="0.3">
      <c r="A178">
        <f t="shared" si="7"/>
        <v>2.5999999999999646</v>
      </c>
      <c r="B178">
        <f t="shared" si="8"/>
        <v>1.627334420941683E-2</v>
      </c>
      <c r="C178">
        <f t="shared" si="9"/>
        <v>1.627334420941683E-2</v>
      </c>
    </row>
    <row r="179" spans="1:3" x14ac:dyDescent="0.3">
      <c r="A179">
        <f t="shared" si="7"/>
        <v>2.6999999999999647</v>
      </c>
      <c r="B179">
        <f t="shared" si="8"/>
        <v>1.2935644613296115E-2</v>
      </c>
      <c r="C179">
        <f t="shared" si="9"/>
        <v>1.2935644613296115E-2</v>
      </c>
    </row>
    <row r="180" spans="1:3" x14ac:dyDescent="0.3">
      <c r="A180">
        <f t="shared" si="7"/>
        <v>2.7999999999999647</v>
      </c>
      <c r="B180">
        <f t="shared" si="8"/>
        <v>1.0222649112644798E-2</v>
      </c>
      <c r="C180">
        <f t="shared" si="9"/>
        <v>1.0222649112644798E-2</v>
      </c>
    </row>
    <row r="181" spans="1:3" x14ac:dyDescent="0.3">
      <c r="A181">
        <f t="shared" si="7"/>
        <v>2.8999999999999648</v>
      </c>
      <c r="B181">
        <f t="shared" si="8"/>
        <v>8.0335545062813693E-3</v>
      </c>
      <c r="C181">
        <f t="shared" si="9"/>
        <v>8.0335545062813693E-3</v>
      </c>
    </row>
    <row r="182" spans="1:3" x14ac:dyDescent="0.3">
      <c r="A182">
        <f t="shared" ref="A182:A245" si="10">A181+$G$6</f>
        <v>2.9999999999999649</v>
      </c>
      <c r="B182">
        <f t="shared" si="8"/>
        <v>6.2795004958589133E-3</v>
      </c>
      <c r="C182">
        <f t="shared" si="9"/>
        <v>6.2795004958589133E-3</v>
      </c>
    </row>
    <row r="183" spans="1:3" x14ac:dyDescent="0.3">
      <c r="A183">
        <f t="shared" si="10"/>
        <v>3.099999999999965</v>
      </c>
      <c r="B183">
        <f t="shared" si="8"/>
        <v>4.8833605456210429E-3</v>
      </c>
      <c r="C183">
        <f t="shared" si="9"/>
        <v>4.8833605456210429E-3</v>
      </c>
    </row>
    <row r="184" spans="1:3" x14ac:dyDescent="0.3">
      <c r="A184">
        <f t="shared" si="10"/>
        <v>3.1999999999999651</v>
      </c>
      <c r="B184">
        <f t="shared" si="8"/>
        <v>3.7791227259640794E-3</v>
      </c>
      <c r="C184">
        <f t="shared" si="9"/>
        <v>3.7791227259640794E-3</v>
      </c>
    </row>
    <row r="185" spans="1:3" x14ac:dyDescent="0.3">
      <c r="A185">
        <f t="shared" si="10"/>
        <v>3.2999999999999652</v>
      </c>
      <c r="B185">
        <f t="shared" si="8"/>
        <v>2.9110026592218674E-3</v>
      </c>
      <c r="C185">
        <f t="shared" si="9"/>
        <v>2.9110026592218674E-3</v>
      </c>
    </row>
    <row r="186" spans="1:3" x14ac:dyDescent="0.3">
      <c r="A186">
        <f t="shared" si="10"/>
        <v>3.3999999999999653</v>
      </c>
      <c r="B186">
        <f t="shared" si="8"/>
        <v>2.2324051903726389E-3</v>
      </c>
      <c r="C186">
        <f t="shared" si="9"/>
        <v>2.2324051903726389E-3</v>
      </c>
    </row>
    <row r="187" spans="1:3" x14ac:dyDescent="0.3">
      <c r="A187">
        <f t="shared" si="10"/>
        <v>3.4999999999999654</v>
      </c>
      <c r="B187">
        <f t="shared" ref="B187:B250" si="11">_xlfn.T.DIST(A187,$G$3,FALSE)</f>
        <v>1.7048259211193703E-3</v>
      </c>
      <c r="C187">
        <f t="shared" ref="C187:C250" si="12">IF(ABS(A187) &gt;$G$9,B187,"")</f>
        <v>1.7048259211193703E-3</v>
      </c>
    </row>
    <row r="188" spans="1:3" x14ac:dyDescent="0.3">
      <c r="A188">
        <f t="shared" si="10"/>
        <v>3.5999999999999654</v>
      </c>
      <c r="B188">
        <f t="shared" si="11"/>
        <v>1.2967601378902109E-3</v>
      </c>
      <c r="C188">
        <f t="shared" si="12"/>
        <v>1.2967601378902109E-3</v>
      </c>
    </row>
    <row r="189" spans="1:3" x14ac:dyDescent="0.3">
      <c r="A189">
        <f t="shared" si="10"/>
        <v>3.6999999999999655</v>
      </c>
      <c r="B189">
        <f t="shared" si="11"/>
        <v>9.8266604913253668E-4</v>
      </c>
      <c r="C189">
        <f t="shared" si="12"/>
        <v>9.8266604913253668E-4</v>
      </c>
    </row>
    <row r="190" spans="1:3" x14ac:dyDescent="0.3">
      <c r="A190">
        <f t="shared" si="10"/>
        <v>3.7999999999999656</v>
      </c>
      <c r="B190">
        <f t="shared" si="11"/>
        <v>7.4201213858074704E-4</v>
      </c>
      <c r="C190">
        <f t="shared" si="12"/>
        <v>7.4201213858074704E-4</v>
      </c>
    </row>
    <row r="191" spans="1:3" x14ac:dyDescent="0.3">
      <c r="A191">
        <f t="shared" si="10"/>
        <v>3.8999999999999657</v>
      </c>
      <c r="B191">
        <f t="shared" si="11"/>
        <v>5.5842490601038116E-4</v>
      </c>
      <c r="C191">
        <f t="shared" si="12"/>
        <v>5.5842490601038116E-4</v>
      </c>
    </row>
    <row r="192" spans="1:3" x14ac:dyDescent="0.3">
      <c r="A192">
        <f t="shared" si="10"/>
        <v>3.9999999999999658</v>
      </c>
      <c r="B192">
        <f t="shared" si="11"/>
        <v>4.1894307133919054E-4</v>
      </c>
      <c r="C192">
        <f t="shared" si="12"/>
        <v>4.1894307133919054E-4</v>
      </c>
    </row>
    <row r="193" spans="1:3" x14ac:dyDescent="0.3">
      <c r="A193">
        <f t="shared" si="10"/>
        <v>4.0999999999999659</v>
      </c>
      <c r="B193">
        <f t="shared" si="11"/>
        <v>3.1337705031250247E-4</v>
      </c>
      <c r="C193">
        <f t="shared" si="12"/>
        <v>3.1337705031250247E-4</v>
      </c>
    </row>
    <row r="194" spans="1:3" x14ac:dyDescent="0.3">
      <c r="A194">
        <f t="shared" si="10"/>
        <v>4.1999999999999655</v>
      </c>
      <c r="B194">
        <f t="shared" si="11"/>
        <v>2.3376767801757523E-4</v>
      </c>
      <c r="C194">
        <f t="shared" si="12"/>
        <v>2.3376767801757523E-4</v>
      </c>
    </row>
    <row r="195" spans="1:3" x14ac:dyDescent="0.3">
      <c r="A195">
        <f t="shared" si="10"/>
        <v>4.2999999999999652</v>
      </c>
      <c r="B195">
        <f t="shared" si="11"/>
        <v>1.7393525629170746E-4</v>
      </c>
      <c r="C195">
        <f t="shared" si="12"/>
        <v>1.7393525629170746E-4</v>
      </c>
    </row>
    <row r="196" spans="1:3" x14ac:dyDescent="0.3">
      <c r="A196">
        <f t="shared" si="10"/>
        <v>4.3999999999999648</v>
      </c>
      <c r="B196">
        <f t="shared" si="11"/>
        <v>1.2910856287178205E-4</v>
      </c>
      <c r="C196">
        <f t="shared" si="12"/>
        <v>1.2910856287178205E-4</v>
      </c>
    </row>
    <row r="197" spans="1:3" x14ac:dyDescent="0.3">
      <c r="A197">
        <f t="shared" si="10"/>
        <v>4.4999999999999645</v>
      </c>
      <c r="B197">
        <f t="shared" si="11"/>
        <v>9.5623073742617999E-5</v>
      </c>
      <c r="C197">
        <f t="shared" si="12"/>
        <v>9.5623073742617999E-5</v>
      </c>
    </row>
    <row r="198" spans="1:3" x14ac:dyDescent="0.3">
      <c r="A198">
        <f t="shared" si="10"/>
        <v>4.5999999999999641</v>
      </c>
      <c r="B198">
        <f t="shared" si="11"/>
        <v>7.0677976134521034E-5</v>
      </c>
      <c r="C198">
        <f t="shared" si="12"/>
        <v>7.0677976134521034E-5</v>
      </c>
    </row>
    <row r="199" spans="1:3" x14ac:dyDescent="0.3">
      <c r="A199">
        <f t="shared" si="10"/>
        <v>4.6999999999999638</v>
      </c>
      <c r="B199">
        <f t="shared" si="11"/>
        <v>5.2142319995880193E-5</v>
      </c>
      <c r="C199">
        <f t="shared" si="12"/>
        <v>5.2142319995880193E-5</v>
      </c>
    </row>
    <row r="200" spans="1:3" x14ac:dyDescent="0.3">
      <c r="A200">
        <f t="shared" si="10"/>
        <v>4.7999999999999634</v>
      </c>
      <c r="B200">
        <f t="shared" si="11"/>
        <v>3.8401668329594975E-5</v>
      </c>
      <c r="C200">
        <f t="shared" si="12"/>
        <v>3.8401668329594975E-5</v>
      </c>
    </row>
    <row r="201" spans="1:3" x14ac:dyDescent="0.3">
      <c r="A201">
        <f t="shared" si="10"/>
        <v>4.8999999999999631</v>
      </c>
      <c r="B201">
        <f t="shared" si="11"/>
        <v>2.8237716100158261E-5</v>
      </c>
      <c r="C201">
        <f t="shared" si="12"/>
        <v>2.8237716100158261E-5</v>
      </c>
    </row>
    <row r="202" spans="1:3" x14ac:dyDescent="0.3">
      <c r="A202">
        <f t="shared" si="10"/>
        <v>4.9999999999999627</v>
      </c>
      <c r="B202">
        <f t="shared" si="11"/>
        <v>2.0734454519832123E-5</v>
      </c>
      <c r="C202">
        <f t="shared" si="12"/>
        <v>2.0734454519832123E-5</v>
      </c>
    </row>
    <row r="203" spans="1:3" x14ac:dyDescent="0.3">
      <c r="A203">
        <f t="shared" si="10"/>
        <v>5.0999999999999623</v>
      </c>
      <c r="B203">
        <f t="shared" si="11"/>
        <v>1.5205499753052903E-5</v>
      </c>
      <c r="C203">
        <f t="shared" si="12"/>
        <v>1.5205499753052903E-5</v>
      </c>
    </row>
    <row r="204" spans="1:3" x14ac:dyDescent="0.3">
      <c r="A204">
        <f t="shared" si="10"/>
        <v>5.199999999999962</v>
      </c>
      <c r="B204">
        <f t="shared" si="11"/>
        <v>1.113814694939567E-5</v>
      </c>
      <c r="C204">
        <f t="shared" si="12"/>
        <v>1.113814694939567E-5</v>
      </c>
    </row>
    <row r="205" spans="1:3" x14ac:dyDescent="0.3">
      <c r="A205">
        <f t="shared" si="10"/>
        <v>5.2999999999999616</v>
      </c>
      <c r="B205">
        <f t="shared" si="11"/>
        <v>8.1505359502949846E-6</v>
      </c>
      <c r="C205">
        <f t="shared" si="12"/>
        <v>8.1505359502949846E-6</v>
      </c>
    </row>
    <row r="206" spans="1:3" x14ac:dyDescent="0.3">
      <c r="A206">
        <f t="shared" si="10"/>
        <v>5.3999999999999613</v>
      </c>
      <c r="B206">
        <f t="shared" si="11"/>
        <v>5.9590211003921389E-6</v>
      </c>
      <c r="C206">
        <f t="shared" si="12"/>
        <v>5.9590211003921389E-6</v>
      </c>
    </row>
    <row r="207" spans="1:3" x14ac:dyDescent="0.3">
      <c r="A207">
        <f t="shared" si="10"/>
        <v>5.4999999999999609</v>
      </c>
      <c r="B207">
        <f t="shared" si="11"/>
        <v>4.3534297664813352E-6</v>
      </c>
      <c r="C207">
        <f t="shared" si="12"/>
        <v>4.3534297664813352E-6</v>
      </c>
    </row>
    <row r="208" spans="1:3" x14ac:dyDescent="0.3">
      <c r="A208">
        <f t="shared" si="10"/>
        <v>5.5999999999999606</v>
      </c>
      <c r="B208">
        <f t="shared" si="11"/>
        <v>3.1783826524711952E-6</v>
      </c>
      <c r="C208">
        <f t="shared" si="12"/>
        <v>3.1783826524711952E-6</v>
      </c>
    </row>
    <row r="209" spans="1:3" x14ac:dyDescent="0.3">
      <c r="A209">
        <f t="shared" si="10"/>
        <v>5.6999999999999602</v>
      </c>
      <c r="B209">
        <f t="shared" si="11"/>
        <v>2.3192463017153925E-6</v>
      </c>
      <c r="C209">
        <f t="shared" si="12"/>
        <v>2.3192463017153925E-6</v>
      </c>
    </row>
    <row r="210" spans="1:3" x14ac:dyDescent="0.3">
      <c r="A210">
        <f t="shared" si="10"/>
        <v>5.7999999999999599</v>
      </c>
      <c r="B210">
        <f t="shared" si="11"/>
        <v>1.6916073904455477E-6</v>
      </c>
      <c r="C210">
        <f t="shared" si="12"/>
        <v>1.6916073904455477E-6</v>
      </c>
    </row>
    <row r="211" spans="1:3" x14ac:dyDescent="0.3">
      <c r="A211">
        <f t="shared" si="10"/>
        <v>5.8999999999999595</v>
      </c>
      <c r="B211">
        <f t="shared" si="11"/>
        <v>1.2334121530765992E-6</v>
      </c>
      <c r="C211">
        <f t="shared" si="12"/>
        <v>1.2334121530765992E-6</v>
      </c>
    </row>
    <row r="212" spans="1:3" x14ac:dyDescent="0.3">
      <c r="A212">
        <f t="shared" si="10"/>
        <v>5.9999999999999591</v>
      </c>
      <c r="B212">
        <f t="shared" si="11"/>
        <v>8.9911407037700283E-7</v>
      </c>
      <c r="C212">
        <f t="shared" si="12"/>
        <v>8.9911407037700283E-7</v>
      </c>
    </row>
    <row r="213" spans="1:3" x14ac:dyDescent="0.3">
      <c r="A213">
        <f t="shared" si="10"/>
        <v>6.0999999999999588</v>
      </c>
      <c r="B213">
        <f t="shared" si="11"/>
        <v>6.5532894350932002E-7</v>
      </c>
      <c r="C213">
        <f t="shared" si="12"/>
        <v>6.5532894350932002E-7</v>
      </c>
    </row>
    <row r="214" spans="1:3" x14ac:dyDescent="0.3">
      <c r="A214">
        <f t="shared" si="10"/>
        <v>6.1999999999999584</v>
      </c>
      <c r="B214">
        <f t="shared" si="11"/>
        <v>4.7761735625991614E-7</v>
      </c>
      <c r="C214">
        <f t="shared" si="12"/>
        <v>4.7761735625991614E-7</v>
      </c>
    </row>
    <row r="215" spans="1:3" x14ac:dyDescent="0.3">
      <c r="A215">
        <f t="shared" si="10"/>
        <v>6.2999999999999581</v>
      </c>
      <c r="B215">
        <f t="shared" si="11"/>
        <v>3.4810756435380859E-7</v>
      </c>
      <c r="C215">
        <f t="shared" si="12"/>
        <v>3.4810756435380859E-7</v>
      </c>
    </row>
    <row r="216" spans="1:3" x14ac:dyDescent="0.3">
      <c r="A216">
        <f t="shared" si="10"/>
        <v>6.3999999999999577</v>
      </c>
      <c r="B216">
        <f t="shared" si="11"/>
        <v>2.5374302056351492E-7</v>
      </c>
      <c r="C216">
        <f t="shared" si="12"/>
        <v>2.5374302056351492E-7</v>
      </c>
    </row>
    <row r="217" spans="1:3" x14ac:dyDescent="0.3">
      <c r="A217">
        <f t="shared" si="10"/>
        <v>6.4999999999999574</v>
      </c>
      <c r="B217">
        <f t="shared" si="11"/>
        <v>1.849928860497413E-7</v>
      </c>
      <c r="C217">
        <f t="shared" si="12"/>
        <v>1.849928860497413E-7</v>
      </c>
    </row>
    <row r="218" spans="1:3" x14ac:dyDescent="0.3">
      <c r="A218">
        <f t="shared" si="10"/>
        <v>6.599999999999957</v>
      </c>
      <c r="B218">
        <f t="shared" si="11"/>
        <v>1.3490485989586177E-7</v>
      </c>
      <c r="C218">
        <f t="shared" si="12"/>
        <v>1.3490485989586177E-7</v>
      </c>
    </row>
    <row r="219" spans="1:3" x14ac:dyDescent="0.3">
      <c r="A219">
        <f t="shared" si="10"/>
        <v>6.6999999999999567</v>
      </c>
      <c r="B219">
        <f t="shared" si="11"/>
        <v>9.8410537966953418E-8</v>
      </c>
      <c r="C219">
        <f t="shared" si="12"/>
        <v>9.8410537966953418E-8</v>
      </c>
    </row>
    <row r="220" spans="1:3" x14ac:dyDescent="0.3">
      <c r="A220">
        <f t="shared" si="10"/>
        <v>6.7999999999999563</v>
      </c>
      <c r="B220">
        <f t="shared" si="11"/>
        <v>7.1816683310608043E-8</v>
      </c>
      <c r="C220">
        <f t="shared" si="12"/>
        <v>7.1816683310608043E-8</v>
      </c>
    </row>
    <row r="221" spans="1:3" x14ac:dyDescent="0.3">
      <c r="A221">
        <f t="shared" si="10"/>
        <v>6.8999999999999559</v>
      </c>
      <c r="B221">
        <f t="shared" si="11"/>
        <v>5.2433112203788318E-8</v>
      </c>
      <c r="C221">
        <f t="shared" si="12"/>
        <v>5.2433112203788318E-8</v>
      </c>
    </row>
    <row r="222" spans="1:3" x14ac:dyDescent="0.3">
      <c r="A222">
        <f t="shared" si="10"/>
        <v>6.9999999999999556</v>
      </c>
      <c r="B222">
        <f t="shared" si="11"/>
        <v>3.8300805066810426E-8</v>
      </c>
      <c r="C222">
        <f t="shared" si="12"/>
        <v>3.8300805066810426E-8</v>
      </c>
    </row>
    <row r="223" spans="1:3" x14ac:dyDescent="0.3">
      <c r="A223">
        <f t="shared" si="10"/>
        <v>7.0999999999999552</v>
      </c>
      <c r="B223">
        <f t="shared" si="11"/>
        <v>2.7993436279506471E-8</v>
      </c>
      <c r="C223">
        <f t="shared" si="12"/>
        <v>2.7993436279506471E-8</v>
      </c>
    </row>
    <row r="224" spans="1:3" x14ac:dyDescent="0.3">
      <c r="A224">
        <f t="shared" si="10"/>
        <v>7.1999999999999549</v>
      </c>
      <c r="B224">
        <f t="shared" si="11"/>
        <v>2.047261575594412E-8</v>
      </c>
      <c r="C224">
        <f t="shared" si="12"/>
        <v>2.047261575594412E-8</v>
      </c>
    </row>
    <row r="225" spans="1:3" x14ac:dyDescent="0.3">
      <c r="A225">
        <f t="shared" si="10"/>
        <v>7.2999999999999545</v>
      </c>
      <c r="B225">
        <f t="shared" si="11"/>
        <v>1.4982379408586121E-8</v>
      </c>
      <c r="C225">
        <f t="shared" si="12"/>
        <v>1.4982379408586121E-8</v>
      </c>
    </row>
    <row r="226" spans="1:3" x14ac:dyDescent="0.3">
      <c r="A226">
        <f t="shared" si="10"/>
        <v>7.3999999999999542</v>
      </c>
      <c r="B226">
        <f t="shared" si="11"/>
        <v>1.0972330976720625E-8</v>
      </c>
      <c r="C226">
        <f t="shared" si="12"/>
        <v>1.0972330976720625E-8</v>
      </c>
    </row>
    <row r="227" spans="1:3" x14ac:dyDescent="0.3">
      <c r="A227">
        <f t="shared" si="10"/>
        <v>7.4999999999999538</v>
      </c>
      <c r="B227">
        <f t="shared" si="11"/>
        <v>8.0416808022881629E-9</v>
      </c>
      <c r="C227">
        <f t="shared" si="12"/>
        <v>8.0416808022881629E-9</v>
      </c>
    </row>
    <row r="228" spans="1:3" x14ac:dyDescent="0.3">
      <c r="A228">
        <f t="shared" si="10"/>
        <v>7.5999999999999535</v>
      </c>
      <c r="B228">
        <f t="shared" si="11"/>
        <v>5.8985144754202879E-9</v>
      </c>
      <c r="C228">
        <f t="shared" si="12"/>
        <v>5.8985144754202879E-9</v>
      </c>
    </row>
    <row r="229" spans="1:3" x14ac:dyDescent="0.3">
      <c r="A229">
        <f t="shared" si="10"/>
        <v>7.6999999999999531</v>
      </c>
      <c r="B229">
        <f t="shared" si="11"/>
        <v>4.3301542048005436E-9</v>
      </c>
      <c r="C229">
        <f t="shared" si="12"/>
        <v>4.3301542048005436E-9</v>
      </c>
    </row>
    <row r="230" spans="1:3" x14ac:dyDescent="0.3">
      <c r="A230">
        <f t="shared" si="10"/>
        <v>7.7999999999999527</v>
      </c>
      <c r="B230">
        <f t="shared" si="11"/>
        <v>3.1815954916502417E-9</v>
      </c>
      <c r="C230">
        <f t="shared" si="12"/>
        <v>3.1815954916502417E-9</v>
      </c>
    </row>
    <row r="231" spans="1:3" x14ac:dyDescent="0.3">
      <c r="A231">
        <f t="shared" si="10"/>
        <v>7.8999999999999524</v>
      </c>
      <c r="B231">
        <f t="shared" si="11"/>
        <v>2.3398201182452646E-9</v>
      </c>
      <c r="C231">
        <f t="shared" si="12"/>
        <v>2.3398201182452646E-9</v>
      </c>
    </row>
    <row r="232" spans="1:3" x14ac:dyDescent="0.3">
      <c r="A232">
        <f t="shared" si="10"/>
        <v>7.999999999999952</v>
      </c>
      <c r="B232">
        <f t="shared" si="11"/>
        <v>1.7223839880238415E-9</v>
      </c>
      <c r="C232">
        <f t="shared" si="12"/>
        <v>1.7223839880238415E-9</v>
      </c>
    </row>
    <row r="233" spans="1:3" x14ac:dyDescent="0.3">
      <c r="A233">
        <f t="shared" si="10"/>
        <v>8.0999999999999517</v>
      </c>
      <c r="B233">
        <f t="shared" si="11"/>
        <v>1.2691141654888125E-9</v>
      </c>
      <c r="C233">
        <f t="shared" si="12"/>
        <v>1.2691141654888125E-9</v>
      </c>
    </row>
    <row r="234" spans="1:3" x14ac:dyDescent="0.3">
      <c r="A234">
        <f t="shared" si="10"/>
        <v>8.1999999999999513</v>
      </c>
      <c r="B234">
        <f t="shared" si="11"/>
        <v>9.3606705454014845E-10</v>
      </c>
      <c r="C234">
        <f t="shared" si="12"/>
        <v>9.3606705454014845E-10</v>
      </c>
    </row>
    <row r="235" spans="1:3" x14ac:dyDescent="0.3">
      <c r="A235">
        <f t="shared" si="10"/>
        <v>8.299999999999951</v>
      </c>
      <c r="B235">
        <f t="shared" si="11"/>
        <v>6.9113092469522309E-10</v>
      </c>
      <c r="C235">
        <f t="shared" si="12"/>
        <v>6.9113092469522309E-10</v>
      </c>
    </row>
    <row r="236" spans="1:3" x14ac:dyDescent="0.3">
      <c r="A236">
        <f t="shared" si="10"/>
        <v>8.3999999999999506</v>
      </c>
      <c r="B236">
        <f t="shared" si="11"/>
        <v>5.1082430536475847E-10</v>
      </c>
      <c r="C236">
        <f t="shared" si="12"/>
        <v>5.1082430536475847E-10</v>
      </c>
    </row>
    <row r="237" spans="1:3" x14ac:dyDescent="0.3">
      <c r="A237">
        <f t="shared" si="10"/>
        <v>8.4999999999999503</v>
      </c>
      <c r="B237">
        <f t="shared" si="11"/>
        <v>3.7796419894852109E-10</v>
      </c>
      <c r="C237">
        <f t="shared" si="12"/>
        <v>3.7796419894852109E-10</v>
      </c>
    </row>
    <row r="238" spans="1:3" x14ac:dyDescent="0.3">
      <c r="A238">
        <f t="shared" si="10"/>
        <v>8.5999999999999499</v>
      </c>
      <c r="B238">
        <f t="shared" si="11"/>
        <v>2.7996708651856428E-10</v>
      </c>
      <c r="C238">
        <f t="shared" si="12"/>
        <v>2.7996708651856428E-10</v>
      </c>
    </row>
    <row r="239" spans="1:3" x14ac:dyDescent="0.3">
      <c r="A239">
        <f t="shared" si="10"/>
        <v>8.6999999999999496</v>
      </c>
      <c r="B239">
        <f t="shared" si="11"/>
        <v>2.0761041299797128E-10</v>
      </c>
      <c r="C239">
        <f t="shared" si="12"/>
        <v>2.0761041299797128E-10</v>
      </c>
    </row>
    <row r="240" spans="1:3" x14ac:dyDescent="0.3">
      <c r="A240">
        <f t="shared" si="10"/>
        <v>8.7999999999999492</v>
      </c>
      <c r="B240">
        <f t="shared" si="11"/>
        <v>1.5412927165967291E-10</v>
      </c>
      <c r="C240">
        <f t="shared" si="12"/>
        <v>1.5412927165967291E-10</v>
      </c>
    </row>
    <row r="241" spans="1:3" x14ac:dyDescent="0.3">
      <c r="A241">
        <f t="shared" si="10"/>
        <v>8.8999999999999488</v>
      </c>
      <c r="B241">
        <f t="shared" si="11"/>
        <v>1.1455718755064376E-10</v>
      </c>
      <c r="C241">
        <f t="shared" si="12"/>
        <v>1.1455718755064376E-10</v>
      </c>
    </row>
    <row r="242" spans="1:3" x14ac:dyDescent="0.3">
      <c r="A242">
        <f t="shared" si="10"/>
        <v>8.9999999999999485</v>
      </c>
      <c r="B242">
        <f t="shared" si="11"/>
        <v>8.5244738267679139E-11</v>
      </c>
      <c r="C242">
        <f t="shared" si="12"/>
        <v>8.5244738267679139E-11</v>
      </c>
    </row>
    <row r="243" spans="1:3" x14ac:dyDescent="0.3">
      <c r="A243">
        <f t="shared" si="10"/>
        <v>9.0999999999999481</v>
      </c>
      <c r="B243">
        <f t="shared" si="11"/>
        <v>6.3507802341462968E-11</v>
      </c>
      <c r="C243">
        <f t="shared" si="12"/>
        <v>6.3507802341462968E-11</v>
      </c>
    </row>
    <row r="244" spans="1:3" x14ac:dyDescent="0.3">
      <c r="A244">
        <f t="shared" si="10"/>
        <v>9.1999999999999478</v>
      </c>
      <c r="B244">
        <f t="shared" si="11"/>
        <v>4.7370346645848482E-11</v>
      </c>
      <c r="C244">
        <f t="shared" si="12"/>
        <v>4.7370346645848482E-11</v>
      </c>
    </row>
    <row r="245" spans="1:3" x14ac:dyDescent="0.3">
      <c r="A245">
        <f t="shared" si="10"/>
        <v>9.2999999999999474</v>
      </c>
      <c r="B245">
        <f t="shared" si="11"/>
        <v>3.5376203498946502E-11</v>
      </c>
      <c r="C245">
        <f t="shared" si="12"/>
        <v>3.5376203498946502E-11</v>
      </c>
    </row>
    <row r="246" spans="1:3" x14ac:dyDescent="0.3">
      <c r="A246">
        <f t="shared" ref="A246:A309" si="13">A245+$G$6</f>
        <v>9.3999999999999471</v>
      </c>
      <c r="B246">
        <f t="shared" si="11"/>
        <v>2.6451225184924507E-11</v>
      </c>
      <c r="C246">
        <f t="shared" si="12"/>
        <v>2.6451225184924507E-11</v>
      </c>
    </row>
    <row r="247" spans="1:3" x14ac:dyDescent="0.3">
      <c r="A247">
        <f t="shared" si="13"/>
        <v>9.4999999999999467</v>
      </c>
      <c r="B247">
        <f t="shared" si="11"/>
        <v>1.9802250042242856E-11</v>
      </c>
      <c r="C247">
        <f t="shared" si="12"/>
        <v>1.9802250042242856E-11</v>
      </c>
    </row>
    <row r="248" spans="1:3" x14ac:dyDescent="0.3">
      <c r="A248">
        <f t="shared" si="13"/>
        <v>9.5999999999999464</v>
      </c>
      <c r="B248">
        <f t="shared" si="11"/>
        <v>1.4842986764955381E-11</v>
      </c>
      <c r="C248">
        <f t="shared" si="12"/>
        <v>1.4842986764955381E-11</v>
      </c>
    </row>
    <row r="249" spans="1:3" x14ac:dyDescent="0.3">
      <c r="A249">
        <f t="shared" si="13"/>
        <v>9.699999999999946</v>
      </c>
      <c r="B249">
        <f t="shared" si="11"/>
        <v>1.1139597404741617E-11</v>
      </c>
      <c r="C249">
        <f t="shared" si="12"/>
        <v>1.1139597404741617E-11</v>
      </c>
    </row>
    <row r="250" spans="1:3" x14ac:dyDescent="0.3">
      <c r="A250">
        <f t="shared" si="13"/>
        <v>9.7999999999999456</v>
      </c>
      <c r="B250">
        <f t="shared" si="11"/>
        <v>8.3707072805216451E-12</v>
      </c>
      <c r="C250">
        <f t="shared" si="12"/>
        <v>8.3707072805216451E-12</v>
      </c>
    </row>
    <row r="251" spans="1:3" x14ac:dyDescent="0.3">
      <c r="A251">
        <f t="shared" si="13"/>
        <v>9.8999999999999453</v>
      </c>
      <c r="B251">
        <f t="shared" ref="B251:B314" si="14">_xlfn.T.DIST(A251,$G$3,FALSE)</f>
        <v>6.2979895666387724E-12</v>
      </c>
      <c r="C251">
        <f t="shared" ref="C251:C314" si="15">IF(ABS(A251) &gt;$G$9,B251,"")</f>
        <v>6.2979895666387724E-12</v>
      </c>
    </row>
    <row r="252" spans="1:3" x14ac:dyDescent="0.3">
      <c r="A252">
        <f t="shared" si="13"/>
        <v>9.9999999999999449</v>
      </c>
      <c r="B252">
        <f t="shared" si="14"/>
        <v>4.7445075709764794E-12</v>
      </c>
      <c r="C252">
        <f t="shared" si="15"/>
        <v>4.7445075709764794E-12</v>
      </c>
    </row>
    <row r="253" spans="1:3" x14ac:dyDescent="0.3">
      <c r="A253">
        <f t="shared" si="13"/>
        <v>10.099999999999945</v>
      </c>
      <c r="B253">
        <f t="shared" si="14"/>
        <v>3.5787531601143401E-12</v>
      </c>
      <c r="C253">
        <f t="shared" si="15"/>
        <v>3.5787531601143401E-12</v>
      </c>
    </row>
    <row r="254" spans="1:3" x14ac:dyDescent="0.3">
      <c r="A254">
        <f t="shared" si="13"/>
        <v>10.199999999999944</v>
      </c>
      <c r="B254">
        <f t="shared" si="14"/>
        <v>2.7028714321023704E-12</v>
      </c>
      <c r="C254">
        <f t="shared" si="15"/>
        <v>2.7028714321023704E-12</v>
      </c>
    </row>
    <row r="255" spans="1:3" x14ac:dyDescent="0.3">
      <c r="A255">
        <f t="shared" si="13"/>
        <v>10.299999999999944</v>
      </c>
      <c r="B255">
        <f t="shared" si="14"/>
        <v>2.0439648469106396E-12</v>
      </c>
      <c r="C255">
        <f t="shared" si="15"/>
        <v>2.0439648469106396E-12</v>
      </c>
    </row>
    <row r="256" spans="1:3" x14ac:dyDescent="0.3">
      <c r="A256">
        <f t="shared" si="13"/>
        <v>10.399999999999944</v>
      </c>
      <c r="B256">
        <f t="shared" si="14"/>
        <v>1.5476648141162766E-12</v>
      </c>
      <c r="C256">
        <f t="shared" si="15"/>
        <v>1.5476648141162766E-12</v>
      </c>
    </row>
    <row r="257" spans="1:3" x14ac:dyDescent="0.3">
      <c r="A257">
        <f t="shared" si="13"/>
        <v>10.499999999999943</v>
      </c>
      <c r="B257">
        <f t="shared" si="14"/>
        <v>1.1733744818853289E-12</v>
      </c>
      <c r="C257">
        <f t="shared" si="15"/>
        <v>1.1733744818853289E-12</v>
      </c>
    </row>
    <row r="258" spans="1:3" x14ac:dyDescent="0.3">
      <c r="A258">
        <f t="shared" si="13"/>
        <v>10.599999999999943</v>
      </c>
      <c r="B258">
        <f t="shared" si="14"/>
        <v>8.907444939866433E-13</v>
      </c>
      <c r="C258">
        <f t="shared" si="15"/>
        <v>8.907444939866433E-13</v>
      </c>
    </row>
    <row r="259" spans="1:3" x14ac:dyDescent="0.3">
      <c r="A259">
        <f t="shared" si="13"/>
        <v>10.699999999999942</v>
      </c>
      <c r="B259">
        <f t="shared" si="14"/>
        <v>6.7705932291521805E-13</v>
      </c>
      <c r="C259">
        <f t="shared" si="15"/>
        <v>6.7705932291521805E-13</v>
      </c>
    </row>
    <row r="260" spans="1:3" x14ac:dyDescent="0.3">
      <c r="A260">
        <f t="shared" si="13"/>
        <v>10.799999999999942</v>
      </c>
      <c r="B260">
        <f t="shared" si="14"/>
        <v>5.1529678032798977E-13</v>
      </c>
      <c r="C260">
        <f t="shared" si="15"/>
        <v>5.1529678032798977E-13</v>
      </c>
    </row>
    <row r="261" spans="1:3" x14ac:dyDescent="0.3">
      <c r="A261">
        <f t="shared" si="13"/>
        <v>10.899999999999942</v>
      </c>
      <c r="B261">
        <f t="shared" si="14"/>
        <v>3.9268572128280792E-13</v>
      </c>
      <c r="C261">
        <f t="shared" si="15"/>
        <v>3.9268572128280792E-13</v>
      </c>
    </row>
    <row r="262" spans="1:3" x14ac:dyDescent="0.3">
      <c r="A262">
        <f t="shared" si="13"/>
        <v>10.999999999999941</v>
      </c>
      <c r="B262">
        <f t="shared" si="14"/>
        <v>2.9963283579552041E-13</v>
      </c>
      <c r="C262">
        <f t="shared" si="15"/>
        <v>2.9963283579552041E-13</v>
      </c>
    </row>
    <row r="263" spans="1:3" x14ac:dyDescent="0.3">
      <c r="A263">
        <f t="shared" si="13"/>
        <v>11.099999999999941</v>
      </c>
      <c r="B263">
        <f t="shared" si="14"/>
        <v>2.2892317373692814E-13</v>
      </c>
      <c r="C263">
        <f t="shared" si="15"/>
        <v>2.2892317373692814E-13</v>
      </c>
    </row>
    <row r="264" spans="1:3" x14ac:dyDescent="0.3">
      <c r="A264">
        <f t="shared" si="13"/>
        <v>11.199999999999941</v>
      </c>
      <c r="B264">
        <f t="shared" si="14"/>
        <v>1.7512390514393578E-13</v>
      </c>
      <c r="C264">
        <f t="shared" si="15"/>
        <v>1.7512390514393578E-13</v>
      </c>
    </row>
    <row r="265" spans="1:3" x14ac:dyDescent="0.3">
      <c r="A265">
        <f t="shared" si="13"/>
        <v>11.29999999999994</v>
      </c>
      <c r="B265">
        <f t="shared" si="14"/>
        <v>1.3413914039478866E-13</v>
      </c>
      <c r="C265">
        <f t="shared" si="15"/>
        <v>1.3413914039478866E-13</v>
      </c>
    </row>
    <row r="266" spans="1:3" x14ac:dyDescent="0.3">
      <c r="A266">
        <f t="shared" si="13"/>
        <v>11.39999999999994</v>
      </c>
      <c r="B266">
        <f t="shared" si="14"/>
        <v>1.0287715425657887E-13</v>
      </c>
      <c r="C266">
        <f t="shared" si="15"/>
        <v>1.0287715425657887E-13</v>
      </c>
    </row>
    <row r="267" spans="1:3" x14ac:dyDescent="0.3">
      <c r="A267">
        <f t="shared" si="13"/>
        <v>11.49999999999994</v>
      </c>
      <c r="B267">
        <f t="shared" si="14"/>
        <v>7.9001343577924165E-14</v>
      </c>
      <c r="C267">
        <f t="shared" si="15"/>
        <v>7.9001343577924165E-14</v>
      </c>
    </row>
    <row r="268" spans="1:3" x14ac:dyDescent="0.3">
      <c r="A268">
        <f t="shared" si="13"/>
        <v>11.599999999999939</v>
      </c>
      <c r="B268">
        <f t="shared" si="14"/>
        <v>6.0743631602547053E-14</v>
      </c>
      <c r="C268">
        <f t="shared" si="15"/>
        <v>6.0743631602547053E-14</v>
      </c>
    </row>
    <row r="269" spans="1:3" x14ac:dyDescent="0.3">
      <c r="A269">
        <f t="shared" si="13"/>
        <v>11.699999999999939</v>
      </c>
      <c r="B269">
        <f t="shared" si="14"/>
        <v>4.6764496485712103E-14</v>
      </c>
      <c r="C269">
        <f t="shared" si="15"/>
        <v>4.6764496485712103E-14</v>
      </c>
    </row>
    <row r="270" spans="1:3" x14ac:dyDescent="0.3">
      <c r="A270">
        <f t="shared" si="13"/>
        <v>11.799999999999939</v>
      </c>
      <c r="B270">
        <f t="shared" si="14"/>
        <v>3.6047850421495491E-14</v>
      </c>
      <c r="C270">
        <f t="shared" si="15"/>
        <v>3.6047850421495491E-14</v>
      </c>
    </row>
    <row r="271" spans="1:3" x14ac:dyDescent="0.3">
      <c r="A271">
        <f t="shared" si="13"/>
        <v>11.899999999999938</v>
      </c>
      <c r="B271">
        <f t="shared" si="14"/>
        <v>2.7821998825172073E-14</v>
      </c>
      <c r="C271">
        <f t="shared" si="15"/>
        <v>2.7821998825172073E-14</v>
      </c>
    </row>
    <row r="272" spans="1:3" x14ac:dyDescent="0.3">
      <c r="A272">
        <f t="shared" si="13"/>
        <v>11.999999999999938</v>
      </c>
      <c r="B272">
        <f t="shared" si="14"/>
        <v>2.1500138774012268E-14</v>
      </c>
      <c r="C272">
        <f t="shared" si="15"/>
        <v>2.1500138774012268E-14</v>
      </c>
    </row>
    <row r="273" spans="1:3" x14ac:dyDescent="0.3">
      <c r="A273">
        <f t="shared" si="13"/>
        <v>12.099999999999937</v>
      </c>
      <c r="B273">
        <f t="shared" si="14"/>
        <v>1.6635513302437147E-14</v>
      </c>
      <c r="C273">
        <f t="shared" si="15"/>
        <v>1.6635513302437147E-14</v>
      </c>
    </row>
    <row r="274" spans="1:3" x14ac:dyDescent="0.3">
      <c r="A274">
        <f t="shared" si="13"/>
        <v>12.199999999999937</v>
      </c>
      <c r="B274">
        <f t="shared" si="14"/>
        <v>1.2887571442199219E-14</v>
      </c>
      <c r="C274">
        <f t="shared" si="15"/>
        <v>1.2887571442199219E-14</v>
      </c>
    </row>
    <row r="275" spans="1:3" x14ac:dyDescent="0.3">
      <c r="A275">
        <f t="shared" si="13"/>
        <v>12.299999999999937</v>
      </c>
      <c r="B275">
        <f t="shared" si="14"/>
        <v>9.9964026238906644E-15</v>
      </c>
      <c r="C275">
        <f t="shared" si="15"/>
        <v>9.9964026238906644E-15</v>
      </c>
    </row>
    <row r="276" spans="1:3" x14ac:dyDescent="0.3">
      <c r="A276">
        <f t="shared" si="13"/>
        <v>12.399999999999936</v>
      </c>
      <c r="B276">
        <f t="shared" si="14"/>
        <v>7.7633992057124684E-15</v>
      </c>
      <c r="C276">
        <f t="shared" si="15"/>
        <v>7.7633992057124684E-15</v>
      </c>
    </row>
    <row r="277" spans="1:3" x14ac:dyDescent="0.3">
      <c r="A277">
        <f t="shared" si="13"/>
        <v>12.499999999999936</v>
      </c>
      <c r="B277">
        <f t="shared" si="14"/>
        <v>6.0366124223717683E-15</v>
      </c>
      <c r="C277">
        <f t="shared" si="15"/>
        <v>6.0366124223717683E-15</v>
      </c>
    </row>
    <row r="278" spans="1:3" x14ac:dyDescent="0.3">
      <c r="A278">
        <f t="shared" si="13"/>
        <v>12.599999999999936</v>
      </c>
      <c r="B278">
        <f t="shared" si="14"/>
        <v>4.6996493762544599E-15</v>
      </c>
      <c r="C278">
        <f t="shared" si="15"/>
        <v>4.6996493762544599E-15</v>
      </c>
    </row>
    <row r="279" spans="1:3" x14ac:dyDescent="0.3">
      <c r="A279">
        <f t="shared" si="13"/>
        <v>12.699999999999935</v>
      </c>
      <c r="B279">
        <f t="shared" si="14"/>
        <v>3.6632447778465595E-15</v>
      </c>
      <c r="C279">
        <f t="shared" si="15"/>
        <v>3.6632447778465595E-15</v>
      </c>
    </row>
    <row r="280" spans="1:3" x14ac:dyDescent="0.3">
      <c r="A280">
        <f t="shared" si="13"/>
        <v>12.799999999999935</v>
      </c>
      <c r="B280">
        <f t="shared" si="14"/>
        <v>2.8588554522874198E-15</v>
      </c>
      <c r="C280">
        <f t="shared" si="15"/>
        <v>2.8588554522874198E-15</v>
      </c>
    </row>
    <row r="281" spans="1:3" x14ac:dyDescent="0.3">
      <c r="A281">
        <f t="shared" si="13"/>
        <v>12.899999999999935</v>
      </c>
      <c r="B281">
        <f t="shared" si="14"/>
        <v>2.2337863532194812E-15</v>
      </c>
      <c r="C281">
        <f t="shared" si="15"/>
        <v>2.2337863532194812E-15</v>
      </c>
    </row>
    <row r="282" spans="1:3" x14ac:dyDescent="0.3">
      <c r="A282">
        <f t="shared" si="13"/>
        <v>12.999999999999934</v>
      </c>
      <c r="B282">
        <f t="shared" si="14"/>
        <v>1.7474774991863117E-15</v>
      </c>
      <c r="C282">
        <f t="shared" si="15"/>
        <v>1.7474774991863117E-15</v>
      </c>
    </row>
    <row r="283" spans="1:3" x14ac:dyDescent="0.3">
      <c r="A283">
        <f t="shared" si="13"/>
        <v>13.099999999999934</v>
      </c>
      <c r="B283">
        <f t="shared" si="14"/>
        <v>1.3686719548678351E-15</v>
      </c>
      <c r="C283">
        <f t="shared" si="15"/>
        <v>1.3686719548678351E-15</v>
      </c>
    </row>
    <row r="284" spans="1:3" x14ac:dyDescent="0.3">
      <c r="A284">
        <f t="shared" si="13"/>
        <v>13.199999999999934</v>
      </c>
      <c r="B284">
        <f t="shared" si="14"/>
        <v>1.0732532389854307E-15</v>
      </c>
      <c r="C284">
        <f t="shared" si="15"/>
        <v>1.0732532389854307E-15</v>
      </c>
    </row>
    <row r="285" spans="1:3" x14ac:dyDescent="0.3">
      <c r="A285">
        <f t="shared" si="13"/>
        <v>13.299999999999933</v>
      </c>
      <c r="B285">
        <f t="shared" si="14"/>
        <v>8.4259196661455303E-16</v>
      </c>
      <c r="C285">
        <f t="shared" si="15"/>
        <v>8.4259196661455303E-16</v>
      </c>
    </row>
    <row r="286" spans="1:3" x14ac:dyDescent="0.3">
      <c r="A286">
        <f t="shared" si="13"/>
        <v>13.399999999999933</v>
      </c>
      <c r="B286">
        <f t="shared" si="14"/>
        <v>6.6228032163001878E-16</v>
      </c>
      <c r="C286">
        <f t="shared" si="15"/>
        <v>6.6228032163001878E-16</v>
      </c>
    </row>
    <row r="287" spans="1:3" x14ac:dyDescent="0.3">
      <c r="A287">
        <f t="shared" si="13"/>
        <v>13.499999999999932</v>
      </c>
      <c r="B287">
        <f t="shared" si="14"/>
        <v>5.211622443518608E-16</v>
      </c>
      <c r="C287">
        <f t="shared" si="15"/>
        <v>5.211622443518608E-16</v>
      </c>
    </row>
    <row r="288" spans="1:3" x14ac:dyDescent="0.3">
      <c r="A288">
        <f t="shared" si="13"/>
        <v>13.599999999999932</v>
      </c>
      <c r="B288">
        <f t="shared" si="14"/>
        <v>4.1058936158453934E-16</v>
      </c>
      <c r="C288">
        <f t="shared" si="15"/>
        <v>4.1058936158453934E-16</v>
      </c>
    </row>
    <row r="289" spans="1:3" x14ac:dyDescent="0.3">
      <c r="A289">
        <f t="shared" si="13"/>
        <v>13.699999999999932</v>
      </c>
      <c r="B289">
        <f t="shared" si="14"/>
        <v>3.2384944439825284E-16</v>
      </c>
      <c r="C289">
        <f t="shared" si="15"/>
        <v>3.2384944439825284E-16</v>
      </c>
    </row>
    <row r="290" spans="1:3" x14ac:dyDescent="0.3">
      <c r="A290">
        <f t="shared" si="13"/>
        <v>13.799999999999931</v>
      </c>
      <c r="B290">
        <f t="shared" si="14"/>
        <v>2.5572687685441086E-16</v>
      </c>
      <c r="C290">
        <f t="shared" si="15"/>
        <v>2.5572687685441086E-16</v>
      </c>
    </row>
    <row r="291" spans="1:3" x14ac:dyDescent="0.3">
      <c r="A291">
        <f t="shared" si="13"/>
        <v>13.899999999999931</v>
      </c>
      <c r="B291">
        <f t="shared" si="14"/>
        <v>2.0216425120395916E-16</v>
      </c>
      <c r="C291">
        <f t="shared" si="15"/>
        <v>2.0216425120395916E-16</v>
      </c>
    </row>
    <row r="292" spans="1:3" x14ac:dyDescent="0.3">
      <c r="A292">
        <f t="shared" si="13"/>
        <v>13.999999999999931</v>
      </c>
      <c r="B292">
        <f t="shared" si="14"/>
        <v>1.600015203254073E-16</v>
      </c>
      <c r="C292">
        <f t="shared" si="15"/>
        <v>1.600015203254073E-16</v>
      </c>
    </row>
    <row r="293" spans="1:3" x14ac:dyDescent="0.3">
      <c r="A293">
        <f t="shared" si="13"/>
        <v>14.09999999999993</v>
      </c>
      <c r="B293">
        <f t="shared" si="14"/>
        <v>1.267747000484143E-16</v>
      </c>
      <c r="C293">
        <f t="shared" si="15"/>
        <v>1.267747000484143E-16</v>
      </c>
    </row>
    <row r="294" spans="1:3" x14ac:dyDescent="0.3">
      <c r="A294">
        <f t="shared" si="13"/>
        <v>14.19999999999993</v>
      </c>
      <c r="B294">
        <f t="shared" si="14"/>
        <v>1.0056034760726253E-16</v>
      </c>
      <c r="C294">
        <f t="shared" si="15"/>
        <v>1.0056034760726253E-16</v>
      </c>
    </row>
    <row r="295" spans="1:3" x14ac:dyDescent="0.3">
      <c r="A295">
        <f t="shared" si="13"/>
        <v>14.29999999999993</v>
      </c>
      <c r="B295">
        <f t="shared" si="14"/>
        <v>7.9855268674121929E-17</v>
      </c>
      <c r="C295">
        <f t="shared" si="15"/>
        <v>7.9855268674121929E-17</v>
      </c>
    </row>
    <row r="296" spans="1:3" x14ac:dyDescent="0.3">
      <c r="A296">
        <f t="shared" si="13"/>
        <v>14.399999999999929</v>
      </c>
      <c r="B296">
        <f t="shared" si="14"/>
        <v>6.3483366739810363E-17</v>
      </c>
      <c r="C296">
        <f t="shared" si="15"/>
        <v>6.3483366739810363E-17</v>
      </c>
    </row>
    <row r="297" spans="1:3" x14ac:dyDescent="0.3">
      <c r="A297">
        <f t="shared" si="13"/>
        <v>14.499999999999929</v>
      </c>
      <c r="B297">
        <f t="shared" si="14"/>
        <v>5.0523428513279702E-17</v>
      </c>
      <c r="C297">
        <f t="shared" si="15"/>
        <v>5.0523428513279702E-17</v>
      </c>
    </row>
    <row r="298" spans="1:3" x14ac:dyDescent="0.3">
      <c r="A298">
        <f t="shared" si="13"/>
        <v>14.599999999999929</v>
      </c>
      <c r="B298">
        <f t="shared" si="14"/>
        <v>4.0253076466841489E-17</v>
      </c>
      <c r="C298">
        <f t="shared" si="15"/>
        <v>4.0253076466841489E-17</v>
      </c>
    </row>
    <row r="299" spans="1:3" x14ac:dyDescent="0.3">
      <c r="A299">
        <f t="shared" si="13"/>
        <v>14.699999999999928</v>
      </c>
      <c r="B299">
        <f t="shared" si="14"/>
        <v>3.2105220035490375E-17</v>
      </c>
      <c r="C299">
        <f t="shared" si="15"/>
        <v>3.2105220035490375E-17</v>
      </c>
    </row>
    <row r="300" spans="1:3" x14ac:dyDescent="0.3">
      <c r="A300">
        <f t="shared" si="13"/>
        <v>14.799999999999928</v>
      </c>
      <c r="B300">
        <f t="shared" si="14"/>
        <v>2.5634180275372831E-17</v>
      </c>
      <c r="C300">
        <f t="shared" si="15"/>
        <v>2.5634180275372831E-17</v>
      </c>
    </row>
    <row r="301" spans="1:3" x14ac:dyDescent="0.3">
      <c r="A301">
        <f t="shared" si="13"/>
        <v>14.899999999999928</v>
      </c>
      <c r="B301">
        <f t="shared" si="14"/>
        <v>2.0489309786853271E-17</v>
      </c>
      <c r="C301">
        <f t="shared" si="15"/>
        <v>2.0489309786853271E-17</v>
      </c>
    </row>
    <row r="302" spans="1:3" x14ac:dyDescent="0.3">
      <c r="A302">
        <f t="shared" si="13"/>
        <v>14.999999999999927</v>
      </c>
      <c r="B302">
        <f t="shared" si="14"/>
        <v>1.6394426659408599E-17</v>
      </c>
      <c r="C302">
        <f t="shared" si="15"/>
        <v>1.6394426659408599E-17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данных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Aknas Macefg</cp:lastModifiedBy>
  <dcterms:created xsi:type="dcterms:W3CDTF">2021-04-07T07:39:00Z</dcterms:created>
  <dcterms:modified xsi:type="dcterms:W3CDTF">2025-04-24T08:22:54Z</dcterms:modified>
</cp:coreProperties>
</file>