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lexm\Desktop\Рабочая папка\ITiABD\ОДиМТР\"/>
    </mc:Choice>
  </mc:AlternateContent>
  <xr:revisionPtr revIDLastSave="0" documentId="8_{D9E5AD76-98D1-41E7-B17C-EC33EECF36C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Данные" sheetId="1" r:id="rId1"/>
  </sheets>
  <definedNames>
    <definedName name="solver_adj" localSheetId="0" hidden="1">Данные!$J$2:$J$5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Данные!$U$2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Данные!$U$2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Данные!$U$3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1" l="1"/>
  <c r="U16" i="1"/>
  <c r="U5" i="1"/>
  <c r="U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3" i="1"/>
  <c r="L3" i="1"/>
  <c r="M3" i="1" s="1"/>
  <c r="L4" i="1"/>
  <c r="M4" i="1" s="1"/>
  <c r="O4" i="1" s="1"/>
  <c r="L5" i="1"/>
  <c r="M5" i="1" s="1"/>
  <c r="O5" i="1" s="1"/>
  <c r="L6" i="1"/>
  <c r="M6" i="1" s="1"/>
  <c r="O6" i="1" s="1"/>
  <c r="L7" i="1"/>
  <c r="M7" i="1" s="1"/>
  <c r="L8" i="1"/>
  <c r="M8" i="1" s="1"/>
  <c r="N8" i="1" s="1"/>
  <c r="L9" i="1"/>
  <c r="M9" i="1" s="1"/>
  <c r="L10" i="1"/>
  <c r="M10" i="1" s="1"/>
  <c r="L11" i="1"/>
  <c r="M11" i="1" s="1"/>
  <c r="N11" i="1" s="1"/>
  <c r="L12" i="1"/>
  <c r="M12" i="1" s="1"/>
  <c r="N12" i="1" s="1"/>
  <c r="L13" i="1"/>
  <c r="M13" i="1" s="1"/>
  <c r="N13" i="1" s="1"/>
  <c r="L14" i="1"/>
  <c r="M14" i="1" s="1"/>
  <c r="L15" i="1"/>
  <c r="M15" i="1" s="1"/>
  <c r="O15" i="1" s="1"/>
  <c r="L16" i="1"/>
  <c r="M16" i="1" s="1"/>
  <c r="O16" i="1" s="1"/>
  <c r="L17" i="1"/>
  <c r="M17" i="1" s="1"/>
  <c r="O17" i="1" s="1"/>
  <c r="L18" i="1"/>
  <c r="M18" i="1" s="1"/>
  <c r="O18" i="1" s="1"/>
  <c r="L19" i="1"/>
  <c r="M19" i="1" s="1"/>
  <c r="L20" i="1"/>
  <c r="M20" i="1" s="1"/>
  <c r="L21" i="1"/>
  <c r="M21" i="1" s="1"/>
  <c r="L22" i="1"/>
  <c r="M22" i="1" s="1"/>
  <c r="L23" i="1"/>
  <c r="M23" i="1" s="1"/>
  <c r="N23" i="1" s="1"/>
  <c r="L24" i="1"/>
  <c r="M24" i="1" s="1"/>
  <c r="N24" i="1" s="1"/>
  <c r="L25" i="1"/>
  <c r="M25" i="1" s="1"/>
  <c r="L26" i="1"/>
  <c r="M26" i="1" s="1"/>
  <c r="L27" i="1"/>
  <c r="M27" i="1" s="1"/>
  <c r="O27" i="1" s="1"/>
  <c r="L28" i="1"/>
  <c r="M28" i="1" s="1"/>
  <c r="O28" i="1" s="1"/>
  <c r="L29" i="1"/>
  <c r="M29" i="1" s="1"/>
  <c r="O29" i="1" s="1"/>
  <c r="L30" i="1"/>
  <c r="M30" i="1" s="1"/>
  <c r="O30" i="1" s="1"/>
  <c r="L31" i="1"/>
  <c r="M31" i="1" s="1"/>
  <c r="L32" i="1"/>
  <c r="M32" i="1" s="1"/>
  <c r="N32" i="1" s="1"/>
  <c r="L33" i="1"/>
  <c r="M33" i="1" s="1"/>
  <c r="N33" i="1" s="1"/>
  <c r="L34" i="1"/>
  <c r="M34" i="1" s="1"/>
  <c r="L35" i="1"/>
  <c r="M35" i="1" s="1"/>
  <c r="N35" i="1" s="1"/>
  <c r="L36" i="1"/>
  <c r="M36" i="1" s="1"/>
  <c r="N36" i="1" s="1"/>
  <c r="L37" i="1"/>
  <c r="M37" i="1" s="1"/>
  <c r="L38" i="1"/>
  <c r="M38" i="1" s="1"/>
  <c r="L39" i="1"/>
  <c r="M39" i="1" s="1"/>
  <c r="O39" i="1" s="1"/>
  <c r="L40" i="1"/>
  <c r="M40" i="1" s="1"/>
  <c r="O40" i="1" s="1"/>
  <c r="L41" i="1"/>
  <c r="M41" i="1" s="1"/>
  <c r="O41" i="1" s="1"/>
  <c r="L42" i="1"/>
  <c r="M42" i="1" s="1"/>
  <c r="O42" i="1" s="1"/>
  <c r="L43" i="1"/>
  <c r="M43" i="1" s="1"/>
  <c r="L44" i="1"/>
  <c r="M44" i="1" s="1"/>
  <c r="N44" i="1" s="1"/>
  <c r="L45" i="1"/>
  <c r="M45" i="1" s="1"/>
  <c r="N45" i="1" s="1"/>
  <c r="L46" i="1"/>
  <c r="M46" i="1" s="1"/>
  <c r="L47" i="1"/>
  <c r="M47" i="1" s="1"/>
  <c r="N47" i="1" s="1"/>
  <c r="L48" i="1"/>
  <c r="M48" i="1" s="1"/>
  <c r="N48" i="1" s="1"/>
  <c r="L49" i="1"/>
  <c r="M49" i="1" s="1"/>
  <c r="N49" i="1" s="1"/>
  <c r="L50" i="1"/>
  <c r="M50" i="1" s="1"/>
  <c r="L51" i="1"/>
  <c r="M51" i="1" s="1"/>
  <c r="O51" i="1" s="1"/>
  <c r="L52" i="1"/>
  <c r="M52" i="1" s="1"/>
  <c r="O52" i="1" s="1"/>
  <c r="L53" i="1"/>
  <c r="M53" i="1" s="1"/>
  <c r="O53" i="1" s="1"/>
  <c r="L54" i="1"/>
  <c r="M54" i="1" s="1"/>
  <c r="O54" i="1" s="1"/>
  <c r="L55" i="1"/>
  <c r="M55" i="1" s="1"/>
  <c r="L56" i="1"/>
  <c r="M56" i="1" s="1"/>
  <c r="N56" i="1" s="1"/>
  <c r="L57" i="1"/>
  <c r="M57" i="1" s="1"/>
  <c r="N57" i="1" s="1"/>
  <c r="L58" i="1"/>
  <c r="M58" i="1" s="1"/>
  <c r="N58" i="1" s="1"/>
  <c r="L59" i="1"/>
  <c r="M59" i="1" s="1"/>
  <c r="N59" i="1" s="1"/>
  <c r="L60" i="1"/>
  <c r="M60" i="1" s="1"/>
  <c r="N60" i="1" s="1"/>
  <c r="L61" i="1"/>
  <c r="M61" i="1" s="1"/>
  <c r="N61" i="1" s="1"/>
  <c r="J7" i="1"/>
  <c r="C53" i="1"/>
  <c r="C54" i="1"/>
  <c r="C55" i="1"/>
  <c r="C56" i="1"/>
  <c r="C57" i="1"/>
  <c r="C58" i="1"/>
  <c r="C59" i="1"/>
  <c r="C60" i="1"/>
  <c r="C61" i="1"/>
  <c r="C52" i="1"/>
  <c r="C43" i="1"/>
  <c r="C44" i="1"/>
  <c r="C45" i="1"/>
  <c r="C46" i="1"/>
  <c r="C47" i="1"/>
  <c r="C48" i="1"/>
  <c r="C49" i="1"/>
  <c r="C50" i="1"/>
  <c r="C51" i="1"/>
  <c r="C42" i="1"/>
  <c r="C35" i="1"/>
  <c r="C36" i="1"/>
  <c r="C37" i="1"/>
  <c r="C38" i="1"/>
  <c r="C39" i="1"/>
  <c r="C40" i="1"/>
  <c r="C41" i="1"/>
  <c r="C32" i="1"/>
  <c r="C33" i="1"/>
  <c r="C34" i="1"/>
  <c r="C23" i="1"/>
  <c r="C24" i="1"/>
  <c r="C25" i="1"/>
  <c r="C26" i="1"/>
  <c r="C27" i="1"/>
  <c r="C28" i="1"/>
  <c r="C29" i="1"/>
  <c r="C30" i="1"/>
  <c r="C31" i="1"/>
  <c r="C22" i="1"/>
  <c r="C13" i="1"/>
  <c r="C14" i="1"/>
  <c r="C15" i="1"/>
  <c r="C16" i="1"/>
  <c r="C17" i="1"/>
  <c r="C18" i="1"/>
  <c r="C19" i="1"/>
  <c r="C20" i="1"/>
  <c r="C21" i="1"/>
  <c r="C12" i="1"/>
  <c r="C3" i="1"/>
  <c r="C4" i="1"/>
  <c r="C5" i="1"/>
  <c r="C6" i="1"/>
  <c r="C7" i="1"/>
  <c r="C8" i="1"/>
  <c r="C9" i="1"/>
  <c r="C10" i="1"/>
  <c r="C11" i="1"/>
  <c r="C2" i="1"/>
  <c r="N29" i="1" l="1"/>
  <c r="N28" i="1"/>
  <c r="N27" i="1"/>
  <c r="N51" i="1"/>
  <c r="N25" i="1"/>
  <c r="O25" i="1"/>
  <c r="N37" i="1"/>
  <c r="O37" i="1"/>
  <c r="N20" i="1"/>
  <c r="O20" i="1"/>
  <c r="N18" i="1"/>
  <c r="O60" i="1"/>
  <c r="N17" i="1"/>
  <c r="O35" i="1"/>
  <c r="N54" i="1"/>
  <c r="O36" i="1"/>
  <c r="N53" i="1"/>
  <c r="O8" i="1"/>
  <c r="N16" i="1"/>
  <c r="N15" i="1"/>
  <c r="N52" i="1"/>
  <c r="N46" i="1"/>
  <c r="O46" i="1"/>
  <c r="O14" i="1"/>
  <c r="N14" i="1"/>
  <c r="N21" i="1"/>
  <c r="O21" i="1"/>
  <c r="N9" i="1"/>
  <c r="O9" i="1"/>
  <c r="O24" i="1"/>
  <c r="N55" i="1"/>
  <c r="O55" i="1"/>
  <c r="N43" i="1"/>
  <c r="O43" i="1"/>
  <c r="N31" i="1"/>
  <c r="O31" i="1"/>
  <c r="N19" i="1"/>
  <c r="O19" i="1"/>
  <c r="N7" i="1"/>
  <c r="O7" i="1"/>
  <c r="O61" i="1"/>
  <c r="O23" i="1"/>
  <c r="N22" i="1"/>
  <c r="O22" i="1"/>
  <c r="N6" i="1"/>
  <c r="N34" i="1"/>
  <c r="O34" i="1"/>
  <c r="N41" i="1"/>
  <c r="N5" i="1"/>
  <c r="O59" i="1"/>
  <c r="O13" i="1"/>
  <c r="N10" i="1"/>
  <c r="O10" i="1"/>
  <c r="N40" i="1"/>
  <c r="N4" i="1"/>
  <c r="O58" i="1"/>
  <c r="O12" i="1"/>
  <c r="N39" i="1"/>
  <c r="O49" i="1"/>
  <c r="O11" i="1"/>
  <c r="O3" i="1"/>
  <c r="N3" i="1"/>
  <c r="N42" i="1"/>
  <c r="O50" i="1"/>
  <c r="N50" i="1"/>
  <c r="O38" i="1"/>
  <c r="N38" i="1"/>
  <c r="O26" i="1"/>
  <c r="N26" i="1"/>
  <c r="N30" i="1"/>
  <c r="O48" i="1"/>
  <c r="O47" i="1"/>
  <c r="O57" i="1"/>
  <c r="O33" i="1"/>
  <c r="O56" i="1"/>
  <c r="O44" i="1"/>
  <c r="O32" i="1"/>
  <c r="O45" i="1"/>
  <c r="U2" i="1" l="1"/>
  <c r="U8" i="1" s="1"/>
</calcChain>
</file>

<file path=xl/sharedStrings.xml><?xml version="1.0" encoding="utf-8"?>
<sst xmlns="http://schemas.openxmlformats.org/spreadsheetml/2006/main" count="89" uniqueCount="35">
  <si>
    <t>№</t>
  </si>
  <si>
    <t>Возраст</t>
  </si>
  <si>
    <t>Среднее число страниц, просмотренных в неделю</t>
  </si>
  <si>
    <t>Число страниц, просмотренных в последнюю неделю</t>
  </si>
  <si>
    <t>Продлил подписку (0/1 - да/нет)</t>
  </si>
  <si>
    <t>18-24</t>
  </si>
  <si>
    <t>25-29</t>
  </si>
  <si>
    <t>30-39</t>
  </si>
  <si>
    <t>40-49</t>
  </si>
  <si>
    <t>50-59</t>
  </si>
  <si>
    <t>60+</t>
  </si>
  <si>
    <t>a0</t>
  </si>
  <si>
    <t>a1</t>
  </si>
  <si>
    <t>a2</t>
  </si>
  <si>
    <t>a3</t>
  </si>
  <si>
    <t>Возраст (усредненное)</t>
  </si>
  <si>
    <t xml:space="preserve">p^ = </t>
  </si>
  <si>
    <t>U = a0 + a1*x1 + a2*x2 + a3*x3</t>
  </si>
  <si>
    <t>p = 1/ (1 + exp(-U))</t>
  </si>
  <si>
    <t>Y * ln(p)</t>
  </si>
  <si>
    <t>(1 - Y) * ln(1 - p)</t>
  </si>
  <si>
    <t>Y*ln(p^)</t>
  </si>
  <si>
    <t>(1 - Y) * ln(1 - p^)</t>
  </si>
  <si>
    <t>ln L(a0, a1)=</t>
  </si>
  <si>
    <t xml:space="preserve">ln L(p=const) = </t>
  </si>
  <si>
    <t>-&gt; max</t>
  </si>
  <si>
    <t>Отношение правдоподобия=</t>
  </si>
  <si>
    <t xml:space="preserve">Число степеней сбободы = </t>
  </si>
  <si>
    <t xml:space="preserve">P-значение = </t>
  </si>
  <si>
    <t>Пример распознавания:</t>
  </si>
  <si>
    <t xml:space="preserve">P{Y^ = 1 : x} = </t>
  </si>
  <si>
    <t xml:space="preserve">x1 = </t>
  </si>
  <si>
    <t>x2 =</t>
  </si>
  <si>
    <t>x3 =</t>
  </si>
  <si>
    <t>Y^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</si>
</sst>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4" borderId="1" xfId="0" applyFill="1" applyBorder="1"/>
    <xf numFmtId="0" fontId="0" fillId="0" borderId="0" xfId="0" quotePrefix="1"/>
    <xf numFmtId="0" fontId="0" fillId="5" borderId="1" xfId="0" applyFill="1" applyBorder="1"/>
    <xf numFmtId="0" fontId="0" fillId="0" borderId="0" xfId="0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"/>
  <sheetViews>
    <sheetView tabSelected="1" topLeftCell="G1" workbookViewId="0">
      <selection activeCell="U8" sqref="U8"/>
    </sheetView>
  </sheetViews>
  <sheetFormatPr defaultRowHeight="14.4" x14ac:dyDescent="0.3"/>
  <cols>
    <col min="2" max="3" width="13.33203125" style="1" customWidth="1"/>
    <col min="4" max="4" width="18.6640625" customWidth="1"/>
    <col min="5" max="5" width="19" customWidth="1"/>
    <col min="6" max="6" width="17.44140625" customWidth="1"/>
    <col min="12" max="12" width="27" bestFit="1" customWidth="1"/>
    <col min="13" max="13" width="16.21875" bestFit="1" customWidth="1"/>
    <col min="15" max="15" width="13.77734375" bestFit="1" customWidth="1"/>
    <col min="17" max="17" width="7.5546875" bestFit="1" customWidth="1"/>
    <col min="18" max="18" width="14.77734375" bestFit="1" customWidth="1"/>
    <col min="19" max="19" width="9" customWidth="1"/>
    <col min="20" max="20" width="26.6640625" bestFit="1" customWidth="1"/>
  </cols>
  <sheetData>
    <row r="1" spans="1:22" s="2" customFormat="1" ht="57.6" x14ac:dyDescent="0.3">
      <c r="A1" s="2" t="s">
        <v>0</v>
      </c>
      <c r="B1" s="2" t="s">
        <v>1</v>
      </c>
      <c r="C1" s="2" t="s">
        <v>15</v>
      </c>
      <c r="D1" s="2" t="s">
        <v>2</v>
      </c>
      <c r="E1" s="2" t="s">
        <v>3</v>
      </c>
      <c r="F1" s="2" t="s">
        <v>4</v>
      </c>
    </row>
    <row r="2" spans="1:22" x14ac:dyDescent="0.3">
      <c r="A2">
        <v>1</v>
      </c>
      <c r="B2" s="1" t="s">
        <v>5</v>
      </c>
      <c r="C2" s="1">
        <f>AVERAGE(18,24)</f>
        <v>21</v>
      </c>
      <c r="D2">
        <v>63.16</v>
      </c>
      <c r="E2">
        <v>12</v>
      </c>
      <c r="F2">
        <v>0</v>
      </c>
      <c r="I2" t="s">
        <v>11</v>
      </c>
      <c r="J2" s="4">
        <v>-1.6370601532472153</v>
      </c>
      <c r="L2" s="5" t="s">
        <v>17</v>
      </c>
      <c r="M2" s="5" t="s">
        <v>18</v>
      </c>
      <c r="N2" s="5" t="s">
        <v>19</v>
      </c>
      <c r="O2" s="5" t="s">
        <v>20</v>
      </c>
      <c r="Q2" s="5" t="s">
        <v>21</v>
      </c>
      <c r="R2" s="5" t="s">
        <v>22</v>
      </c>
      <c r="T2" s="6" t="s">
        <v>23</v>
      </c>
      <c r="U2" s="7">
        <f>SUM(N3:O61)</f>
        <v>-30.249702075049083</v>
      </c>
      <c r="V2" s="8" t="s">
        <v>25</v>
      </c>
    </row>
    <row r="3" spans="1:22" x14ac:dyDescent="0.3">
      <c r="A3">
        <v>2</v>
      </c>
      <c r="B3" s="1" t="s">
        <v>5</v>
      </c>
      <c r="C3" s="1">
        <f t="shared" ref="C3:C61" si="0">AVERAGE(18,24)</f>
        <v>21</v>
      </c>
      <c r="D3">
        <v>1.45</v>
      </c>
      <c r="E3">
        <v>35</v>
      </c>
      <c r="F3">
        <v>1</v>
      </c>
      <c r="I3" t="s">
        <v>12</v>
      </c>
      <c r="J3" s="4">
        <v>-3.8428472061259634E-3</v>
      </c>
      <c r="L3" s="5">
        <f>$J$2 + $J$3 * C2 +$J$4 * D2 + $J$5 *E2</f>
        <v>0.91679408823900499</v>
      </c>
      <c r="M3" s="5">
        <f>1 / (1 + EXP(-L3))</f>
        <v>0.7143884289932686</v>
      </c>
      <c r="N3">
        <f>F2 * LN(M3)</f>
        <v>0</v>
      </c>
      <c r="O3">
        <f>(1-F2) * LN(1-M3)</f>
        <v>-1.2531225346079555</v>
      </c>
      <c r="Q3">
        <f>F2 * LN($J$7)</f>
        <v>0</v>
      </c>
      <c r="R3">
        <f>(1-F2) * LN(1-$J$7)</f>
        <v>-0.916290731874155</v>
      </c>
      <c r="T3" s="6" t="s">
        <v>24</v>
      </c>
      <c r="U3" s="3">
        <f>SUM(Q3:R61)</f>
        <v>-39.464409288681239</v>
      </c>
    </row>
    <row r="4" spans="1:22" x14ac:dyDescent="0.3">
      <c r="A4">
        <v>3</v>
      </c>
      <c r="B4" s="1" t="s">
        <v>5</v>
      </c>
      <c r="C4" s="1">
        <f t="shared" si="0"/>
        <v>21</v>
      </c>
      <c r="D4">
        <v>98.84</v>
      </c>
      <c r="E4">
        <v>116</v>
      </c>
      <c r="F4">
        <v>1</v>
      </c>
      <c r="I4" t="s">
        <v>13</v>
      </c>
      <c r="J4" s="4">
        <v>3.2159057227998139E-2</v>
      </c>
      <c r="L4" s="5">
        <f t="shared" ref="L4:L61" si="1">$J$2 + $J$3 * C3 +$J$4 * D3 + $J$5 *E3</f>
        <v>8.875229176370425E-2</v>
      </c>
      <c r="M4" s="5">
        <f t="shared" ref="M4:M61" si="2">1 / (1 + EXP(-L4))</f>
        <v>0.52217351984014859</v>
      </c>
      <c r="N4">
        <f t="shared" ref="N4:N61" si="3">F3 * LN(M4)</f>
        <v>-0.64975533284974607</v>
      </c>
      <c r="O4">
        <f t="shared" ref="O4:O61" si="4">(1-F3) * LN(1-M4)</f>
        <v>0</v>
      </c>
      <c r="Q4">
        <f t="shared" ref="Q4:Q61" si="5">F3 * LN($J$7)</f>
        <v>-0.51082562376599072</v>
      </c>
      <c r="R4">
        <f t="shared" ref="R4:R61" si="6">(1-F3) * LN(1-$J$7)</f>
        <v>0</v>
      </c>
    </row>
    <row r="5" spans="1:22" x14ac:dyDescent="0.3">
      <c r="A5">
        <v>4</v>
      </c>
      <c r="B5" s="1" t="s">
        <v>5</v>
      </c>
      <c r="C5" s="1">
        <f t="shared" si="0"/>
        <v>21</v>
      </c>
      <c r="D5">
        <v>28.13</v>
      </c>
      <c r="E5">
        <v>37</v>
      </c>
      <c r="F5">
        <v>1</v>
      </c>
      <c r="I5" t="s">
        <v>14</v>
      </c>
      <c r="J5" s="4">
        <v>5.028233152454193E-2</v>
      </c>
      <c r="L5" s="5">
        <f t="shared" si="1"/>
        <v>7.2935917286863399</v>
      </c>
      <c r="M5" s="5">
        <f t="shared" si="2"/>
        <v>0.99932058021364434</v>
      </c>
      <c r="N5">
        <f t="shared" si="3"/>
        <v>-6.796506965746124E-4</v>
      </c>
      <c r="O5">
        <f t="shared" si="4"/>
        <v>0</v>
      </c>
      <c r="Q5">
        <f t="shared" si="5"/>
        <v>-0.51082562376599072</v>
      </c>
      <c r="R5">
        <f t="shared" si="6"/>
        <v>0</v>
      </c>
      <c r="T5" s="1" t="s">
        <v>26</v>
      </c>
      <c r="U5">
        <f>2*(U2-U3)</f>
        <v>18.429414427264312</v>
      </c>
    </row>
    <row r="6" spans="1:22" x14ac:dyDescent="0.3">
      <c r="A6">
        <v>5</v>
      </c>
      <c r="B6" s="1" t="s">
        <v>5</v>
      </c>
      <c r="C6" s="1">
        <f t="shared" si="0"/>
        <v>21</v>
      </c>
      <c r="D6">
        <v>6.95</v>
      </c>
      <c r="E6">
        <v>8</v>
      </c>
      <c r="F6">
        <v>1</v>
      </c>
      <c r="L6" s="5">
        <f t="shared" si="1"/>
        <v>1.0473206016557786</v>
      </c>
      <c r="M6" s="5">
        <f t="shared" si="2"/>
        <v>0.74026004931810463</v>
      </c>
      <c r="N6">
        <f t="shared" si="3"/>
        <v>-0.30075373651932513</v>
      </c>
      <c r="O6">
        <f t="shared" si="4"/>
        <v>0</v>
      </c>
      <c r="Q6">
        <f t="shared" si="5"/>
        <v>-0.51082562376599072</v>
      </c>
      <c r="R6">
        <f t="shared" si="6"/>
        <v>0</v>
      </c>
      <c r="T6" s="1" t="s">
        <v>27</v>
      </c>
      <c r="U6">
        <v>3</v>
      </c>
    </row>
    <row r="7" spans="1:22" x14ac:dyDescent="0.3">
      <c r="A7">
        <v>6</v>
      </c>
      <c r="B7" s="1" t="s">
        <v>5</v>
      </c>
      <c r="C7" s="1">
        <f t="shared" si="0"/>
        <v>21</v>
      </c>
      <c r="D7">
        <v>16.66</v>
      </c>
      <c r="E7">
        <v>17</v>
      </c>
      <c r="F7">
        <v>0</v>
      </c>
      <c r="I7" s="1" t="s">
        <v>16</v>
      </c>
      <c r="J7" s="3">
        <f>AVERAGE(F2:F61)</f>
        <v>0.6</v>
      </c>
      <c r="L7" s="5">
        <f t="shared" si="1"/>
        <v>-1.091995844644938</v>
      </c>
      <c r="M7" s="5">
        <f t="shared" si="2"/>
        <v>0.25124263417594722</v>
      </c>
      <c r="N7">
        <f t="shared" si="3"/>
        <v>-1.3813361367512427</v>
      </c>
      <c r="O7">
        <f t="shared" si="4"/>
        <v>0</v>
      </c>
      <c r="Q7">
        <f t="shared" si="5"/>
        <v>-0.51082562376599072</v>
      </c>
      <c r="R7">
        <f t="shared" si="6"/>
        <v>0</v>
      </c>
      <c r="T7" s="1"/>
    </row>
    <row r="8" spans="1:22" x14ac:dyDescent="0.3">
      <c r="A8">
        <v>7</v>
      </c>
      <c r="B8" s="1" t="s">
        <v>5</v>
      </c>
      <c r="C8" s="1">
        <f t="shared" si="0"/>
        <v>21</v>
      </c>
      <c r="D8">
        <v>27.11</v>
      </c>
      <c r="E8">
        <v>32</v>
      </c>
      <c r="F8">
        <v>0</v>
      </c>
      <c r="L8" s="5">
        <f t="shared" si="1"/>
        <v>-0.32719041524019865</v>
      </c>
      <c r="M8" s="5">
        <f t="shared" si="2"/>
        <v>0.41892439502927853</v>
      </c>
      <c r="N8">
        <f t="shared" si="3"/>
        <v>0</v>
      </c>
      <c r="O8">
        <f t="shared" si="4"/>
        <v>-0.54287440155888811</v>
      </c>
      <c r="Q8">
        <f t="shared" si="5"/>
        <v>0</v>
      </c>
      <c r="R8">
        <f t="shared" si="6"/>
        <v>-0.916290731874155</v>
      </c>
      <c r="T8" s="1" t="s">
        <v>28</v>
      </c>
      <c r="U8" s="9">
        <f>1-_xlfn.CHISQ.DIST(U5,U6,TRUE)</f>
        <v>3.5866682101026726E-4</v>
      </c>
    </row>
    <row r="9" spans="1:22" x14ac:dyDescent="0.3">
      <c r="A9">
        <v>8</v>
      </c>
      <c r="B9" s="1" t="s">
        <v>5</v>
      </c>
      <c r="C9" s="1">
        <f t="shared" si="0"/>
        <v>21</v>
      </c>
      <c r="D9">
        <v>14.09</v>
      </c>
      <c r="E9">
        <v>37</v>
      </c>
      <c r="F9">
        <v>1</v>
      </c>
      <c r="L9" s="5">
        <f t="shared" si="1"/>
        <v>0.76310670566051086</v>
      </c>
      <c r="M9" s="5">
        <f t="shared" si="2"/>
        <v>0.68202785286312251</v>
      </c>
      <c r="N9">
        <f t="shared" si="3"/>
        <v>0</v>
      </c>
      <c r="O9">
        <f t="shared" si="4"/>
        <v>-1.1457914876578619</v>
      </c>
      <c r="Q9">
        <f t="shared" si="5"/>
        <v>0</v>
      </c>
      <c r="R9">
        <f t="shared" si="6"/>
        <v>-0.916290731874155</v>
      </c>
      <c r="T9" s="1"/>
    </row>
    <row r="10" spans="1:22" x14ac:dyDescent="0.3">
      <c r="A10">
        <v>9</v>
      </c>
      <c r="B10" s="1" t="s">
        <v>5</v>
      </c>
      <c r="C10" s="1">
        <f t="shared" si="0"/>
        <v>21</v>
      </c>
      <c r="D10">
        <v>12.29</v>
      </c>
      <c r="E10">
        <v>6</v>
      </c>
      <c r="F10">
        <v>1</v>
      </c>
      <c r="L10" s="5">
        <f t="shared" si="1"/>
        <v>0.59580743817468473</v>
      </c>
      <c r="M10" s="5">
        <f t="shared" si="2"/>
        <v>0.64469652944907174</v>
      </c>
      <c r="N10">
        <f t="shared" si="3"/>
        <v>-0.43897556988298098</v>
      </c>
      <c r="O10">
        <f t="shared" si="4"/>
        <v>0</v>
      </c>
      <c r="Q10">
        <f t="shared" si="5"/>
        <v>-0.51082562376599072</v>
      </c>
      <c r="R10">
        <f t="shared" si="6"/>
        <v>0</v>
      </c>
      <c r="T10" s="1"/>
    </row>
    <row r="11" spans="1:22" x14ac:dyDescent="0.3">
      <c r="A11">
        <v>10</v>
      </c>
      <c r="B11" s="1" t="s">
        <v>5</v>
      </c>
      <c r="C11" s="1">
        <f t="shared" si="0"/>
        <v>21</v>
      </c>
      <c r="D11">
        <v>13.59</v>
      </c>
      <c r="E11">
        <v>29</v>
      </c>
      <c r="F11">
        <v>0</v>
      </c>
      <c r="L11" s="5">
        <f t="shared" si="1"/>
        <v>-1.0208311420965117</v>
      </c>
      <c r="M11" s="5">
        <f t="shared" si="2"/>
        <v>0.26486553574940197</v>
      </c>
      <c r="N11">
        <f t="shared" si="3"/>
        <v>-1.3285329940394905</v>
      </c>
      <c r="O11">
        <f t="shared" si="4"/>
        <v>0</v>
      </c>
      <c r="Q11">
        <f t="shared" si="5"/>
        <v>-0.51082562376599072</v>
      </c>
      <c r="R11">
        <f t="shared" si="6"/>
        <v>0</v>
      </c>
      <c r="T11" s="1"/>
    </row>
    <row r="12" spans="1:22" x14ac:dyDescent="0.3">
      <c r="A12">
        <v>11</v>
      </c>
      <c r="B12" s="1" t="s">
        <v>6</v>
      </c>
      <c r="C12" s="1">
        <f>AVERAGE(25,29)</f>
        <v>27</v>
      </c>
      <c r="D12">
        <v>54.84</v>
      </c>
      <c r="E12">
        <v>27</v>
      </c>
      <c r="F12">
        <v>1</v>
      </c>
      <c r="L12" s="5">
        <f t="shared" si="1"/>
        <v>0.17746925736435037</v>
      </c>
      <c r="M12" s="5">
        <f t="shared" si="2"/>
        <v>0.5442512329686916</v>
      </c>
      <c r="N12">
        <f t="shared" si="3"/>
        <v>0</v>
      </c>
      <c r="O12">
        <f t="shared" si="4"/>
        <v>-0.78581357078893654</v>
      </c>
      <c r="Q12">
        <f t="shared" si="5"/>
        <v>0</v>
      </c>
      <c r="R12">
        <f t="shared" si="6"/>
        <v>-0.916290731874155</v>
      </c>
      <c r="T12" s="1" t="s">
        <v>29</v>
      </c>
    </row>
    <row r="13" spans="1:22" x14ac:dyDescent="0.3">
      <c r="A13">
        <v>12</v>
      </c>
      <c r="B13" s="1" t="s">
        <v>6</v>
      </c>
      <c r="C13" s="1">
        <f t="shared" ref="C13:C21" si="7">AVERAGE(25,29)</f>
        <v>27</v>
      </c>
      <c r="D13">
        <v>34.76</v>
      </c>
      <c r="E13">
        <v>5</v>
      </c>
      <c r="F13">
        <v>1</v>
      </c>
      <c r="L13" s="5">
        <f t="shared" si="1"/>
        <v>1.3804086217334339</v>
      </c>
      <c r="M13" s="5">
        <f t="shared" si="2"/>
        <v>0.79905661867255384</v>
      </c>
      <c r="N13">
        <f t="shared" si="3"/>
        <v>-0.2243234738083596</v>
      </c>
      <c r="O13">
        <f t="shared" si="4"/>
        <v>0</v>
      </c>
      <c r="Q13">
        <f t="shared" si="5"/>
        <v>-0.51082562376599072</v>
      </c>
      <c r="R13">
        <f t="shared" si="6"/>
        <v>0</v>
      </c>
      <c r="T13" s="1" t="s">
        <v>31</v>
      </c>
      <c r="U13">
        <v>30</v>
      </c>
    </row>
    <row r="14" spans="1:22" x14ac:dyDescent="0.3">
      <c r="A14">
        <v>13</v>
      </c>
      <c r="B14" s="1" t="s">
        <v>6</v>
      </c>
      <c r="C14" s="1">
        <f t="shared" si="7"/>
        <v>27</v>
      </c>
      <c r="D14">
        <v>115.74</v>
      </c>
      <c r="E14">
        <v>109</v>
      </c>
      <c r="F14">
        <v>1</v>
      </c>
      <c r="L14" s="5">
        <f t="shared" si="1"/>
        <v>-0.37155654094469126</v>
      </c>
      <c r="M14" s="5">
        <f t="shared" si="2"/>
        <v>0.40816496001063757</v>
      </c>
      <c r="N14">
        <f t="shared" si="3"/>
        <v>-0.89608387253919319</v>
      </c>
      <c r="O14">
        <f t="shared" si="4"/>
        <v>0</v>
      </c>
      <c r="Q14">
        <f t="shared" si="5"/>
        <v>-0.51082562376599072</v>
      </c>
      <c r="R14">
        <f t="shared" si="6"/>
        <v>0</v>
      </c>
      <c r="T14" s="1" t="s">
        <v>32</v>
      </c>
      <c r="U14">
        <v>20</v>
      </c>
    </row>
    <row r="15" spans="1:22" x14ac:dyDescent="0.3">
      <c r="A15">
        <v>14</v>
      </c>
      <c r="B15" s="1" t="s">
        <v>6</v>
      </c>
      <c r="C15" s="1">
        <f t="shared" si="7"/>
        <v>27</v>
      </c>
      <c r="D15">
        <v>51.08</v>
      </c>
      <c r="E15">
        <v>25</v>
      </c>
      <c r="F15">
        <v>1</v>
      </c>
      <c r="L15" s="5">
        <f t="shared" si="1"/>
        <v>7.4620463919309588</v>
      </c>
      <c r="M15" s="5">
        <f t="shared" si="2"/>
        <v>0.99942585047918342</v>
      </c>
      <c r="N15">
        <f t="shared" si="3"/>
        <v>-5.7431440776890439E-4</v>
      </c>
      <c r="O15">
        <f t="shared" si="4"/>
        <v>0</v>
      </c>
      <c r="Q15">
        <f t="shared" si="5"/>
        <v>-0.51082562376599072</v>
      </c>
      <c r="R15">
        <f t="shared" si="6"/>
        <v>0</v>
      </c>
      <c r="T15" s="1" t="s">
        <v>33</v>
      </c>
      <c r="U15">
        <v>1</v>
      </c>
    </row>
    <row r="16" spans="1:22" x14ac:dyDescent="0.3">
      <c r="A16">
        <v>15</v>
      </c>
      <c r="B16" s="1" t="s">
        <v>6</v>
      </c>
      <c r="C16" s="1">
        <f t="shared" si="7"/>
        <v>27</v>
      </c>
      <c r="D16">
        <v>30.78</v>
      </c>
      <c r="E16">
        <v>13</v>
      </c>
      <c r="F16">
        <v>0</v>
      </c>
      <c r="L16" s="5">
        <f t="shared" si="1"/>
        <v>1.1589259035070769</v>
      </c>
      <c r="M16" s="5">
        <f t="shared" si="2"/>
        <v>0.76113749113193752</v>
      </c>
      <c r="N16">
        <f t="shared" si="3"/>
        <v>-0.27294126578134753</v>
      </c>
      <c r="O16">
        <f t="shared" si="4"/>
        <v>0</v>
      </c>
      <c r="Q16">
        <f t="shared" si="5"/>
        <v>-0.51082562376599072</v>
      </c>
      <c r="R16">
        <f t="shared" si="6"/>
        <v>0</v>
      </c>
      <c r="T16" s="1" t="s">
        <v>30</v>
      </c>
      <c r="U16" s="9">
        <f>1/(1 + EXP(-$J$2-$J$3*U13-$J$4*U14-$J$5*U15))</f>
        <v>0.25752314606456966</v>
      </c>
    </row>
    <row r="17" spans="1:21" x14ac:dyDescent="0.3">
      <c r="A17">
        <v>16</v>
      </c>
      <c r="B17" s="1" t="s">
        <v>6</v>
      </c>
      <c r="C17" s="1">
        <f t="shared" si="7"/>
        <v>27</v>
      </c>
      <c r="D17">
        <v>51.11</v>
      </c>
      <c r="E17">
        <v>16</v>
      </c>
      <c r="F17">
        <v>1</v>
      </c>
      <c r="L17" s="5">
        <f t="shared" si="1"/>
        <v>-9.7290936515788462E-2</v>
      </c>
      <c r="M17" s="5">
        <f t="shared" si="2"/>
        <v>0.47569643335158396</v>
      </c>
      <c r="N17">
        <f t="shared" si="3"/>
        <v>0</v>
      </c>
      <c r="O17">
        <f t="shared" si="4"/>
        <v>-0.64568443674050924</v>
      </c>
      <c r="Q17">
        <f t="shared" si="5"/>
        <v>0</v>
      </c>
      <c r="R17">
        <f t="shared" si="6"/>
        <v>-0.916290731874155</v>
      </c>
    </row>
    <row r="18" spans="1:21" x14ac:dyDescent="0.3">
      <c r="A18">
        <v>17</v>
      </c>
      <c r="B18" s="1" t="s">
        <v>6</v>
      </c>
      <c r="C18" s="1">
        <f t="shared" si="7"/>
        <v>27</v>
      </c>
      <c r="D18">
        <v>31.53</v>
      </c>
      <c r="E18">
        <v>25</v>
      </c>
      <c r="F18">
        <v>1</v>
      </c>
      <c r="L18" s="5">
        <f t="shared" si="1"/>
        <v>0.70734969150303939</v>
      </c>
      <c r="M18" s="5">
        <f t="shared" si="2"/>
        <v>0.66981527426163512</v>
      </c>
      <c r="N18">
        <f t="shared" si="3"/>
        <v>-0.40075331466939174</v>
      </c>
      <c r="O18">
        <f t="shared" si="4"/>
        <v>0</v>
      </c>
      <c r="Q18">
        <f t="shared" si="5"/>
        <v>-0.51082562376599072</v>
      </c>
      <c r="R18">
        <f t="shared" si="6"/>
        <v>0</v>
      </c>
      <c r="T18" s="10" t="s">
        <v>34</v>
      </c>
      <c r="U18">
        <f>IF(U16&gt;0.5,1,0)</f>
        <v>0</v>
      </c>
    </row>
    <row r="19" spans="1:21" x14ac:dyDescent="0.3">
      <c r="A19">
        <v>18</v>
      </c>
      <c r="B19" s="1" t="s">
        <v>6</v>
      </c>
      <c r="C19" s="1">
        <f t="shared" si="7"/>
        <v>27</v>
      </c>
      <c r="D19">
        <v>38.479999999999997</v>
      </c>
      <c r="E19">
        <v>2</v>
      </c>
      <c r="F19">
        <v>0</v>
      </c>
      <c r="L19" s="5">
        <f t="shared" si="1"/>
        <v>0.53021633469971352</v>
      </c>
      <c r="M19" s="5">
        <f t="shared" si="2"/>
        <v>0.62953356718797904</v>
      </c>
      <c r="N19">
        <f t="shared" si="3"/>
        <v>-0.46277610334833141</v>
      </c>
      <c r="O19">
        <f t="shared" si="4"/>
        <v>0</v>
      </c>
      <c r="Q19">
        <f t="shared" si="5"/>
        <v>-0.51082562376599072</v>
      </c>
      <c r="R19">
        <f t="shared" si="6"/>
        <v>0</v>
      </c>
    </row>
    <row r="20" spans="1:21" x14ac:dyDescent="0.3">
      <c r="A20">
        <v>19</v>
      </c>
      <c r="B20" s="1" t="s">
        <v>6</v>
      </c>
      <c r="C20" s="1">
        <f t="shared" si="7"/>
        <v>27</v>
      </c>
      <c r="D20">
        <v>73.900000000000006</v>
      </c>
      <c r="E20">
        <v>58</v>
      </c>
      <c r="F20">
        <v>1</v>
      </c>
      <c r="L20" s="5">
        <f t="shared" si="1"/>
        <v>-0.40277184263016419</v>
      </c>
      <c r="M20" s="5">
        <f t="shared" si="2"/>
        <v>0.40064655745898181</v>
      </c>
      <c r="N20">
        <f t="shared" si="3"/>
        <v>0</v>
      </c>
      <c r="O20">
        <f t="shared" si="4"/>
        <v>-0.51190380055472007</v>
      </c>
      <c r="Q20">
        <f t="shared" si="5"/>
        <v>0</v>
      </c>
      <c r="R20">
        <f t="shared" si="6"/>
        <v>-0.916290731874155</v>
      </c>
    </row>
    <row r="21" spans="1:21" x14ac:dyDescent="0.3">
      <c r="A21">
        <v>20</v>
      </c>
      <c r="B21" s="1" t="s">
        <v>6</v>
      </c>
      <c r="C21" s="1">
        <f t="shared" si="7"/>
        <v>27</v>
      </c>
      <c r="D21">
        <v>4.95</v>
      </c>
      <c r="E21">
        <v>15</v>
      </c>
      <c r="F21">
        <v>0</v>
      </c>
      <c r="L21" s="5">
        <f t="shared" si="1"/>
        <v>3.5521125297598788</v>
      </c>
      <c r="M21" s="5">
        <f t="shared" si="2"/>
        <v>0.97213470925927259</v>
      </c>
      <c r="N21">
        <f t="shared" si="3"/>
        <v>-2.8260894351459155E-2</v>
      </c>
      <c r="O21">
        <f t="shared" si="4"/>
        <v>0</v>
      </c>
      <c r="Q21">
        <f t="shared" si="5"/>
        <v>-0.51082562376599072</v>
      </c>
      <c r="R21">
        <f t="shared" si="6"/>
        <v>0</v>
      </c>
    </row>
    <row r="22" spans="1:21" x14ac:dyDescent="0.3">
      <c r="A22">
        <v>21</v>
      </c>
      <c r="B22" s="1" t="s">
        <v>7</v>
      </c>
      <c r="C22" s="1">
        <f>AVERAGE(30,39)</f>
        <v>34.5</v>
      </c>
      <c r="D22">
        <v>39.71</v>
      </c>
      <c r="E22">
        <v>25</v>
      </c>
      <c r="F22">
        <v>1</v>
      </c>
      <c r="L22" s="5">
        <f t="shared" si="1"/>
        <v>-0.82739472166589645</v>
      </c>
      <c r="M22" s="5">
        <f t="shared" si="2"/>
        <v>0.30419622421634324</v>
      </c>
      <c r="N22">
        <f t="shared" si="3"/>
        <v>0</v>
      </c>
      <c r="O22">
        <f t="shared" si="4"/>
        <v>-0.36268758974315118</v>
      </c>
      <c r="Q22">
        <f t="shared" si="5"/>
        <v>0</v>
      </c>
      <c r="R22">
        <f t="shared" si="6"/>
        <v>-0.916290731874155</v>
      </c>
    </row>
    <row r="23" spans="1:21" x14ac:dyDescent="0.3">
      <c r="A23">
        <v>22</v>
      </c>
      <c r="B23" s="1" t="s">
        <v>7</v>
      </c>
      <c r="C23" s="1">
        <f t="shared" ref="C23:C31" si="8">AVERAGE(30,39)</f>
        <v>34.5</v>
      </c>
      <c r="D23">
        <v>60.56</v>
      </c>
      <c r="E23">
        <v>34</v>
      </c>
      <c r="F23">
        <v>1</v>
      </c>
      <c r="L23" s="5">
        <f t="shared" si="1"/>
        <v>0.76445606877879335</v>
      </c>
      <c r="M23" s="5">
        <f t="shared" si="2"/>
        <v>0.6823204117540822</v>
      </c>
      <c r="N23">
        <f t="shared" si="3"/>
        <v>-0.38225591950962579</v>
      </c>
      <c r="O23">
        <f t="shared" si="4"/>
        <v>0</v>
      </c>
      <c r="Q23">
        <f t="shared" si="5"/>
        <v>-0.51082562376599072</v>
      </c>
      <c r="R23">
        <f t="shared" si="6"/>
        <v>0</v>
      </c>
    </row>
    <row r="24" spans="1:21" x14ac:dyDescent="0.3">
      <c r="A24">
        <v>23</v>
      </c>
      <c r="B24" s="1" t="s">
        <v>7</v>
      </c>
      <c r="C24" s="1">
        <f t="shared" si="8"/>
        <v>34.5</v>
      </c>
      <c r="D24">
        <v>24.1</v>
      </c>
      <c r="E24">
        <v>4</v>
      </c>
      <c r="F24">
        <v>1</v>
      </c>
      <c r="L24" s="5">
        <f t="shared" si="1"/>
        <v>1.887513395703432</v>
      </c>
      <c r="M24" s="5">
        <f t="shared" si="2"/>
        <v>0.86847174946769845</v>
      </c>
      <c r="N24">
        <f t="shared" si="3"/>
        <v>-0.14102022178891938</v>
      </c>
      <c r="O24">
        <f t="shared" si="4"/>
        <v>0</v>
      </c>
      <c r="Q24">
        <f t="shared" si="5"/>
        <v>-0.51082562376599072</v>
      </c>
      <c r="R24">
        <f t="shared" si="6"/>
        <v>0</v>
      </c>
    </row>
    <row r="25" spans="1:21" x14ac:dyDescent="0.3">
      <c r="A25">
        <v>24</v>
      </c>
      <c r="B25" s="1" t="s">
        <v>7</v>
      </c>
      <c r="C25" s="1">
        <f t="shared" si="8"/>
        <v>34.5</v>
      </c>
      <c r="D25">
        <v>93.38</v>
      </c>
      <c r="E25">
        <v>80</v>
      </c>
      <c r="F25">
        <v>1</v>
      </c>
      <c r="L25" s="5">
        <f t="shared" si="1"/>
        <v>-0.79347577656563817</v>
      </c>
      <c r="M25" s="5">
        <f t="shared" si="2"/>
        <v>0.31142284046142016</v>
      </c>
      <c r="N25">
        <f t="shared" si="3"/>
        <v>-1.1666036746117383</v>
      </c>
      <c r="O25">
        <f t="shared" si="4"/>
        <v>0</v>
      </c>
      <c r="Q25">
        <f t="shared" si="5"/>
        <v>-0.51082562376599072</v>
      </c>
      <c r="R25">
        <f t="shared" si="6"/>
        <v>0</v>
      </c>
    </row>
    <row r="26" spans="1:21" x14ac:dyDescent="0.3">
      <c r="A26">
        <v>25</v>
      </c>
      <c r="B26" s="1" t="s">
        <v>7</v>
      </c>
      <c r="C26" s="1">
        <f t="shared" si="8"/>
        <v>34.5</v>
      </c>
      <c r="D26">
        <v>23.11</v>
      </c>
      <c r="E26">
        <v>2</v>
      </c>
      <c r="F26">
        <v>0</v>
      </c>
      <c r="L26" s="5">
        <f t="shared" si="1"/>
        <v>5.25596090405526</v>
      </c>
      <c r="M26" s="5">
        <f t="shared" si="2"/>
        <v>0.99481073742486403</v>
      </c>
      <c r="N26">
        <f t="shared" si="3"/>
        <v>-5.2027735598064529E-3</v>
      </c>
      <c r="O26">
        <f t="shared" si="4"/>
        <v>0</v>
      </c>
      <c r="Q26">
        <f t="shared" si="5"/>
        <v>-0.51082562376599072</v>
      </c>
      <c r="R26">
        <f t="shared" si="6"/>
        <v>0</v>
      </c>
    </row>
    <row r="27" spans="1:21" x14ac:dyDescent="0.3">
      <c r="A27">
        <v>26</v>
      </c>
      <c r="B27" s="1" t="s">
        <v>7</v>
      </c>
      <c r="C27" s="1">
        <f t="shared" si="8"/>
        <v>34.5</v>
      </c>
      <c r="D27">
        <v>40.72</v>
      </c>
      <c r="E27">
        <v>45</v>
      </c>
      <c r="F27">
        <v>1</v>
      </c>
      <c r="L27" s="5">
        <f t="shared" si="1"/>
        <v>-0.9258779062704402</v>
      </c>
      <c r="M27" s="5">
        <f t="shared" si="2"/>
        <v>0.28376174575378721</v>
      </c>
      <c r="N27">
        <f t="shared" si="3"/>
        <v>0</v>
      </c>
      <c r="O27">
        <f t="shared" si="4"/>
        <v>-0.33374241004581923</v>
      </c>
      <c r="Q27">
        <f t="shared" si="5"/>
        <v>0</v>
      </c>
      <c r="R27">
        <f t="shared" si="6"/>
        <v>-0.916290731874155</v>
      </c>
    </row>
    <row r="28" spans="1:21" x14ac:dyDescent="0.3">
      <c r="A28">
        <v>27</v>
      </c>
      <c r="B28" s="1" t="s">
        <v>7</v>
      </c>
      <c r="C28" s="1">
        <f t="shared" si="8"/>
        <v>34.5</v>
      </c>
      <c r="D28">
        <v>19.43</v>
      </c>
      <c r="E28">
        <v>20</v>
      </c>
      <c r="F28">
        <v>0</v>
      </c>
      <c r="L28" s="5">
        <f t="shared" si="1"/>
        <v>1.8025833470699102</v>
      </c>
      <c r="M28" s="5">
        <f t="shared" si="2"/>
        <v>0.8584631133743712</v>
      </c>
      <c r="N28">
        <f t="shared" si="3"/>
        <v>-0.15261156593417427</v>
      </c>
      <c r="O28">
        <f t="shared" si="4"/>
        <v>0</v>
      </c>
      <c r="Q28">
        <f t="shared" si="5"/>
        <v>-0.51082562376599072</v>
      </c>
      <c r="R28">
        <f t="shared" si="6"/>
        <v>0</v>
      </c>
    </row>
    <row r="29" spans="1:21" x14ac:dyDescent="0.3">
      <c r="A29">
        <v>28</v>
      </c>
      <c r="B29" s="1" t="s">
        <v>7</v>
      </c>
      <c r="C29" s="1">
        <f t="shared" si="8"/>
        <v>34.5</v>
      </c>
      <c r="D29">
        <v>80.84</v>
      </c>
      <c r="E29">
        <v>52</v>
      </c>
      <c r="F29">
        <v>1</v>
      </c>
      <c r="L29" s="5">
        <f t="shared" si="1"/>
        <v>-0.13914126942771854</v>
      </c>
      <c r="M29" s="5">
        <f t="shared" si="2"/>
        <v>0.46527069536423288</v>
      </c>
      <c r="N29">
        <f t="shared" si="3"/>
        <v>0</v>
      </c>
      <c r="O29">
        <f t="shared" si="4"/>
        <v>-0.62599463277690859</v>
      </c>
      <c r="Q29">
        <f t="shared" si="5"/>
        <v>0</v>
      </c>
      <c r="R29">
        <f t="shared" si="6"/>
        <v>-0.916290731874155</v>
      </c>
    </row>
    <row r="30" spans="1:21" x14ac:dyDescent="0.3">
      <c r="A30">
        <v>29</v>
      </c>
      <c r="B30" s="1" t="s">
        <v>7</v>
      </c>
      <c r="C30" s="1">
        <f t="shared" si="8"/>
        <v>34.5</v>
      </c>
      <c r="D30">
        <v>24.86</v>
      </c>
      <c r="E30">
        <v>35</v>
      </c>
      <c r="F30">
        <v>1</v>
      </c>
      <c r="L30" s="5">
        <f t="shared" si="1"/>
        <v>3.4447810437289892</v>
      </c>
      <c r="M30" s="5">
        <f t="shared" si="2"/>
        <v>0.96907511848774297</v>
      </c>
      <c r="N30">
        <f t="shared" si="3"/>
        <v>-3.1413148436841884E-2</v>
      </c>
      <c r="O30">
        <f t="shared" si="4"/>
        <v>0</v>
      </c>
      <c r="Q30">
        <f t="shared" si="5"/>
        <v>-0.51082562376599072</v>
      </c>
      <c r="R30">
        <f t="shared" si="6"/>
        <v>0</v>
      </c>
    </row>
    <row r="31" spans="1:21" x14ac:dyDescent="0.3">
      <c r="A31">
        <v>30</v>
      </c>
      <c r="B31" s="1" t="s">
        <v>7</v>
      </c>
      <c r="C31" s="1">
        <f t="shared" si="8"/>
        <v>34.5</v>
      </c>
      <c r="D31">
        <v>34.28</v>
      </c>
      <c r="E31">
        <v>30</v>
      </c>
      <c r="F31">
        <v>1</v>
      </c>
      <c r="L31" s="5">
        <f t="shared" si="1"/>
        <v>0.78971738418844017</v>
      </c>
      <c r="M31" s="5">
        <f t="shared" si="2"/>
        <v>0.6877706442667495</v>
      </c>
      <c r="N31">
        <f t="shared" si="3"/>
        <v>-0.37429986251890701</v>
      </c>
      <c r="O31">
        <f t="shared" si="4"/>
        <v>0</v>
      </c>
      <c r="Q31">
        <f t="shared" si="5"/>
        <v>-0.51082562376599072</v>
      </c>
      <c r="R31">
        <f t="shared" si="6"/>
        <v>0</v>
      </c>
    </row>
    <row r="32" spans="1:21" x14ac:dyDescent="0.3">
      <c r="A32">
        <v>31</v>
      </c>
      <c r="B32" s="1" t="s">
        <v>8</v>
      </c>
      <c r="C32" s="1">
        <f>AVERAGE(40,49)</f>
        <v>44.5</v>
      </c>
      <c r="D32">
        <v>40.47</v>
      </c>
      <c r="E32">
        <v>14</v>
      </c>
      <c r="F32">
        <v>0</v>
      </c>
      <c r="L32" s="5">
        <f t="shared" si="1"/>
        <v>0.8412440456534731</v>
      </c>
      <c r="M32" s="5">
        <f t="shared" si="2"/>
        <v>0.69872716168776816</v>
      </c>
      <c r="N32">
        <f t="shared" si="3"/>
        <v>-0.35849493957253431</v>
      </c>
      <c r="O32">
        <f t="shared" si="4"/>
        <v>0</v>
      </c>
      <c r="Q32">
        <f t="shared" si="5"/>
        <v>-0.51082562376599072</v>
      </c>
      <c r="R32">
        <f t="shared" si="6"/>
        <v>0</v>
      </c>
    </row>
    <row r="33" spans="1:18" x14ac:dyDescent="0.3">
      <c r="A33">
        <v>32</v>
      </c>
      <c r="B33" s="1" t="s">
        <v>8</v>
      </c>
      <c r="C33" s="1">
        <f>AVERAGE(40,49)</f>
        <v>44.5</v>
      </c>
      <c r="D33">
        <v>12.72</v>
      </c>
      <c r="E33">
        <v>24</v>
      </c>
      <c r="F33">
        <v>0</v>
      </c>
      <c r="L33" s="5">
        <f t="shared" si="1"/>
        <v>0.19736283344085082</v>
      </c>
      <c r="M33" s="5">
        <f t="shared" si="2"/>
        <v>0.54918116946744067</v>
      </c>
      <c r="N33">
        <f t="shared" si="3"/>
        <v>0</v>
      </c>
      <c r="O33">
        <f t="shared" si="4"/>
        <v>-0.79668972632121471</v>
      </c>
      <c r="Q33">
        <f t="shared" si="5"/>
        <v>0</v>
      </c>
      <c r="R33">
        <f t="shared" si="6"/>
        <v>-0.916290731874155</v>
      </c>
    </row>
    <row r="34" spans="1:18" x14ac:dyDescent="0.3">
      <c r="A34">
        <v>33</v>
      </c>
      <c r="B34" s="1" t="s">
        <v>8</v>
      </c>
      <c r="C34" s="1">
        <f>AVERAGE(40,49)</f>
        <v>44.5</v>
      </c>
      <c r="D34">
        <v>16.72</v>
      </c>
      <c r="E34">
        <v>13</v>
      </c>
      <c r="F34">
        <v>0</v>
      </c>
      <c r="L34" s="5">
        <f t="shared" si="1"/>
        <v>-0.19222768939067802</v>
      </c>
      <c r="M34" s="5">
        <f t="shared" si="2"/>
        <v>0.45209051409545253</v>
      </c>
      <c r="N34">
        <f t="shared" si="3"/>
        <v>0</v>
      </c>
      <c r="O34">
        <f t="shared" si="4"/>
        <v>-0.60164517738350032</v>
      </c>
      <c r="Q34">
        <f t="shared" si="5"/>
        <v>0</v>
      </c>
      <c r="R34">
        <f t="shared" si="6"/>
        <v>-0.916290731874155</v>
      </c>
    </row>
    <row r="35" spans="1:18" x14ac:dyDescent="0.3">
      <c r="A35">
        <v>34</v>
      </c>
      <c r="B35" s="1" t="s">
        <v>8</v>
      </c>
      <c r="C35" s="1">
        <f t="shared" ref="C35:C41" si="9">AVERAGE(40,49)</f>
        <v>44.5</v>
      </c>
      <c r="D35">
        <v>16.739999999999998</v>
      </c>
      <c r="E35">
        <v>30</v>
      </c>
      <c r="F35">
        <v>0</v>
      </c>
      <c r="L35" s="5">
        <f t="shared" si="1"/>
        <v>-0.6166971072486469</v>
      </c>
      <c r="M35" s="5">
        <f t="shared" si="2"/>
        <v>0.35053301502596335</v>
      </c>
      <c r="N35">
        <f t="shared" si="3"/>
        <v>0</v>
      </c>
      <c r="O35">
        <f t="shared" si="4"/>
        <v>-0.43160327561219503</v>
      </c>
      <c r="Q35">
        <f t="shared" si="5"/>
        <v>0</v>
      </c>
      <c r="R35">
        <f t="shared" si="6"/>
        <v>-0.916290731874155</v>
      </c>
    </row>
    <row r="36" spans="1:18" x14ac:dyDescent="0.3">
      <c r="A36">
        <v>35</v>
      </c>
      <c r="B36" s="1" t="s">
        <v>8</v>
      </c>
      <c r="C36" s="1">
        <f t="shared" si="9"/>
        <v>44.5</v>
      </c>
      <c r="D36">
        <v>28.36</v>
      </c>
      <c r="E36">
        <v>31</v>
      </c>
      <c r="F36">
        <v>0</v>
      </c>
      <c r="L36" s="5">
        <f t="shared" si="1"/>
        <v>0.23874570981312582</v>
      </c>
      <c r="M36" s="5">
        <f t="shared" si="2"/>
        <v>0.55940452605570656</v>
      </c>
      <c r="N36">
        <f t="shared" si="3"/>
        <v>0</v>
      </c>
      <c r="O36">
        <f t="shared" si="4"/>
        <v>-0.81962811714896833</v>
      </c>
      <c r="Q36">
        <f t="shared" si="5"/>
        <v>0</v>
      </c>
      <c r="R36">
        <f t="shared" si="6"/>
        <v>-0.916290731874155</v>
      </c>
    </row>
    <row r="37" spans="1:18" x14ac:dyDescent="0.3">
      <c r="A37">
        <v>36</v>
      </c>
      <c r="B37" s="1" t="s">
        <v>8</v>
      </c>
      <c r="C37" s="1">
        <f t="shared" si="9"/>
        <v>44.5</v>
      </c>
      <c r="D37">
        <v>33.25</v>
      </c>
      <c r="E37">
        <v>44</v>
      </c>
      <c r="F37">
        <v>1</v>
      </c>
      <c r="L37" s="5">
        <f t="shared" si="1"/>
        <v>0.66271628632700619</v>
      </c>
      <c r="M37" s="5">
        <f t="shared" si="2"/>
        <v>0.65987030027532667</v>
      </c>
      <c r="N37">
        <f t="shared" si="3"/>
        <v>0</v>
      </c>
      <c r="O37">
        <f t="shared" si="4"/>
        <v>-1.0784282643345766</v>
      </c>
      <c r="Q37">
        <f t="shared" si="5"/>
        <v>0</v>
      </c>
      <c r="R37">
        <f t="shared" si="6"/>
        <v>-0.916290731874155</v>
      </c>
    </row>
    <row r="38" spans="1:18" x14ac:dyDescent="0.3">
      <c r="A38">
        <v>37</v>
      </c>
      <c r="B38" s="1" t="s">
        <v>8</v>
      </c>
      <c r="C38" s="1">
        <f t="shared" si="9"/>
        <v>44.5</v>
      </c>
      <c r="D38">
        <v>17.52</v>
      </c>
      <c r="E38">
        <v>23</v>
      </c>
      <c r="F38">
        <v>0</v>
      </c>
      <c r="L38" s="5">
        <f t="shared" si="1"/>
        <v>1.4736443859909623</v>
      </c>
      <c r="M38" s="5">
        <f t="shared" si="2"/>
        <v>0.8136106828770383</v>
      </c>
      <c r="N38">
        <f t="shared" si="3"/>
        <v>-0.20627330395414895</v>
      </c>
      <c r="O38">
        <f t="shared" si="4"/>
        <v>0</v>
      </c>
      <c r="Q38">
        <f t="shared" si="5"/>
        <v>-0.51082562376599072</v>
      </c>
      <c r="R38">
        <f t="shared" si="6"/>
        <v>0</v>
      </c>
    </row>
    <row r="39" spans="1:18" x14ac:dyDescent="0.3">
      <c r="A39">
        <v>38</v>
      </c>
      <c r="B39" s="1" t="s">
        <v>8</v>
      </c>
      <c r="C39" s="1">
        <f t="shared" si="9"/>
        <v>44.5</v>
      </c>
      <c r="D39">
        <v>16.09</v>
      </c>
      <c r="E39">
        <v>30</v>
      </c>
      <c r="F39">
        <v>0</v>
      </c>
      <c r="L39" s="5">
        <f t="shared" si="1"/>
        <v>-8.814654622082907E-2</v>
      </c>
      <c r="M39" s="5">
        <f t="shared" si="2"/>
        <v>0.47797762074712369</v>
      </c>
      <c r="N39">
        <f t="shared" si="3"/>
        <v>0</v>
      </c>
      <c r="O39">
        <f t="shared" si="4"/>
        <v>-0.65004481988653495</v>
      </c>
      <c r="Q39">
        <f t="shared" si="5"/>
        <v>0</v>
      </c>
      <c r="R39">
        <f t="shared" si="6"/>
        <v>-0.916290731874155</v>
      </c>
    </row>
    <row r="40" spans="1:18" x14ac:dyDescent="0.3">
      <c r="A40">
        <v>39</v>
      </c>
      <c r="B40" s="1" t="s">
        <v>8</v>
      </c>
      <c r="C40" s="1">
        <f t="shared" si="9"/>
        <v>44.5</v>
      </c>
      <c r="D40">
        <v>18.46</v>
      </c>
      <c r="E40">
        <v>34</v>
      </c>
      <c r="F40">
        <v>0</v>
      </c>
      <c r="L40" s="5">
        <f t="shared" si="1"/>
        <v>0.21784232261492709</v>
      </c>
      <c r="M40" s="5">
        <f t="shared" si="2"/>
        <v>0.55424622765034237</v>
      </c>
      <c r="N40">
        <f t="shared" si="3"/>
        <v>0</v>
      </c>
      <c r="O40">
        <f t="shared" si="4"/>
        <v>-0.80798855934781566</v>
      </c>
      <c r="Q40">
        <f t="shared" si="5"/>
        <v>0</v>
      </c>
      <c r="R40">
        <f t="shared" si="6"/>
        <v>-0.916290731874155</v>
      </c>
    </row>
    <row r="41" spans="1:18" x14ac:dyDescent="0.3">
      <c r="A41">
        <v>40</v>
      </c>
      <c r="B41" s="1" t="s">
        <v>8</v>
      </c>
      <c r="C41" s="1">
        <f t="shared" si="9"/>
        <v>44.5</v>
      </c>
      <c r="D41">
        <v>8.33</v>
      </c>
      <c r="E41">
        <v>20</v>
      </c>
      <c r="F41">
        <v>0</v>
      </c>
      <c r="L41" s="5">
        <f t="shared" si="1"/>
        <v>0.49518861434345074</v>
      </c>
      <c r="M41" s="5">
        <f t="shared" si="2"/>
        <v>0.62132797329923184</v>
      </c>
      <c r="N41">
        <f t="shared" si="3"/>
        <v>0</v>
      </c>
      <c r="O41">
        <f t="shared" si="4"/>
        <v>-0.97108481344969722</v>
      </c>
      <c r="Q41">
        <f t="shared" si="5"/>
        <v>0</v>
      </c>
      <c r="R41">
        <f t="shared" si="6"/>
        <v>-0.916290731874155</v>
      </c>
    </row>
    <row r="42" spans="1:18" x14ac:dyDescent="0.3">
      <c r="A42">
        <v>41</v>
      </c>
      <c r="B42" s="1" t="s">
        <v>9</v>
      </c>
      <c r="C42" s="1">
        <f>AVERAGE(50,59)</f>
        <v>54.5</v>
      </c>
      <c r="D42">
        <v>92.88</v>
      </c>
      <c r="E42">
        <v>48</v>
      </c>
      <c r="F42">
        <v>1</v>
      </c>
      <c r="L42" s="5">
        <f t="shared" si="1"/>
        <v>-0.53453527671975753</v>
      </c>
      <c r="M42" s="5">
        <f t="shared" si="2"/>
        <v>0.36945972936080185</v>
      </c>
      <c r="N42">
        <f t="shared" si="3"/>
        <v>0</v>
      </c>
      <c r="O42">
        <f t="shared" si="4"/>
        <v>-0.46117825465854145</v>
      </c>
      <c r="Q42">
        <f t="shared" si="5"/>
        <v>0</v>
      </c>
      <c r="R42">
        <f t="shared" si="6"/>
        <v>-0.916290731874155</v>
      </c>
    </row>
    <row r="43" spans="1:18" x14ac:dyDescent="0.3">
      <c r="A43">
        <v>42</v>
      </c>
      <c r="B43" s="1" t="s">
        <v>9</v>
      </c>
      <c r="C43" s="1">
        <f t="shared" ref="C43:C51" si="10">AVERAGE(50,59)</f>
        <v>54.5</v>
      </c>
      <c r="D43">
        <v>50.17</v>
      </c>
      <c r="E43">
        <v>24</v>
      </c>
      <c r="F43">
        <v>1</v>
      </c>
      <c r="L43" s="5">
        <f t="shared" si="1"/>
        <v>3.5539898225333992</v>
      </c>
      <c r="M43" s="5">
        <f t="shared" si="2"/>
        <v>0.9721855178500215</v>
      </c>
      <c r="N43">
        <f t="shared" si="3"/>
        <v>-2.8208630747910669E-2</v>
      </c>
      <c r="O43">
        <f t="shared" si="4"/>
        <v>0</v>
      </c>
      <c r="Q43">
        <f t="shared" si="5"/>
        <v>-0.51082562376599072</v>
      </c>
      <c r="R43">
        <f t="shared" si="6"/>
        <v>0</v>
      </c>
    </row>
    <row r="44" spans="1:18" x14ac:dyDescent="0.3">
      <c r="A44">
        <v>43</v>
      </c>
      <c r="B44" s="1" t="s">
        <v>9</v>
      </c>
      <c r="C44" s="1">
        <f t="shared" si="10"/>
        <v>54.5</v>
      </c>
      <c r="D44">
        <v>55.88</v>
      </c>
      <c r="E44">
        <v>64</v>
      </c>
      <c r="F44">
        <v>1</v>
      </c>
      <c r="L44" s="5">
        <f t="shared" si="1"/>
        <v>0.97370053173659277</v>
      </c>
      <c r="M44" s="5">
        <f t="shared" si="2"/>
        <v>0.7258564774688856</v>
      </c>
      <c r="N44">
        <f t="shared" si="3"/>
        <v>-0.32040297313727006</v>
      </c>
      <c r="O44">
        <f t="shared" si="4"/>
        <v>0</v>
      </c>
      <c r="Q44">
        <f t="shared" si="5"/>
        <v>-0.51082562376599072</v>
      </c>
      <c r="R44">
        <f t="shared" si="6"/>
        <v>0</v>
      </c>
    </row>
    <row r="45" spans="1:18" x14ac:dyDescent="0.3">
      <c r="A45">
        <v>44</v>
      </c>
      <c r="B45" s="1" t="s">
        <v>9</v>
      </c>
      <c r="C45" s="1">
        <f t="shared" si="10"/>
        <v>54.5</v>
      </c>
      <c r="D45">
        <v>7.75</v>
      </c>
      <c r="E45">
        <v>29</v>
      </c>
      <c r="F45">
        <v>1</v>
      </c>
      <c r="L45" s="5">
        <f t="shared" si="1"/>
        <v>3.1686220094901394</v>
      </c>
      <c r="M45" s="5">
        <f t="shared" si="2"/>
        <v>0.95963624256400137</v>
      </c>
      <c r="N45">
        <f t="shared" si="3"/>
        <v>-4.1200980322134602E-2</v>
      </c>
      <c r="O45">
        <f t="shared" si="4"/>
        <v>0</v>
      </c>
      <c r="Q45">
        <f t="shared" si="5"/>
        <v>-0.51082562376599072</v>
      </c>
      <c r="R45">
        <f t="shared" si="6"/>
        <v>0</v>
      </c>
    </row>
    <row r="46" spans="1:18" x14ac:dyDescent="0.3">
      <c r="A46">
        <v>45</v>
      </c>
      <c r="B46" s="1" t="s">
        <v>9</v>
      </c>
      <c r="C46" s="1">
        <f t="shared" si="10"/>
        <v>54.5</v>
      </c>
      <c r="D46">
        <v>8.7200000000000006</v>
      </c>
      <c r="E46">
        <v>16</v>
      </c>
      <c r="F46">
        <v>0</v>
      </c>
      <c r="L46" s="5">
        <f t="shared" si="1"/>
        <v>-0.13907501825237878</v>
      </c>
      <c r="M46" s="5">
        <f t="shared" si="2"/>
        <v>0.46528717828881427</v>
      </c>
      <c r="N46">
        <f t="shared" si="3"/>
        <v>-0.76510047630571254</v>
      </c>
      <c r="O46">
        <f t="shared" si="4"/>
        <v>0</v>
      </c>
      <c r="Q46">
        <f t="shared" si="5"/>
        <v>-0.51082562376599072</v>
      </c>
      <c r="R46">
        <f t="shared" si="6"/>
        <v>0</v>
      </c>
    </row>
    <row r="47" spans="1:18" x14ac:dyDescent="0.3">
      <c r="A47">
        <v>46</v>
      </c>
      <c r="B47" s="1" t="s">
        <v>9</v>
      </c>
      <c r="C47" s="1">
        <f t="shared" si="10"/>
        <v>54.5</v>
      </c>
      <c r="D47">
        <v>26.32</v>
      </c>
      <c r="E47">
        <v>20</v>
      </c>
      <c r="F47">
        <v>1</v>
      </c>
      <c r="L47" s="5">
        <f t="shared" si="1"/>
        <v>-0.76155104256026573</v>
      </c>
      <c r="M47" s="5">
        <f t="shared" si="2"/>
        <v>0.31830961284766079</v>
      </c>
      <c r="N47">
        <f t="shared" si="3"/>
        <v>0</v>
      </c>
      <c r="O47">
        <f t="shared" si="4"/>
        <v>-0.38317970200028056</v>
      </c>
      <c r="Q47">
        <f t="shared" si="5"/>
        <v>0</v>
      </c>
      <c r="R47">
        <f t="shared" si="6"/>
        <v>-0.916290731874155</v>
      </c>
    </row>
    <row r="48" spans="1:18" x14ac:dyDescent="0.3">
      <c r="A48">
        <v>47</v>
      </c>
      <c r="B48" s="1" t="s">
        <v>9</v>
      </c>
      <c r="C48" s="1">
        <f t="shared" si="10"/>
        <v>54.5</v>
      </c>
      <c r="D48">
        <v>20.83</v>
      </c>
      <c r="E48">
        <v>9</v>
      </c>
      <c r="F48">
        <v>1</v>
      </c>
      <c r="L48" s="5">
        <f t="shared" si="1"/>
        <v>5.577690750669273E-3</v>
      </c>
      <c r="M48" s="5">
        <f t="shared" si="2"/>
        <v>0.5013944190725641</v>
      </c>
      <c r="N48">
        <f t="shared" si="3"/>
        <v>-0.6903622240088334</v>
      </c>
      <c r="O48">
        <f t="shared" si="4"/>
        <v>0</v>
      </c>
      <c r="Q48">
        <f t="shared" si="5"/>
        <v>-0.51082562376599072</v>
      </c>
      <c r="R48">
        <f t="shared" si="6"/>
        <v>0</v>
      </c>
    </row>
    <row r="49" spans="1:18" x14ac:dyDescent="0.3">
      <c r="A49">
        <v>48</v>
      </c>
      <c r="B49" s="1" t="s">
        <v>9</v>
      </c>
      <c r="C49" s="1">
        <f t="shared" si="10"/>
        <v>54.5</v>
      </c>
      <c r="D49">
        <v>3.33</v>
      </c>
      <c r="E49">
        <v>24</v>
      </c>
      <c r="F49">
        <v>0</v>
      </c>
      <c r="L49" s="5">
        <f t="shared" si="1"/>
        <v>-0.72408118020100187</v>
      </c>
      <c r="M49" s="5">
        <f t="shared" si="2"/>
        <v>0.3264949131110178</v>
      </c>
      <c r="N49">
        <f t="shared" si="3"/>
        <v>-1.1193409104451602</v>
      </c>
      <c r="O49">
        <f t="shared" si="4"/>
        <v>0</v>
      </c>
      <c r="Q49">
        <f t="shared" si="5"/>
        <v>-0.51082562376599072</v>
      </c>
      <c r="R49">
        <f t="shared" si="6"/>
        <v>0</v>
      </c>
    </row>
    <row r="50" spans="1:18" x14ac:dyDescent="0.3">
      <c r="A50">
        <v>49</v>
      </c>
      <c r="B50" s="1" t="s">
        <v>9</v>
      </c>
      <c r="C50" s="1">
        <f t="shared" si="10"/>
        <v>54.5</v>
      </c>
      <c r="D50">
        <v>91.6</v>
      </c>
      <c r="E50">
        <v>80</v>
      </c>
      <c r="F50">
        <v>1</v>
      </c>
      <c r="L50" s="5">
        <f t="shared" si="1"/>
        <v>-0.53262970882284022</v>
      </c>
      <c r="M50" s="5">
        <f t="shared" si="2"/>
        <v>0.36990375932510988</v>
      </c>
      <c r="N50">
        <f t="shared" si="3"/>
        <v>0</v>
      </c>
      <c r="O50">
        <f t="shared" si="4"/>
        <v>-0.46188270828761785</v>
      </c>
      <c r="Q50">
        <f t="shared" si="5"/>
        <v>0</v>
      </c>
      <c r="R50">
        <f t="shared" si="6"/>
        <v>-0.916290731874155</v>
      </c>
    </row>
    <row r="51" spans="1:18" x14ac:dyDescent="0.3">
      <c r="A51">
        <v>50</v>
      </c>
      <c r="B51" s="1" t="s">
        <v>9</v>
      </c>
      <c r="C51" s="1">
        <f t="shared" si="10"/>
        <v>54.5</v>
      </c>
      <c r="D51">
        <v>17.27</v>
      </c>
      <c r="E51">
        <v>21</v>
      </c>
      <c r="F51">
        <v>1</v>
      </c>
      <c r="L51" s="5">
        <f t="shared" si="1"/>
        <v>5.1218608380669037</v>
      </c>
      <c r="M51" s="5">
        <f t="shared" si="2"/>
        <v>0.9940704563864019</v>
      </c>
      <c r="N51">
        <f t="shared" si="3"/>
        <v>-5.947193161089678E-3</v>
      </c>
      <c r="O51">
        <f t="shared" si="4"/>
        <v>0</v>
      </c>
      <c r="Q51">
        <f t="shared" si="5"/>
        <v>-0.51082562376599072</v>
      </c>
      <c r="R51">
        <f t="shared" si="6"/>
        <v>0</v>
      </c>
    </row>
    <row r="52" spans="1:18" x14ac:dyDescent="0.3">
      <c r="A52">
        <v>51</v>
      </c>
      <c r="B52" s="1" t="s">
        <v>10</v>
      </c>
      <c r="C52" s="1">
        <f>AVERAGE(60)</f>
        <v>60</v>
      </c>
      <c r="D52">
        <v>76.010000000000005</v>
      </c>
      <c r="E52">
        <v>117</v>
      </c>
      <c r="F52">
        <v>1</v>
      </c>
      <c r="L52" s="5">
        <f t="shared" si="1"/>
        <v>-0.23517944563817217</v>
      </c>
      <c r="M52" s="5">
        <f t="shared" si="2"/>
        <v>0.44147464032810502</v>
      </c>
      <c r="N52">
        <f t="shared" si="3"/>
        <v>-0.81763470038829245</v>
      </c>
      <c r="O52">
        <f t="shared" si="4"/>
        <v>0</v>
      </c>
      <c r="Q52">
        <f t="shared" si="5"/>
        <v>-0.51082562376599072</v>
      </c>
      <c r="R52">
        <f t="shared" si="6"/>
        <v>0</v>
      </c>
    </row>
    <row r="53" spans="1:18" x14ac:dyDescent="0.3">
      <c r="A53">
        <v>52</v>
      </c>
      <c r="B53" s="1" t="s">
        <v>10</v>
      </c>
      <c r="C53" s="1">
        <f t="shared" ref="C53:C61" si="11">AVERAGE(60)</f>
        <v>60</v>
      </c>
      <c r="D53">
        <v>99.1</v>
      </c>
      <c r="E53">
        <v>118</v>
      </c>
      <c r="F53">
        <v>1</v>
      </c>
      <c r="L53" s="5">
        <f t="shared" si="1"/>
        <v>6.4598117426567718</v>
      </c>
      <c r="M53" s="5">
        <f t="shared" si="2"/>
        <v>0.99843735535759937</v>
      </c>
      <c r="N53">
        <f t="shared" si="3"/>
        <v>-1.5638668449512989E-3</v>
      </c>
      <c r="O53">
        <f t="shared" si="4"/>
        <v>0</v>
      </c>
      <c r="Q53">
        <f t="shared" si="5"/>
        <v>-0.51082562376599072</v>
      </c>
      <c r="R53">
        <f t="shared" si="6"/>
        <v>0</v>
      </c>
    </row>
    <row r="54" spans="1:18" x14ac:dyDescent="0.3">
      <c r="A54">
        <v>53</v>
      </c>
      <c r="B54" s="1" t="s">
        <v>10</v>
      </c>
      <c r="C54" s="1">
        <f t="shared" si="11"/>
        <v>60</v>
      </c>
      <c r="D54">
        <v>4.53</v>
      </c>
      <c r="E54">
        <v>6</v>
      </c>
      <c r="F54">
        <v>1</v>
      </c>
      <c r="L54" s="5">
        <f t="shared" si="1"/>
        <v>7.2526467055757902</v>
      </c>
      <c r="M54" s="5">
        <f t="shared" si="2"/>
        <v>0.9992922040783675</v>
      </c>
      <c r="N54">
        <f t="shared" si="3"/>
        <v>-7.0804652742465933E-4</v>
      </c>
      <c r="O54">
        <f t="shared" si="4"/>
        <v>0</v>
      </c>
      <c r="Q54">
        <f t="shared" si="5"/>
        <v>-0.51082562376599072</v>
      </c>
      <c r="R54">
        <f t="shared" si="6"/>
        <v>0</v>
      </c>
    </row>
    <row r="55" spans="1:18" x14ac:dyDescent="0.3">
      <c r="A55">
        <v>54</v>
      </c>
      <c r="B55" s="1" t="s">
        <v>10</v>
      </c>
      <c r="C55" s="1">
        <f t="shared" si="11"/>
        <v>60</v>
      </c>
      <c r="D55">
        <v>12.24</v>
      </c>
      <c r="E55">
        <v>1</v>
      </c>
      <c r="F55">
        <v>0</v>
      </c>
      <c r="L55" s="5">
        <f t="shared" si="1"/>
        <v>-1.4202564672246898</v>
      </c>
      <c r="M55" s="5">
        <f t="shared" si="2"/>
        <v>0.19462138077038671</v>
      </c>
      <c r="N55">
        <f t="shared" si="3"/>
        <v>-1.6366992449141153</v>
      </c>
      <c r="O55">
        <f t="shared" si="4"/>
        <v>0</v>
      </c>
      <c r="Q55">
        <f t="shared" si="5"/>
        <v>-0.51082562376599072</v>
      </c>
      <c r="R55">
        <f t="shared" si="6"/>
        <v>0</v>
      </c>
    </row>
    <row r="56" spans="1:18" x14ac:dyDescent="0.3">
      <c r="A56">
        <v>55</v>
      </c>
      <c r="B56" s="1" t="s">
        <v>10</v>
      </c>
      <c r="C56" s="1">
        <f t="shared" si="11"/>
        <v>60</v>
      </c>
      <c r="D56">
        <v>26.61</v>
      </c>
      <c r="E56">
        <v>11</v>
      </c>
      <c r="F56">
        <v>0</v>
      </c>
      <c r="L56" s="5">
        <f t="shared" si="1"/>
        <v>-1.4237217936195339</v>
      </c>
      <c r="M56" s="5">
        <f t="shared" si="2"/>
        <v>0.19407878673607551</v>
      </c>
      <c r="N56">
        <f t="shared" si="3"/>
        <v>0</v>
      </c>
      <c r="O56">
        <f t="shared" si="4"/>
        <v>-0.21576929154627764</v>
      </c>
      <c r="Q56">
        <f t="shared" si="5"/>
        <v>0</v>
      </c>
      <c r="R56">
        <f t="shared" si="6"/>
        <v>-0.916290731874155</v>
      </c>
    </row>
    <row r="57" spans="1:18" x14ac:dyDescent="0.3">
      <c r="A57">
        <v>56</v>
      </c>
      <c r="B57" s="1" t="s">
        <v>10</v>
      </c>
      <c r="C57" s="1">
        <f t="shared" si="11"/>
        <v>60</v>
      </c>
      <c r="D57">
        <v>51.27</v>
      </c>
      <c r="E57">
        <v>52</v>
      </c>
      <c r="F57">
        <v>1</v>
      </c>
      <c r="L57" s="5">
        <f t="shared" si="1"/>
        <v>-0.45877282600778135</v>
      </c>
      <c r="M57" s="5">
        <f t="shared" si="2"/>
        <v>0.38727698398602939</v>
      </c>
      <c r="N57">
        <f t="shared" si="3"/>
        <v>0</v>
      </c>
      <c r="O57">
        <f t="shared" si="4"/>
        <v>-0.48984229505649468</v>
      </c>
      <c r="Q57">
        <f t="shared" si="5"/>
        <v>0</v>
      </c>
      <c r="R57">
        <f t="shared" si="6"/>
        <v>-0.916290731874155</v>
      </c>
    </row>
    <row r="58" spans="1:18" x14ac:dyDescent="0.3">
      <c r="A58">
        <v>57</v>
      </c>
      <c r="B58" s="1" t="s">
        <v>10</v>
      </c>
      <c r="C58" s="1">
        <f t="shared" si="11"/>
        <v>60</v>
      </c>
      <c r="D58">
        <v>9.32</v>
      </c>
      <c r="E58">
        <v>29</v>
      </c>
      <c r="F58">
        <v>1</v>
      </c>
      <c r="L58" s="5">
        <f t="shared" si="1"/>
        <v>2.3958451177408717</v>
      </c>
      <c r="M58" s="5">
        <f t="shared" si="2"/>
        <v>0.91650992375998253</v>
      </c>
      <c r="N58">
        <f t="shared" si="3"/>
        <v>-8.7182383872310545E-2</v>
      </c>
      <c r="O58">
        <f t="shared" si="4"/>
        <v>0</v>
      </c>
      <c r="Q58">
        <f t="shared" si="5"/>
        <v>-0.51082562376599072</v>
      </c>
      <c r="R58">
        <f t="shared" si="6"/>
        <v>0</v>
      </c>
    </row>
    <row r="59" spans="1:18" x14ac:dyDescent="0.3">
      <c r="A59">
        <v>58</v>
      </c>
      <c r="B59" s="1" t="s">
        <v>10</v>
      </c>
      <c r="C59" s="1">
        <f t="shared" si="11"/>
        <v>60</v>
      </c>
      <c r="D59">
        <v>28.66</v>
      </c>
      <c r="E59">
        <v>5</v>
      </c>
      <c r="F59">
        <v>0</v>
      </c>
      <c r="L59" s="5">
        <f t="shared" si="1"/>
        <v>-0.10972095803811421</v>
      </c>
      <c r="M59" s="5">
        <f t="shared" si="2"/>
        <v>0.47259724607795089</v>
      </c>
      <c r="N59">
        <f t="shared" si="3"/>
        <v>-0.74951174141949661</v>
      </c>
      <c r="O59">
        <f t="shared" si="4"/>
        <v>0</v>
      </c>
      <c r="Q59">
        <f t="shared" si="5"/>
        <v>-0.51082562376599072</v>
      </c>
      <c r="R59">
        <f t="shared" si="6"/>
        <v>0</v>
      </c>
    </row>
    <row r="60" spans="1:18" x14ac:dyDescent="0.3">
      <c r="A60">
        <v>59</v>
      </c>
      <c r="B60" s="1" t="s">
        <v>10</v>
      </c>
      <c r="C60" s="1">
        <f t="shared" si="11"/>
        <v>60</v>
      </c>
      <c r="D60">
        <v>114.47</v>
      </c>
      <c r="E60">
        <v>123</v>
      </c>
      <c r="F60">
        <v>1</v>
      </c>
      <c r="L60" s="5">
        <f t="shared" si="1"/>
        <v>-0.69454074783763664</v>
      </c>
      <c r="M60" s="5">
        <f t="shared" si="2"/>
        <v>0.33302372367648897</v>
      </c>
      <c r="N60">
        <f t="shared" si="3"/>
        <v>0</v>
      </c>
      <c r="O60">
        <f t="shared" si="4"/>
        <v>-0.40500080142992817</v>
      </c>
      <c r="Q60">
        <f t="shared" si="5"/>
        <v>0</v>
      </c>
      <c r="R60">
        <f t="shared" si="6"/>
        <v>-0.916290731874155</v>
      </c>
    </row>
    <row r="61" spans="1:18" x14ac:dyDescent="0.3">
      <c r="A61">
        <v>60</v>
      </c>
      <c r="B61" s="1" t="s">
        <v>10</v>
      </c>
      <c r="C61" s="1">
        <f t="shared" si="11"/>
        <v>60</v>
      </c>
      <c r="D61">
        <v>11.36</v>
      </c>
      <c r="E61">
        <v>11</v>
      </c>
      <c r="F61">
        <v>0</v>
      </c>
      <c r="L61" s="5">
        <f t="shared" si="1"/>
        <v>7.9983430727928315</v>
      </c>
      <c r="M61" s="5">
        <f t="shared" si="2"/>
        <v>0.99966409394498879</v>
      </c>
      <c r="N61">
        <f t="shared" si="3"/>
        <v>-3.3596248408704398E-4</v>
      </c>
      <c r="O61">
        <f t="shared" si="4"/>
        <v>0</v>
      </c>
      <c r="Q61">
        <f t="shared" si="5"/>
        <v>-0.51082562376599072</v>
      </c>
      <c r="R61">
        <f t="shared" si="6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</dc:creator>
  <cp:lastModifiedBy>Aknas Macefg</cp:lastModifiedBy>
  <dcterms:created xsi:type="dcterms:W3CDTF">2025-05-14T16:49:58Z</dcterms:created>
  <dcterms:modified xsi:type="dcterms:W3CDTF">2025-05-15T08:37:36Z</dcterms:modified>
</cp:coreProperties>
</file>