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ТВиМС\Курс 2\"/>
    </mc:Choice>
  </mc:AlternateContent>
  <xr:revisionPtr revIDLastSave="0" documentId="13_ncr:1_{D21F589E-C623-43C6-B8E0-28AF0A75176B}" xr6:coauthVersionLast="47" xr6:coauthVersionMax="47" xr10:uidLastSave="{00000000-0000-0000-0000-000000000000}"/>
  <bookViews>
    <workbookView xWindow="-120" yWindow="-120" windowWidth="29040" windowHeight="15720" xr2:uid="{1F2CA641-2B6F-45C8-AE94-847F44759D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1" l="1"/>
  <c r="C115" i="1"/>
  <c r="C113" i="1"/>
  <c r="C116" i="1" s="1"/>
  <c r="C100" i="1"/>
  <c r="C101" i="1"/>
  <c r="C90" i="1"/>
  <c r="C93" i="1"/>
  <c r="C91" i="1"/>
  <c r="C81" i="1"/>
  <c r="C79" i="1"/>
  <c r="C84" i="1" s="1"/>
  <c r="C78" i="1"/>
  <c r="C72" i="1"/>
  <c r="C71" i="1"/>
  <c r="C61" i="1"/>
  <c r="C62" i="1"/>
  <c r="C56" i="1"/>
  <c r="C59" i="1"/>
  <c r="C57" i="1"/>
  <c r="C47" i="1"/>
  <c r="C50" i="1" s="1"/>
  <c r="C40" i="1"/>
  <c r="C39" i="1"/>
  <c r="C37" i="1"/>
  <c r="C30" i="1"/>
  <c r="C19" i="1"/>
  <c r="C17" i="1"/>
  <c r="C16" i="1"/>
  <c r="C106" i="1" l="1"/>
  <c r="C105" i="1"/>
  <c r="C96" i="1"/>
  <c r="C95" i="1"/>
  <c r="C83" i="1"/>
  <c r="C49" i="1"/>
  <c r="C22" i="1"/>
  <c r="C21" i="1"/>
  <c r="C10" i="1" l="1"/>
  <c r="C9" i="1"/>
</calcChain>
</file>

<file path=xl/sharedStrings.xml><?xml version="1.0" encoding="utf-8"?>
<sst xmlns="http://schemas.openxmlformats.org/spreadsheetml/2006/main" count="84" uniqueCount="28">
  <si>
    <t>n</t>
  </si>
  <si>
    <t>Правая граница при E(X)</t>
  </si>
  <si>
    <t>Левая граница при E(X)</t>
  </si>
  <si>
    <t>ИД23-1</t>
  </si>
  <si>
    <t>Маслов Александр Николаевич</t>
  </si>
  <si>
    <t>Задание 1</t>
  </si>
  <si>
    <t>σ</t>
  </si>
  <si>
    <t>M(X)</t>
  </si>
  <si>
    <t>Задание 2</t>
  </si>
  <si>
    <t>α</t>
  </si>
  <si>
    <t>Задание 3</t>
  </si>
  <si>
    <t>Задание 4</t>
  </si>
  <si>
    <t>Задание 5</t>
  </si>
  <si>
    <t>s</t>
  </si>
  <si>
    <t>Задание 6</t>
  </si>
  <si>
    <t>Задание 8</t>
  </si>
  <si>
    <t>Задание 9</t>
  </si>
  <si>
    <t>s^2</t>
  </si>
  <si>
    <t>Левая граница при s</t>
  </si>
  <si>
    <t>Правая граница при s</t>
  </si>
  <si>
    <t>E(X)</t>
  </si>
  <si>
    <t>N</t>
  </si>
  <si>
    <t>p</t>
  </si>
  <si>
    <t>Задание 10</t>
  </si>
  <si>
    <t>Задание 11</t>
  </si>
  <si>
    <t>Задание 12</t>
  </si>
  <si>
    <t>Задание 13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</si>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</sst>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C7C0-3FD0-4BC7-903F-29A5936DBEF8}">
  <dimension ref="A1:J124"/>
  <sheetViews>
    <sheetView tabSelected="1" topLeftCell="A19" workbookViewId="0">
      <selection activeCell="H37" sqref="H37"/>
    </sheetView>
  </sheetViews>
  <sheetFormatPr defaultRowHeight="15" x14ac:dyDescent="0.25"/>
  <cols>
    <col min="1" max="1" width="11.28515625" bestFit="1" customWidth="1"/>
    <col min="2" max="2" width="30.140625" bestFit="1" customWidth="1"/>
    <col min="3" max="3" width="10.5703125" bestFit="1" customWidth="1"/>
  </cols>
  <sheetData>
    <row r="1" spans="1:10" x14ac:dyDescent="0.25">
      <c r="A1" t="s">
        <v>3</v>
      </c>
      <c r="B1" t="s">
        <v>4</v>
      </c>
    </row>
    <row r="3" spans="1:10" x14ac:dyDescent="0.25">
      <c r="A3" t="s">
        <v>5</v>
      </c>
    </row>
    <row r="4" spans="1:10" x14ac:dyDescent="0.25">
      <c r="B4" s="3" t="s">
        <v>6</v>
      </c>
      <c r="C4">
        <v>0.03</v>
      </c>
    </row>
    <row r="5" spans="1:10" x14ac:dyDescent="0.25">
      <c r="B5" t="s">
        <v>7</v>
      </c>
      <c r="C5">
        <v>6.0000000000000001E-3</v>
      </c>
    </row>
    <row r="6" spans="1:10" x14ac:dyDescent="0.25">
      <c r="B6" s="3" t="s">
        <v>9</v>
      </c>
      <c r="C6">
        <v>0.95</v>
      </c>
    </row>
    <row r="7" spans="1:10" x14ac:dyDescent="0.25">
      <c r="B7" t="s">
        <v>0</v>
      </c>
      <c r="C7">
        <v>52</v>
      </c>
    </row>
    <row r="9" spans="1:10" x14ac:dyDescent="0.25">
      <c r="B9" t="s">
        <v>2</v>
      </c>
      <c r="C9" s="2">
        <f>C5 - _xlfn.NORM.S.INV((1+C6)/2) * C4/ SQRT(C7)</f>
        <v>-2.1539430511406232E-3</v>
      </c>
    </row>
    <row r="10" spans="1:10" x14ac:dyDescent="0.25">
      <c r="B10" t="s">
        <v>1</v>
      </c>
      <c r="C10" s="2">
        <f>C5 + _xlfn.NORM.S.INV((1+C6)/2) * C4/ SQRT(C7)</f>
        <v>1.4153943051140623E-2</v>
      </c>
    </row>
    <row r="11" spans="1:10" x14ac:dyDescent="0.25">
      <c r="B11" s="1"/>
    </row>
    <row r="12" spans="1:10" x14ac:dyDescent="0.25">
      <c r="B12" s="1"/>
    </row>
    <row r="13" spans="1:10" x14ac:dyDescent="0.25">
      <c r="A13" t="s">
        <v>8</v>
      </c>
      <c r="B13" s="1"/>
    </row>
    <row r="14" spans="1:10" x14ac:dyDescent="0.25">
      <c r="B14">
        <v>16</v>
      </c>
      <c r="C14">
        <v>10</v>
      </c>
      <c r="D14">
        <v>21</v>
      </c>
      <c r="E14">
        <v>22</v>
      </c>
      <c r="F14">
        <v>8</v>
      </c>
      <c r="G14">
        <v>17</v>
      </c>
      <c r="H14">
        <v>19</v>
      </c>
      <c r="I14">
        <v>14</v>
      </c>
      <c r="J14">
        <v>19</v>
      </c>
    </row>
    <row r="16" spans="1:10" x14ac:dyDescent="0.25">
      <c r="B16" s="3" t="s">
        <v>13</v>
      </c>
      <c r="C16">
        <f>_xlfn.STDEV.S(B14:K14)</f>
        <v>4.7900359543999729</v>
      </c>
    </row>
    <row r="17" spans="1:7" x14ac:dyDescent="0.25">
      <c r="B17" t="s">
        <v>7</v>
      </c>
      <c r="C17">
        <f>AVERAGE(B14:K14)</f>
        <v>16.222222222222221</v>
      </c>
    </row>
    <row r="18" spans="1:7" x14ac:dyDescent="0.25">
      <c r="B18" s="3" t="s">
        <v>9</v>
      </c>
      <c r="C18">
        <v>0.95</v>
      </c>
    </row>
    <row r="19" spans="1:7" x14ac:dyDescent="0.25">
      <c r="B19" t="s">
        <v>0</v>
      </c>
      <c r="C19">
        <f>COUNT(B14:J14)</f>
        <v>9</v>
      </c>
    </row>
    <row r="21" spans="1:7" x14ac:dyDescent="0.25">
      <c r="B21" t="s">
        <v>2</v>
      </c>
      <c r="C21" s="2">
        <f>C17 - _xlfn.T.INV((1+C18)/2, C19-1) * C16/ SQRT(C19)</f>
        <v>12.540274649347896</v>
      </c>
    </row>
    <row r="22" spans="1:7" x14ac:dyDescent="0.25">
      <c r="B22" t="s">
        <v>1</v>
      </c>
      <c r="C22" s="2">
        <f>C17 + _xlfn.T.INV((1+C18)/2, C19-1) * C16/ SQRT(C19)</f>
        <v>19.904169795096546</v>
      </c>
    </row>
    <row r="25" spans="1:7" x14ac:dyDescent="0.25">
      <c r="A25" t="s">
        <v>10</v>
      </c>
      <c r="B25" s="1"/>
    </row>
    <row r="26" spans="1:7" x14ac:dyDescent="0.25">
      <c r="B26" s="3" t="s">
        <v>6</v>
      </c>
      <c r="C26">
        <v>26</v>
      </c>
      <c r="F26" s="3"/>
    </row>
    <row r="27" spans="1:7" x14ac:dyDescent="0.25">
      <c r="B27" t="s">
        <v>20</v>
      </c>
      <c r="C27">
        <v>1</v>
      </c>
      <c r="D27" s="2"/>
    </row>
    <row r="28" spans="1:7" x14ac:dyDescent="0.25">
      <c r="B28" s="3" t="s">
        <v>9</v>
      </c>
      <c r="C28">
        <v>0.95</v>
      </c>
      <c r="F28" s="3"/>
    </row>
    <row r="30" spans="1:7" x14ac:dyDescent="0.25">
      <c r="B30" t="s">
        <v>0</v>
      </c>
      <c r="C30" s="2">
        <f>(_xlfn.NORM.S.INV((1+C28)/2) * C26  / C27)^2</f>
        <v>2596.826162789228</v>
      </c>
      <c r="D30" s="5" t="s">
        <v>27</v>
      </c>
      <c r="E30">
        <v>2597</v>
      </c>
    </row>
    <row r="31" spans="1:7" x14ac:dyDescent="0.25">
      <c r="C31" s="2"/>
      <c r="G31" s="2"/>
    </row>
    <row r="32" spans="1:7" x14ac:dyDescent="0.25">
      <c r="C32" s="2"/>
      <c r="G32" s="2"/>
    </row>
    <row r="33" spans="1:3" x14ac:dyDescent="0.25">
      <c r="A33" t="s">
        <v>11</v>
      </c>
      <c r="B33" s="1"/>
    </row>
    <row r="34" spans="1:3" x14ac:dyDescent="0.25">
      <c r="B34" s="3" t="s">
        <v>21</v>
      </c>
      <c r="C34">
        <v>625</v>
      </c>
    </row>
    <row r="35" spans="1:3" x14ac:dyDescent="0.25">
      <c r="B35" t="s">
        <v>0</v>
      </c>
      <c r="C35">
        <v>125</v>
      </c>
    </row>
    <row r="36" spans="1:3" x14ac:dyDescent="0.25">
      <c r="B36" s="3" t="s">
        <v>9</v>
      </c>
      <c r="C36">
        <v>0.95</v>
      </c>
    </row>
    <row r="37" spans="1:3" x14ac:dyDescent="0.25">
      <c r="B37" s="3" t="s">
        <v>22</v>
      </c>
      <c r="C37">
        <f>C35/C34</f>
        <v>0.2</v>
      </c>
    </row>
    <row r="39" spans="1:3" x14ac:dyDescent="0.25">
      <c r="B39" t="s">
        <v>2</v>
      </c>
      <c r="C39" s="2">
        <f>C37 - _xlfn.NORM.S.INV((1+C36)/2) * SQRT(C37*(1-C37)/C34)</f>
        <v>0.16864057624735915</v>
      </c>
    </row>
    <row r="40" spans="1:3" x14ac:dyDescent="0.25">
      <c r="B40" t="s">
        <v>1</v>
      </c>
      <c r="C40" s="2">
        <f>C37 + _xlfn.NORM.S.INV((1+C36)/2) * SQRT(C37*(1-C37)/C34)</f>
        <v>0.23135942375264087</v>
      </c>
    </row>
    <row r="43" spans="1:3" x14ac:dyDescent="0.25">
      <c r="A43" t="s">
        <v>12</v>
      </c>
      <c r="B43" s="1"/>
    </row>
    <row r="44" spans="1:3" x14ac:dyDescent="0.25">
      <c r="B44" s="3" t="s">
        <v>21</v>
      </c>
      <c r="C44">
        <v>100</v>
      </c>
    </row>
    <row r="45" spans="1:3" x14ac:dyDescent="0.25">
      <c r="B45" t="s">
        <v>0</v>
      </c>
      <c r="C45">
        <v>99</v>
      </c>
    </row>
    <row r="46" spans="1:3" x14ac:dyDescent="0.25">
      <c r="B46" s="3" t="s">
        <v>9</v>
      </c>
      <c r="C46">
        <v>0.99399999999999999</v>
      </c>
    </row>
    <row r="47" spans="1:3" x14ac:dyDescent="0.25">
      <c r="B47" s="3" t="s">
        <v>22</v>
      </c>
      <c r="C47">
        <f>C45/C44</f>
        <v>0.99</v>
      </c>
    </row>
    <row r="49" spans="1:7" x14ac:dyDescent="0.25">
      <c r="B49" t="s">
        <v>2</v>
      </c>
      <c r="C49" s="2">
        <f>C47 - _xlfn.NORM.S.INV((1+C46)/2) * SQRT(C47*(1-C47)/C44)</f>
        <v>0.96265992041566806</v>
      </c>
    </row>
    <row r="50" spans="1:7" x14ac:dyDescent="0.25">
      <c r="B50" t="s">
        <v>1</v>
      </c>
      <c r="C50" s="4">
        <f>C47 + _xlfn.NORM.S.INV((1+C46)/2) * SQRT(C47*(1-C47)/C44)</f>
        <v>1.0173400795843319</v>
      </c>
    </row>
    <row r="51" spans="1:7" x14ac:dyDescent="0.25">
      <c r="C51" s="2"/>
    </row>
    <row r="52" spans="1:7" x14ac:dyDescent="0.25">
      <c r="C52" s="2"/>
    </row>
    <row r="53" spans="1:7" x14ac:dyDescent="0.25">
      <c r="A53" t="s">
        <v>14</v>
      </c>
      <c r="B53" s="1"/>
    </row>
    <row r="54" spans="1:7" x14ac:dyDescent="0.25">
      <c r="B54">
        <v>105</v>
      </c>
      <c r="C54">
        <v>99</v>
      </c>
      <c r="D54">
        <v>94</v>
      </c>
      <c r="E54">
        <v>102</v>
      </c>
      <c r="F54">
        <v>91</v>
      </c>
      <c r="G54">
        <v>104</v>
      </c>
    </row>
    <row r="56" spans="1:7" x14ac:dyDescent="0.25">
      <c r="B56" s="3" t="s">
        <v>17</v>
      </c>
      <c r="C56">
        <f>_xlfn.VAR.S(B54:G54)</f>
        <v>31.766666666666669</v>
      </c>
    </row>
    <row r="57" spans="1:7" x14ac:dyDescent="0.25">
      <c r="B57" t="s">
        <v>7</v>
      </c>
      <c r="C57">
        <f>AVERAGE(B54:K54)</f>
        <v>99.166666666666671</v>
      </c>
    </row>
    <row r="58" spans="1:7" x14ac:dyDescent="0.25">
      <c r="B58" s="3" t="s">
        <v>9</v>
      </c>
      <c r="C58">
        <v>0.9</v>
      </c>
    </row>
    <row r="59" spans="1:7" x14ac:dyDescent="0.25">
      <c r="B59" t="s">
        <v>0</v>
      </c>
      <c r="C59">
        <f>COUNT(B54:J54)</f>
        <v>6</v>
      </c>
    </row>
    <row r="61" spans="1:7" x14ac:dyDescent="0.25">
      <c r="B61" t="s">
        <v>18</v>
      </c>
      <c r="C61" s="2">
        <f>SQRT((C59-1)*C56/_xlfn.CHISQ.INV((1 +C58)/2,C59-1))</f>
        <v>3.7878018535856155</v>
      </c>
    </row>
    <row r="62" spans="1:7" x14ac:dyDescent="0.25">
      <c r="B62" t="s">
        <v>19</v>
      </c>
      <c r="C62" s="2">
        <f>SQRT((C59-1)*C56/_xlfn.CHISQ.INV((1 -C58)/2,C59-1))</f>
        <v>11.775457385955809</v>
      </c>
    </row>
    <row r="63" spans="1:7" x14ac:dyDescent="0.25">
      <c r="C63" s="2"/>
    </row>
    <row r="64" spans="1:7" x14ac:dyDescent="0.25">
      <c r="C64" s="2"/>
    </row>
    <row r="65" spans="1:8" x14ac:dyDescent="0.25">
      <c r="A65" t="s">
        <v>15</v>
      </c>
    </row>
    <row r="66" spans="1:8" x14ac:dyDescent="0.25">
      <c r="B66" s="3" t="s">
        <v>6</v>
      </c>
      <c r="C66">
        <v>0.45</v>
      </c>
    </row>
    <row r="67" spans="1:8" x14ac:dyDescent="0.25">
      <c r="B67" t="s">
        <v>7</v>
      </c>
      <c r="C67">
        <v>3.8</v>
      </c>
    </row>
    <row r="68" spans="1:8" x14ac:dyDescent="0.25">
      <c r="B68" s="3" t="s">
        <v>9</v>
      </c>
      <c r="C68">
        <v>0.95</v>
      </c>
    </row>
    <row r="69" spans="1:8" x14ac:dyDescent="0.25">
      <c r="B69" t="s">
        <v>0</v>
      </c>
      <c r="C69" s="4">
        <v>36</v>
      </c>
    </row>
    <row r="71" spans="1:8" x14ac:dyDescent="0.25">
      <c r="B71" t="s">
        <v>2</v>
      </c>
      <c r="C71" s="2">
        <f>C67 - _xlfn.NORM.S.INV((1+C68)/2) * C66/ SQRT(C69)</f>
        <v>3.6530027011594957</v>
      </c>
    </row>
    <row r="72" spans="1:8" x14ac:dyDescent="0.25">
      <c r="B72" t="s">
        <v>1</v>
      </c>
      <c r="C72" s="2">
        <f>C67 + _xlfn.NORM.S.INV((1+C68)/2) * C66/ SQRT(C69)</f>
        <v>3.946997298840504</v>
      </c>
    </row>
    <row r="73" spans="1:8" x14ac:dyDescent="0.25">
      <c r="C73" s="2"/>
    </row>
    <row r="74" spans="1:8" x14ac:dyDescent="0.25">
      <c r="C74" s="2"/>
    </row>
    <row r="75" spans="1:8" x14ac:dyDescent="0.25">
      <c r="A75" t="s">
        <v>16</v>
      </c>
    </row>
    <row r="76" spans="1:8" x14ac:dyDescent="0.25">
      <c r="B76">
        <v>10</v>
      </c>
      <c r="C76">
        <v>12</v>
      </c>
      <c r="D76">
        <v>8</v>
      </c>
      <c r="E76">
        <v>5</v>
      </c>
      <c r="F76">
        <v>11</v>
      </c>
      <c r="G76">
        <v>9</v>
      </c>
      <c r="H76">
        <v>14</v>
      </c>
    </row>
    <row r="78" spans="1:8" x14ac:dyDescent="0.25">
      <c r="B78" s="3" t="s">
        <v>13</v>
      </c>
      <c r="C78">
        <f>_xlfn.STDEV.S(B76:K76)</f>
        <v>2.9113897843110053</v>
      </c>
    </row>
    <row r="79" spans="1:8" x14ac:dyDescent="0.25">
      <c r="B79" t="s">
        <v>7</v>
      </c>
      <c r="C79">
        <f>AVERAGE(B76:K76)</f>
        <v>9.8571428571428577</v>
      </c>
    </row>
    <row r="80" spans="1:8" x14ac:dyDescent="0.25">
      <c r="B80" s="3" t="s">
        <v>9</v>
      </c>
      <c r="C80">
        <v>0.99</v>
      </c>
    </row>
    <row r="81" spans="1:9" x14ac:dyDescent="0.25">
      <c r="B81" t="s">
        <v>0</v>
      </c>
      <c r="C81">
        <f>COUNT(B76:J76)</f>
        <v>7</v>
      </c>
    </row>
    <row r="83" spans="1:9" x14ac:dyDescent="0.25">
      <c r="B83" t="s">
        <v>2</v>
      </c>
      <c r="C83" s="2">
        <f>C79 - _xlfn.T.INV((1+C80)/2, C81-1) * C78/ SQRT(C81)</f>
        <v>5.777481997781833</v>
      </c>
    </row>
    <row r="84" spans="1:9" x14ac:dyDescent="0.25">
      <c r="B84" t="s">
        <v>1</v>
      </c>
      <c r="C84" s="2">
        <f>C79 + _xlfn.T.INV((1+C80)/2, C81-1) * C78/ SQRT(C81)</f>
        <v>13.936803716503881</v>
      </c>
    </row>
    <row r="87" spans="1:9" x14ac:dyDescent="0.25">
      <c r="A87" t="s">
        <v>23</v>
      </c>
      <c r="B87" s="1"/>
    </row>
    <row r="88" spans="1:9" x14ac:dyDescent="0.25">
      <c r="B88">
        <v>5</v>
      </c>
      <c r="C88">
        <v>4</v>
      </c>
      <c r="D88">
        <v>11</v>
      </c>
      <c r="E88">
        <v>6</v>
      </c>
      <c r="F88">
        <v>8</v>
      </c>
      <c r="G88">
        <v>4</v>
      </c>
      <c r="H88">
        <v>12</v>
      </c>
      <c r="I88">
        <v>2</v>
      </c>
    </row>
    <row r="90" spans="1:9" x14ac:dyDescent="0.25">
      <c r="B90" s="3" t="s">
        <v>17</v>
      </c>
      <c r="C90">
        <f>_xlfn.VAR.S(B88:I88)</f>
        <v>12.571428571428571</v>
      </c>
    </row>
    <row r="91" spans="1:9" x14ac:dyDescent="0.25">
      <c r="B91" t="s">
        <v>7</v>
      </c>
      <c r="C91">
        <f>AVERAGE(B88:K88)</f>
        <v>6.5</v>
      </c>
    </row>
    <row r="92" spans="1:9" x14ac:dyDescent="0.25">
      <c r="B92" s="3" t="s">
        <v>9</v>
      </c>
      <c r="C92">
        <v>0.9</v>
      </c>
    </row>
    <row r="93" spans="1:9" x14ac:dyDescent="0.25">
      <c r="B93" t="s">
        <v>0</v>
      </c>
      <c r="C93">
        <f>COUNT(B88:J88)</f>
        <v>8</v>
      </c>
    </row>
    <row r="95" spans="1:9" x14ac:dyDescent="0.25">
      <c r="B95" t="s">
        <v>18</v>
      </c>
      <c r="C95" s="2">
        <f>SQRT((C93-1)*C90/_xlfn.CHISQ.INV((1 +C92)/2,C93-1))</f>
        <v>2.5011424330643242</v>
      </c>
    </row>
    <row r="96" spans="1:9" x14ac:dyDescent="0.25">
      <c r="B96" t="s">
        <v>19</v>
      </c>
      <c r="C96" s="2">
        <f>SQRT((C93-1)*C90/_xlfn.CHISQ.INV((1 -C92)/2,C93-1))</f>
        <v>6.3720154492712311</v>
      </c>
    </row>
    <row r="99" spans="1:3" x14ac:dyDescent="0.25">
      <c r="A99" t="s">
        <v>24</v>
      </c>
    </row>
    <row r="100" spans="1:3" x14ac:dyDescent="0.25">
      <c r="B100" s="3" t="s">
        <v>13</v>
      </c>
      <c r="C100">
        <f>SQRT(((20-C101)^2 * 2 +(30-C101)^2 * 3+(40-C101)^2 * 9+(50-C101)^2 * 17+(60-C101)^2 * 10+(70-C101)^2 * 6+(80-C101)^2 * 3)/(50 -1 ))</f>
        <v>14.142135623730951</v>
      </c>
    </row>
    <row r="101" spans="1:3" x14ac:dyDescent="0.25">
      <c r="B101" t="s">
        <v>7</v>
      </c>
      <c r="C101">
        <f>((20*2)+(30*3)+(40*9)+(50*17)+(60*10)+(70*6)+(80*3))/50</f>
        <v>52</v>
      </c>
    </row>
    <row r="102" spans="1:3" x14ac:dyDescent="0.25">
      <c r="B102" s="3" t="s">
        <v>9</v>
      </c>
      <c r="C102">
        <v>0.95</v>
      </c>
    </row>
    <row r="103" spans="1:3" x14ac:dyDescent="0.25">
      <c r="B103" t="s">
        <v>0</v>
      </c>
      <c r="C103">
        <v>52</v>
      </c>
    </row>
    <row r="105" spans="1:3" x14ac:dyDescent="0.25">
      <c r="B105" t="s">
        <v>2</v>
      </c>
      <c r="C105" s="2">
        <f>C101 - _xlfn.T.INV((1+C102)/2, C103-1) * C100/ SQRT(C103)</f>
        <v>48.06280429999515</v>
      </c>
    </row>
    <row r="106" spans="1:3" x14ac:dyDescent="0.25">
      <c r="B106" t="s">
        <v>1</v>
      </c>
      <c r="C106" s="2">
        <f>C101 + _xlfn.T.INV((1+C102)/2, C103-1) * C100/ SQRT(C103)</f>
        <v>55.93719570000485</v>
      </c>
    </row>
    <row r="109" spans="1:3" x14ac:dyDescent="0.25">
      <c r="A109" t="s">
        <v>25</v>
      </c>
    </row>
    <row r="110" spans="1:3" x14ac:dyDescent="0.25">
      <c r="B110" s="3" t="s">
        <v>21</v>
      </c>
      <c r="C110">
        <v>100</v>
      </c>
    </row>
    <row r="111" spans="1:3" x14ac:dyDescent="0.25">
      <c r="B111" t="s">
        <v>0</v>
      </c>
      <c r="C111">
        <v>45</v>
      </c>
    </row>
    <row r="112" spans="1:3" x14ac:dyDescent="0.25">
      <c r="B112" s="3" t="s">
        <v>9</v>
      </c>
      <c r="C112">
        <v>0.95</v>
      </c>
    </row>
    <row r="113" spans="1:5" x14ac:dyDescent="0.25">
      <c r="B113" s="3" t="s">
        <v>22</v>
      </c>
      <c r="C113">
        <f>C111/C110</f>
        <v>0.45</v>
      </c>
    </row>
    <row r="115" spans="1:5" x14ac:dyDescent="0.25">
      <c r="B115" t="s">
        <v>2</v>
      </c>
      <c r="C115" s="2">
        <f>C113 - _xlfn.NORM.S.INV((1+C112)/2) * SQRT(C113*(1-C113)/C110)</f>
        <v>0.35249302291006068</v>
      </c>
    </row>
    <row r="116" spans="1:5" x14ac:dyDescent="0.25">
      <c r="B116" t="s">
        <v>1</v>
      </c>
      <c r="C116" s="2">
        <f>C113 + _xlfn.NORM.S.INV((1+C112)/2) * SQRT(C113*(1-C113)/C110)</f>
        <v>0.54750697708993934</v>
      </c>
    </row>
    <row r="119" spans="1:5" x14ac:dyDescent="0.25">
      <c r="A119" t="s">
        <v>26</v>
      </c>
    </row>
    <row r="120" spans="1:5" x14ac:dyDescent="0.25">
      <c r="B120" s="3" t="s">
        <v>6</v>
      </c>
      <c r="C120">
        <v>180</v>
      </c>
    </row>
    <row r="121" spans="1:5" x14ac:dyDescent="0.25">
      <c r="B121" t="s">
        <v>20</v>
      </c>
      <c r="C121">
        <v>30</v>
      </c>
    </row>
    <row r="122" spans="1:5" x14ac:dyDescent="0.25">
      <c r="B122" s="3" t="s">
        <v>9</v>
      </c>
      <c r="C122">
        <v>0.95</v>
      </c>
    </row>
    <row r="124" spans="1:5" x14ac:dyDescent="0.25">
      <c r="B124" t="s">
        <v>0</v>
      </c>
      <c r="C124" s="2">
        <f>(_xlfn.NORM.S.INV((1+C122)/2) * C120  / C121)^2</f>
        <v>138.29251754498841</v>
      </c>
      <c r="D124" s="5" t="s">
        <v>27</v>
      </c>
      <c r="E124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2024-10-09T18:03:33Z</dcterms:created>
  <dcterms:modified xsi:type="dcterms:W3CDTF">2024-10-14T09:57:33Z</dcterms:modified>
</cp:coreProperties>
</file>