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ТВиМС\Курс 2\"/>
    </mc:Choice>
  </mc:AlternateContent>
  <xr:revisionPtr revIDLastSave="0" documentId="13_ncr:1_{A2699799-CEC7-4B3C-8BAA-F669F2960442}" xr6:coauthVersionLast="47" xr6:coauthVersionMax="47" xr10:uidLastSave="{00000000-0000-0000-0000-000000000000}"/>
  <bookViews>
    <workbookView xWindow="-120" yWindow="-120" windowWidth="29040" windowHeight="15720" xr2:uid="{1F2CA641-2B6F-45C8-AE94-847F44759D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C59" i="1"/>
  <c r="D42" i="1"/>
  <c r="H39" i="1"/>
  <c r="E39" i="1"/>
  <c r="C30" i="1" l="1"/>
  <c r="C29" i="1"/>
  <c r="C17" i="1"/>
  <c r="C28" i="1"/>
  <c r="C27" i="1"/>
  <c r="C26" i="1"/>
  <c r="C25" i="1"/>
  <c r="C21" i="1"/>
  <c r="C12" i="1"/>
  <c r="C24" i="1"/>
  <c r="C23" i="1"/>
  <c r="C20" i="1"/>
  <c r="C19" i="1"/>
  <c r="C16" i="1"/>
  <c r="C15" i="1"/>
  <c r="C14" i="1"/>
  <c r="C13" i="1"/>
  <c r="C11" i="1"/>
  <c r="C18" i="1" l="1"/>
  <c r="C22" i="1"/>
</calcChain>
</file>

<file path=xl/sharedStrings.xml><?xml version="1.0" encoding="utf-8"?>
<sst xmlns="http://schemas.openxmlformats.org/spreadsheetml/2006/main" count="375" uniqueCount="338">
  <si>
    <t xml:space="preserve"> NA</t>
  </si>
  <si>
    <t>Кол-во NA</t>
  </si>
  <si>
    <t>a</t>
  </si>
  <si>
    <t>b</t>
  </si>
  <si>
    <t>Объем</t>
  </si>
  <si>
    <t>с</t>
  </si>
  <si>
    <t>Мин.</t>
  </si>
  <si>
    <t>Макс.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</si>
  <si>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</si>
  <si>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</si>
  <si>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</si>
  <si>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</si>
  <si>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</si>
  <si>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</si>
  <si>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</si>
  <si>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</si>
  <si>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</si>
  <si>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</si>
  <si>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</si>
  <si>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</si>
  <si>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</si>
  <si>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</si>
  <si>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</si>
  <si>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1-ый квартиль</t>
  </si>
  <si>
    <t>Медиана</t>
  </si>
  <si>
    <t>3-ья квартиль</t>
  </si>
  <si>
    <t>Среднее знач.</t>
  </si>
  <si>
    <t>Станд. отклонение</t>
  </si>
  <si>
    <t>Квартильный размах</t>
  </si>
  <si>
    <t>Испр. Дисперсия</t>
  </si>
  <si>
    <t>Ошибка выборки</t>
  </si>
  <si>
    <t>Эксцесс</t>
  </si>
  <si>
    <t>Коэф. Асимметрии</t>
  </si>
  <si>
    <t>Левая граница при Var(X)</t>
  </si>
  <si>
    <t>Правая граница при Var(X)</t>
  </si>
  <si>
    <t>Правая граница при E(X)</t>
  </si>
  <si>
    <t>Левая граница при E(X)</t>
  </si>
  <si>
    <t>NA</t>
  </si>
  <si>
    <t xml:space="preserve"> 231.892142</t>
  </si>
  <si>
    <t xml:space="preserve"> 189.185402</t>
  </si>
  <si>
    <t xml:space="preserve"> 208.610151</t>
  </si>
  <si>
    <t xml:space="preserve"> 217.370561</t>
  </si>
  <si>
    <t xml:space="preserve"> 244.517533</t>
  </si>
  <si>
    <t xml:space="preserve"> 207.832037</t>
  </si>
  <si>
    <t xml:space="preserve"> 192.867023</t>
  </si>
  <si>
    <t xml:space="preserve"> 200.026339</t>
  </si>
  <si>
    <t xml:space="preserve"> 230.493153</t>
  </si>
  <si>
    <t xml:space="preserve"> 236.793088</t>
  </si>
  <si>
    <t xml:space="preserve"> 168.537679</t>
  </si>
  <si>
    <t xml:space="preserve"> 213.896587</t>
  </si>
  <si>
    <t xml:space="preserve"> 210.428578</t>
  </si>
  <si>
    <t xml:space="preserve"> 213.37737</t>
  </si>
  <si>
    <t xml:space="preserve"> 449.821007</t>
  </si>
  <si>
    <t xml:space="preserve"> 201.760434</t>
  </si>
  <si>
    <t xml:space="preserve"> 227.015253</t>
  </si>
  <si>
    <t xml:space="preserve"> 207.269056</t>
  </si>
  <si>
    <t xml:space="preserve"> 185.184609</t>
  </si>
  <si>
    <t xml:space="preserve"> 224.084435</t>
  </si>
  <si>
    <t xml:space="preserve"> 243.788718</t>
  </si>
  <si>
    <t xml:space="preserve"> 192.147981</t>
  </si>
  <si>
    <t xml:space="preserve"> 214.123532</t>
  </si>
  <si>
    <t xml:space="preserve"> 240.960875</t>
  </si>
  <si>
    <t xml:space="preserve"> 240.664498</t>
  </si>
  <si>
    <t xml:space="preserve"> 223.44943</t>
  </si>
  <si>
    <t xml:space="preserve"> 242.681532</t>
  </si>
  <si>
    <t xml:space="preserve"> 212.262568</t>
  </si>
  <si>
    <t xml:space="preserve"> 195.635083</t>
  </si>
  <si>
    <t xml:space="preserve"> 231.465332</t>
  </si>
  <si>
    <t xml:space="preserve"> 210.401232</t>
  </si>
  <si>
    <t xml:space="preserve"> 385.290615</t>
  </si>
  <si>
    <t xml:space="preserve"> 219.832116</t>
  </si>
  <si>
    <t xml:space="preserve"> 226.323973</t>
  </si>
  <si>
    <t xml:space="preserve"> 196.305013</t>
  </si>
  <si>
    <t xml:space="preserve"> 189.980266</t>
  </si>
  <si>
    <t xml:space="preserve"> 192.958967</t>
  </si>
  <si>
    <t xml:space="preserve"> 94.9038510000001</t>
  </si>
  <si>
    <t xml:space="preserve"> 230.849051</t>
  </si>
  <si>
    <t xml:space="preserve"> 208.03549</t>
  </si>
  <si>
    <t xml:space="preserve"> 243.776624</t>
  </si>
  <si>
    <t xml:space="preserve"> 242.430583</t>
  </si>
  <si>
    <t xml:space="preserve"> 207.732305</t>
  </si>
  <si>
    <t xml:space="preserve"> 192.578208</t>
  </si>
  <si>
    <t xml:space="preserve"> 224.251136</t>
  </si>
  <si>
    <t xml:space="preserve"> 256.457373</t>
  </si>
  <si>
    <t xml:space="preserve"> 195.965085</t>
  </si>
  <si>
    <t xml:space="preserve"> 215.546465</t>
  </si>
  <si>
    <t xml:space="preserve"> 229.846742</t>
  </si>
  <si>
    <t xml:space="preserve"> 208.686031</t>
  </si>
  <si>
    <t xml:space="preserve"> 210.906778</t>
  </si>
  <si>
    <t xml:space="preserve"> 196.029419</t>
  </si>
  <si>
    <t xml:space="preserve"> 194.028872</t>
  </si>
  <si>
    <t xml:space="preserve"> 219.178338</t>
  </si>
  <si>
    <t xml:space="preserve"> 250.347224</t>
  </si>
  <si>
    <t xml:space="preserve"> 237.47882</t>
  </si>
  <si>
    <t xml:space="preserve"> 186.559602</t>
  </si>
  <si>
    <t xml:space="preserve"> 246.746818</t>
  </si>
  <si>
    <t xml:space="preserve"> 186.339391</t>
  </si>
  <si>
    <t xml:space="preserve"> 204.762935</t>
  </si>
  <si>
    <t xml:space="preserve"> 205.911841</t>
  </si>
  <si>
    <t xml:space="preserve"> 227.102724</t>
  </si>
  <si>
    <t xml:space="preserve"> 198.592447</t>
  </si>
  <si>
    <t xml:space="preserve"> 197.946238</t>
  </si>
  <si>
    <t xml:space="preserve"> 223.838381</t>
  </si>
  <si>
    <t xml:space="preserve"> 189.150232</t>
  </si>
  <si>
    <t xml:space="preserve"> 247.978536</t>
  </si>
  <si>
    <t xml:space="preserve"> 243.269443</t>
  </si>
  <si>
    <t xml:space="preserve"> 216.427076</t>
  </si>
  <si>
    <t xml:space="preserve"> 217.070902</t>
  </si>
  <si>
    <t xml:space="preserve"> 214.092543</t>
  </si>
  <si>
    <t xml:space="preserve"> 230.351834</t>
  </si>
  <si>
    <t xml:space="preserve"> 247.234831</t>
  </si>
  <si>
    <t xml:space="preserve"> 248.834327</t>
  </si>
  <si>
    <t xml:space="preserve"> 204.276562</t>
  </si>
  <si>
    <t xml:space="preserve"> 222.457406</t>
  </si>
  <si>
    <t xml:space="preserve"> 187.648482</t>
  </si>
  <si>
    <t xml:space="preserve"> 242.633708</t>
  </si>
  <si>
    <t xml:space="preserve"> 215.209414</t>
  </si>
  <si>
    <t xml:space="preserve"> 231.760274</t>
  </si>
  <si>
    <t xml:space="preserve"> 184.084824</t>
  </si>
  <si>
    <t xml:space="preserve"> 249.203845</t>
  </si>
  <si>
    <t xml:space="preserve"> 244.733175</t>
  </si>
  <si>
    <t xml:space="preserve"> 253.901709</t>
  </si>
  <si>
    <t xml:space="preserve"> 241.846484</t>
  </si>
  <si>
    <t xml:space="preserve"> 240.112592</t>
  </si>
  <si>
    <t xml:space="preserve"> 417.555811</t>
  </si>
  <si>
    <t xml:space="preserve"> 241.336147</t>
  </si>
  <si>
    <t xml:space="preserve"> 235.111959</t>
  </si>
  <si>
    <t xml:space="preserve"> 209.506485</t>
  </si>
  <si>
    <t xml:space="preserve"> 266.322669</t>
  </si>
  <si>
    <t xml:space="preserve"> 215.502294</t>
  </si>
  <si>
    <t xml:space="preserve"> 199.834988</t>
  </si>
  <si>
    <t xml:space="preserve"> 213.5327</t>
  </si>
  <si>
    <t xml:space="preserve"> 193.684271</t>
  </si>
  <si>
    <t xml:space="preserve"> 261.658136</t>
  </si>
  <si>
    <t xml:space="preserve"> 201.297187</t>
  </si>
  <si>
    <t xml:space="preserve"> 234.88011</t>
  </si>
  <si>
    <t xml:space="preserve"> 248.796638</t>
  </si>
  <si>
    <t xml:space="preserve"> 204.085339</t>
  </si>
  <si>
    <t xml:space="preserve"> 240.56817</t>
  </si>
  <si>
    <t xml:space="preserve"> 127.169047</t>
  </si>
  <si>
    <t xml:space="preserve"> 251.184727</t>
  </si>
  <si>
    <t xml:space="preserve"> 254.806369</t>
  </si>
  <si>
    <t xml:space="preserve"> 213.127717</t>
  </si>
  <si>
    <t xml:space="preserve"> 215.756095</t>
  </si>
  <si>
    <t xml:space="preserve"> 236.446622</t>
  </si>
  <si>
    <t xml:space="preserve"> 233.242297</t>
  </si>
  <si>
    <t xml:space="preserve"> 224.231229</t>
  </si>
  <si>
    <t xml:space="preserve"> 238.383175</t>
  </si>
  <si>
    <t xml:space="preserve"> 250.133785</t>
  </si>
  <si>
    <t xml:space="preserve"> 167.211255</t>
  </si>
  <si>
    <t xml:space="preserve"> 175.481071</t>
  </si>
  <si>
    <t xml:space="preserve"> 219.120327</t>
  </si>
  <si>
    <t xml:space="preserve"> 213.898996</t>
  </si>
  <si>
    <t xml:space="preserve"> 236.894453</t>
  </si>
  <si>
    <t xml:space="preserve"> 210.02427</t>
  </si>
  <si>
    <t xml:space="preserve"> 235.836796</t>
  </si>
  <si>
    <t xml:space="preserve"> 237.430864</t>
  </si>
  <si>
    <t xml:space="preserve"> 211.830084</t>
  </si>
  <si>
    <t xml:space="preserve"> 235.187143</t>
  </si>
  <si>
    <t xml:space="preserve"> 227.196672</t>
  </si>
  <si>
    <t xml:space="preserve"> 196.723659</t>
  </si>
  <si>
    <t xml:space="preserve"> 246.435636</t>
  </si>
  <si>
    <t xml:space="preserve"> 178.542528</t>
  </si>
  <si>
    <t xml:space="preserve"> 248.249583</t>
  </si>
  <si>
    <t xml:space="preserve"> 233.579588</t>
  </si>
  <si>
    <t xml:space="preserve"> 229.159101</t>
  </si>
  <si>
    <t xml:space="preserve"> 236.478689</t>
  </si>
  <si>
    <t xml:space="preserve"> 162.778048</t>
  </si>
  <si>
    <t xml:space="preserve"> 242.227622</t>
  </si>
  <si>
    <t xml:space="preserve"> 269.349679</t>
  </si>
  <si>
    <t xml:space="preserve"> 216.062555</t>
  </si>
  <si>
    <t xml:space="preserve"> 250.820564</t>
  </si>
  <si>
    <t xml:space="preserve"> 249.629975</t>
  </si>
  <si>
    <t xml:space="preserve"> 211.49474</t>
  </si>
  <si>
    <t xml:space="preserve"> 264.26839</t>
  </si>
  <si>
    <t xml:space="preserve"> 203.775219</t>
  </si>
  <si>
    <t xml:space="preserve"> 240.009232</t>
  </si>
  <si>
    <t xml:space="preserve"> 209.049577</t>
  </si>
  <si>
    <t xml:space="preserve"> 242.613443</t>
  </si>
  <si>
    <t xml:space="preserve"> 215.301268</t>
  </si>
  <si>
    <t xml:space="preserve"> 235.079868</t>
  </si>
  <si>
    <t xml:space="preserve"> 228.059583</t>
  </si>
  <si>
    <t xml:space="preserve"> 219.40997</t>
  </si>
  <si>
    <t xml:space="preserve"> 256.555621</t>
  </si>
  <si>
    <t xml:space="preserve"> 249.275123</t>
  </si>
  <si>
    <t xml:space="preserve"> 229.575809</t>
  </si>
  <si>
    <t xml:space="preserve"> 223.021017</t>
  </si>
  <si>
    <t xml:space="preserve"> 225.829491</t>
  </si>
  <si>
    <t xml:space="preserve"> 213.065696</t>
  </si>
  <si>
    <t xml:space="preserve"> 235.916131</t>
  </si>
  <si>
    <t xml:space="preserve"> 237.192086</t>
  </si>
  <si>
    <t xml:space="preserve"> 189.668639</t>
  </si>
  <si>
    <t xml:space="preserve"> 183.445658</t>
  </si>
  <si>
    <t xml:space="preserve"> 223.993957</t>
  </si>
  <si>
    <t xml:space="preserve"> 208.53021</t>
  </si>
  <si>
    <t xml:space="preserve"> 251.798364</t>
  </si>
  <si>
    <t xml:space="preserve"> 233.470607</t>
  </si>
  <si>
    <t xml:space="preserve"> 215.708053</t>
  </si>
  <si>
    <t xml:space="preserve"> 204.292416</t>
  </si>
  <si>
    <t xml:space="preserve"> 173.696649</t>
  </si>
  <si>
    <t xml:space="preserve"> 228.042877</t>
  </si>
  <si>
    <t xml:space="preserve"> 221.971773</t>
  </si>
  <si>
    <t xml:space="preserve"> 249.911576</t>
  </si>
  <si>
    <t xml:space="preserve"> 221.158642</t>
  </si>
  <si>
    <t xml:space="preserve"> 201.899099</t>
  </si>
  <si>
    <t xml:space="preserve"> 209.938449</t>
  </si>
  <si>
    <t xml:space="preserve"> 228.206205</t>
  </si>
  <si>
    <t xml:space="preserve"> 268.65736</t>
  </si>
  <si>
    <t xml:space="preserve"> 233.230841</t>
  </si>
  <si>
    <t xml:space="preserve"> 217.15256</t>
  </si>
  <si>
    <t xml:space="preserve"> 189.10074</t>
  </si>
  <si>
    <t xml:space="preserve"> 242.306158</t>
  </si>
  <si>
    <t xml:space="preserve"> 184.437186</t>
  </si>
  <si>
    <t xml:space="preserve"> 246.406013</t>
  </si>
  <si>
    <t xml:space="preserve"> 226.150604</t>
  </si>
  <si>
    <t xml:space="preserve"> 247.339893</t>
  </si>
  <si>
    <t xml:space="preserve"> 228.347664</t>
  </si>
  <si>
    <t xml:space="preserve"> 241.752179</t>
  </si>
  <si>
    <t xml:space="preserve"> 235.596626</t>
  </si>
  <si>
    <t xml:space="preserve"> 232.860796</t>
  </si>
  <si>
    <t xml:space="preserve"> 227.204303</t>
  </si>
  <si>
    <t xml:space="preserve"> 213.973859</t>
  </si>
  <si>
    <t xml:space="preserve"> 252.745185</t>
  </si>
  <si>
    <t xml:space="preserve"> 207.607623</t>
  </si>
  <si>
    <t xml:space="preserve"> 241.070632</t>
  </si>
  <si>
    <t xml:space="preserve"> 245.902974</t>
  </si>
  <si>
    <t xml:space="preserve"> 204.07585</t>
  </si>
  <si>
    <t xml:space="preserve"> 225.435668</t>
  </si>
  <si>
    <t xml:space="preserve"> 177.765258</t>
  </si>
  <si>
    <t xml:space="preserve"> 214.81934</t>
  </si>
  <si>
    <t xml:space="preserve"> 224.48306</t>
  </si>
  <si>
    <t xml:space="preserve"> 239.83145</t>
  </si>
  <si>
    <t xml:space="preserve"> 228.175373</t>
  </si>
  <si>
    <t xml:space="preserve"> 187.424213</t>
  </si>
  <si>
    <t xml:space="preserve"> 216.943677</t>
  </si>
  <si>
    <t xml:space="preserve"> 204.4736</t>
  </si>
  <si>
    <t xml:space="preserve"> 245.715925</t>
  </si>
  <si>
    <t xml:space="preserve"> 234.834331</t>
  </si>
  <si>
    <t xml:space="preserve"> 208.687495</t>
  </si>
  <si>
    <t xml:space="preserve"> 184.449426</t>
  </si>
  <si>
    <t xml:space="preserve"> 255.030157</t>
  </si>
  <si>
    <t xml:space="preserve"> 255.313596</t>
  </si>
  <si>
    <t xml:space="preserve"> 202.622811</t>
  </si>
  <si>
    <t xml:space="preserve"> 238.377979</t>
  </si>
  <si>
    <t xml:space="preserve"> 243.5623</t>
  </si>
  <si>
    <t xml:space="preserve"> 226.701074</t>
  </si>
  <si>
    <t xml:space="preserve"> 232.698066</t>
  </si>
  <si>
    <t xml:space="preserve"> 243.865476</t>
  </si>
  <si>
    <t xml:space="preserve"> 230.03365</t>
  </si>
  <si>
    <t xml:space="preserve"> 237.833128</t>
  </si>
  <si>
    <t xml:space="preserve"> 265.033436</t>
  </si>
  <si>
    <t xml:space="preserve"> 182.511522</t>
  </si>
  <si>
    <t xml:space="preserve"> 207.094717</t>
  </si>
  <si>
    <t xml:space="preserve"> 237.164811</t>
  </si>
  <si>
    <t xml:space="preserve"> 234.948564</t>
  </si>
  <si>
    <t xml:space="preserve"> 207.108373</t>
  </si>
  <si>
    <t xml:space="preserve"> 261.672541</t>
  </si>
  <si>
    <t xml:space="preserve"> 194.068017</t>
  </si>
  <si>
    <t xml:space="preserve"> 233.851135</t>
  </si>
  <si>
    <t xml:space="preserve"> 213.393436</t>
  </si>
  <si>
    <t xml:space="preserve"> 244.616114</t>
  </si>
  <si>
    <t xml:space="preserve"> 262.587947</t>
  </si>
  <si>
    <t xml:space="preserve"> 246.629592</t>
  </si>
  <si>
    <t xml:space="preserve"> 194.562402</t>
  </si>
  <si>
    <t xml:space="preserve"> 248.804236</t>
  </si>
  <si>
    <t xml:space="preserve"> 222.285009</t>
  </si>
  <si>
    <t xml:space="preserve"> 225.913836</t>
  </si>
  <si>
    <t xml:space="preserve"> 225.567471</t>
  </si>
  <si>
    <t xml:space="preserve"> 266.898418</t>
  </si>
  <si>
    <t xml:space="preserve"> 224.421765</t>
  </si>
  <si>
    <t xml:space="preserve"> 220.980897</t>
  </si>
  <si>
    <t xml:space="preserve"> 198.570386</t>
  </si>
  <si>
    <t xml:space="preserve"> 220.070995</t>
  </si>
  <si>
    <t xml:space="preserve"> 208.965547</t>
  </si>
  <si>
    <t xml:space="preserve"> 235.355869</t>
  </si>
  <si>
    <t xml:space="preserve"> 215.522689</t>
  </si>
  <si>
    <t xml:space="preserve"> 197.195439</t>
  </si>
  <si>
    <t xml:space="preserve"> 231.207006</t>
  </si>
  <si>
    <t xml:space="preserve"> 206.75727</t>
  </si>
  <si>
    <t xml:space="preserve"> 196.114654</t>
  </si>
  <si>
    <t xml:space="preserve"> 228.658436</t>
  </si>
  <si>
    <t xml:space="preserve"> 216.86156</t>
  </si>
  <si>
    <t xml:space="preserve"> 179.065864</t>
  </si>
  <si>
    <t xml:space="preserve"> 218.98355</t>
  </si>
  <si>
    <t xml:space="preserve"> 232.51021</t>
  </si>
  <si>
    <t xml:space="preserve"> 250.729813</t>
  </si>
  <si>
    <t xml:space="preserve"> 220.636214</t>
  </si>
  <si>
    <t xml:space="preserve"> 213.618208</t>
  </si>
  <si>
    <t xml:space="preserve"> 247.381826</t>
  </si>
  <si>
    <t xml:space="preserve"> 247.796871</t>
  </si>
  <si>
    <t xml:space="preserve"> 198.065742</t>
  </si>
  <si>
    <t xml:space="preserve"> 243.640325</t>
  </si>
  <si>
    <t xml:space="preserve"> 215.974522</t>
  </si>
  <si>
    <t xml:space="preserve"> 242.732694</t>
  </si>
  <si>
    <t xml:space="preserve"> 216.009013</t>
  </si>
  <si>
    <t xml:space="preserve"> 243.689104</t>
  </si>
  <si>
    <t xml:space="preserve"> 200.075637</t>
  </si>
  <si>
    <t xml:space="preserve"> 238.997308</t>
  </si>
  <si>
    <t xml:space="preserve"> 183.57982</t>
  </si>
  <si>
    <t xml:space="preserve"> 234.45191</t>
  </si>
  <si>
    <t xml:space="preserve"> 254.492923</t>
  </si>
  <si>
    <t xml:space="preserve"> 210.582999</t>
  </si>
  <si>
    <t xml:space="preserve"> 200.147656</t>
  </si>
  <si>
    <t xml:space="preserve"> 199.786656</t>
  </si>
  <si>
    <t xml:space="preserve"> 239.715219</t>
  </si>
  <si>
    <t xml:space="preserve"> 210.762376</t>
  </si>
  <si>
    <t xml:space="preserve"> 233.24998</t>
  </si>
  <si>
    <t xml:space="preserve"> 225.99922</t>
  </si>
  <si>
    <t xml:space="preserve"> 181.23329</t>
  </si>
  <si>
    <t xml:space="preserve"> 237.32023</t>
  </si>
  <si>
    <t xml:space="preserve"> 240.097233</t>
  </si>
  <si>
    <t xml:space="preserve"> 192.030778</t>
  </si>
  <si>
    <t xml:space="preserve"> 225.501847</t>
  </si>
  <si>
    <t>Вариационный ряд</t>
  </si>
  <si>
    <t>Изначальные значения</t>
  </si>
  <si>
    <t>ИД23-1</t>
  </si>
  <si>
    <t>Маслов Александр Николаевич</t>
  </si>
  <si>
    <t>s</t>
  </si>
  <si>
    <t>t</t>
  </si>
  <si>
    <t>Квантиль уровня 0.6</t>
  </si>
  <si>
    <t>Общее количество выбросов</t>
  </si>
  <si>
    <t>Задание 1</t>
  </si>
  <si>
    <t>Задание 2</t>
  </si>
  <si>
    <t>ni</t>
  </si>
  <si>
    <t>xi</t>
  </si>
  <si>
    <t>Распределение Пуассона</t>
  </si>
  <si>
    <t>E(X)=λ</t>
  </si>
  <si>
    <t>=&gt;</t>
  </si>
  <si>
    <t>По методу моментов найдем выборочное среднее</t>
  </si>
  <si>
    <t>λ =</t>
  </si>
  <si>
    <t>Ответ:</t>
  </si>
  <si>
    <t>Задание 3</t>
  </si>
  <si>
    <t xml:space="preserve"> 1Межквартильным размахом 𝐼𝑄𝑅 называется разность между третьим и первым квартилями, 𝐼𝑄𝑅 = 𝑞0,75 − 𝑞0,25, Это характеристика разброса значений в выборке, Выбросы– это элементы выборки, находящиеся вне отрезка [𝑞0,25 − 1, 5 · 𝐼𝑄𝑅</t>
  </si>
  <si>
    <t xml:space="preserve"> 𝑞0,75 + 1, 5 · 𝐼𝑄𝑅], 3 204,384</t>
  </si>
  <si>
    <t>ОМП</t>
  </si>
  <si>
    <t>Функция</t>
  </si>
  <si>
    <t>θe^(-θx)</t>
  </si>
  <si>
    <t xml:space="preserve">θ=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</si>
</sst>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53499</xdr:colOff>
      <xdr:row>38</xdr:row>
      <xdr:rowOff>26543</xdr:rowOff>
    </xdr:from>
    <xdr:ext cx="19229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8DE25F-0093-3771-801E-67FE85AC669B}"/>
                </a:ext>
              </a:extLst>
            </xdr:cNvPr>
            <xdr:cNvSpPr txBox="1"/>
          </xdr:nvSpPr>
          <xdr:spPr>
            <a:xfrm>
              <a:off x="3244374" y="7265543"/>
              <a:ext cx="1922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 kern="120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kern="1200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r>
                <a:rPr lang="en-US" sz="1100" kern="1200"/>
                <a:t> =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8DE25F-0093-3771-801E-67FE85AC669B}"/>
                </a:ext>
              </a:extLst>
            </xdr:cNvPr>
            <xdr:cNvSpPr txBox="1"/>
          </xdr:nvSpPr>
          <xdr:spPr>
            <a:xfrm>
              <a:off x="3244374" y="7265543"/>
              <a:ext cx="19229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𝑋 ̅</a:t>
              </a:r>
              <a:r>
                <a:rPr lang="en-US" sz="1100" kern="1200"/>
                <a:t> =</a:t>
              </a:r>
            </a:p>
          </xdr:txBody>
        </xdr:sp>
      </mc:Fallback>
    </mc:AlternateContent>
    <xdr:clientData/>
  </xdr:oneCellAnchor>
  <xdr:oneCellAnchor>
    <xdr:from>
      <xdr:col>1</xdr:col>
      <xdr:colOff>5874</xdr:colOff>
      <xdr:row>48</xdr:row>
      <xdr:rowOff>178943</xdr:rowOff>
    </xdr:from>
    <xdr:ext cx="1220013" cy="2061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4B3238-1B41-8596-B295-EB586DD85BB5}"/>
                </a:ext>
              </a:extLst>
            </xdr:cNvPr>
            <xdr:cNvSpPr txBox="1"/>
          </xdr:nvSpPr>
          <xdr:spPr>
            <a:xfrm>
              <a:off x="615474" y="9322943"/>
              <a:ext cx="1220013" cy="2061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</m:t>
                        </m:r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</m:e>
                        </m:nary>
                      </m:sup>
                    </m:sSup>
                    <m:r>
                      <m:rPr>
                        <m:nor/>
                      </m:rPr>
                      <a:rPr lang="en-US"/>
                      <m:t>​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4B3238-1B41-8596-B295-EB586DD85BB5}"/>
                </a:ext>
              </a:extLst>
            </xdr:cNvPr>
            <xdr:cNvSpPr txBox="1"/>
          </xdr:nvSpPr>
          <xdr:spPr>
            <a:xfrm>
              <a:off x="615474" y="9322943"/>
              <a:ext cx="1220013" cy="2061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b="0" i="0">
                  <a:latin typeface="Cambria Math" panose="02040503050406030204" pitchFamily="18" charset="0"/>
                </a:rPr>
                <a:t>𝐿(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"θ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"n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"e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^("-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∑24_(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​</a:t>
              </a:r>
              <a:r>
                <a:rPr lang="en-US" i="0"/>
                <a:t>"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0</xdr:colOff>
      <xdr:row>50</xdr:row>
      <xdr:rowOff>0</xdr:rowOff>
    </xdr:from>
    <xdr:ext cx="1572162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2D9E02-B3EA-40B2-8741-FED9C4E9ACC7}"/>
                </a:ext>
              </a:extLst>
            </xdr:cNvPr>
            <xdr:cNvSpPr txBox="1"/>
          </xdr:nvSpPr>
          <xdr:spPr>
            <a:xfrm>
              <a:off x="609600" y="9525000"/>
              <a:ext cx="157216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l-GR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l-G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nary>
                      <m:naryPr>
                        <m:chr m:val="∑"/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𝑋𝑖</m:t>
                        </m:r>
                      </m:e>
                    </m:nary>
                    <m:r>
                      <m:rPr>
                        <m:nor/>
                      </m:rPr>
                      <a:rPr lang="en-US"/>
                      <m:t>​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2D9E02-B3EA-40B2-8741-FED9C4E9ACC7}"/>
                </a:ext>
              </a:extLst>
            </xdr:cNvPr>
            <xdr:cNvSpPr txBox="1"/>
          </xdr:nvSpPr>
          <xdr:spPr>
            <a:xfrm>
              <a:off x="609600" y="9525000"/>
              <a:ext cx="157216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b="0" i="0">
                  <a:latin typeface="Cambria Math" panose="02040503050406030204" pitchFamily="18" charset="0"/>
                </a:rPr>
                <a:t>ln⁡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=𝑛 ln⁡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^𝑛▒𝑋𝑖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​</a:t>
              </a:r>
              <a:r>
                <a:rPr lang="en-US" i="0"/>
                <a:t>"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0</xdr:colOff>
      <xdr:row>53</xdr:row>
      <xdr:rowOff>0</xdr:rowOff>
    </xdr:from>
    <xdr:ext cx="1614481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93E668-9BD2-4AD4-8B94-1A8D4924BF11}"/>
                </a:ext>
              </a:extLst>
            </xdr:cNvPr>
            <xdr:cNvSpPr txBox="1"/>
          </xdr:nvSpPr>
          <xdr:spPr>
            <a:xfrm>
              <a:off x="609600" y="10096500"/>
              <a:ext cx="161448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f>
                          <m:f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num>
                          <m:den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m:rPr>
                                <m:nor/>
                              </m:rPr>
                              <a:rPr lang="el-GR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θ</m:t>
                            </m:r>
                          </m:den>
                        </m:f>
                        <m:r>
                          <m:rPr>
                            <m:sty m:val="p"/>
                          </m:rPr>
                          <a:rPr lang="en-US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l-GR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𝑋𝑖</m:t>
                        </m:r>
                      </m:e>
                    </m:nary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0</m:t>
                    </m:r>
                    <m:r>
                      <m:rPr>
                        <m:nor/>
                      </m:rPr>
                      <a:rPr lang="en-US"/>
                      <m:t>​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93E668-9BD2-4AD4-8B94-1A8D4924BF11}"/>
                </a:ext>
              </a:extLst>
            </xdr:cNvPr>
            <xdr:cNvSpPr txBox="1"/>
          </xdr:nvSpPr>
          <xdr:spPr>
            <a:xfrm>
              <a:off x="609600" y="10096500"/>
              <a:ext cx="161448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b="0" i="0">
                  <a:latin typeface="Cambria Math" panose="02040503050406030204" pitchFamily="18" charset="0"/>
                </a:rPr>
                <a:t>〖𝑑/𝑑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n-US" b="0" i="0">
                  <a:latin typeface="Cambria Math" panose="02040503050406030204" pitchFamily="18" charset="0"/>
                </a:rPr>
                <a:t>ln〗⁡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=𝑛/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^𝑛▒𝑋𝑖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0</a:t>
              </a:r>
              <a:r>
                <a:rPr lang="en-US" i="0">
                  <a:latin typeface="Cambria Math" panose="02040503050406030204" pitchFamily="18" charset="0"/>
                </a:rPr>
                <a:t>​</a:t>
              </a:r>
              <a:r>
                <a:rPr lang="en-US" i="0"/>
                <a:t>"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</xdr:col>
      <xdr:colOff>9525</xdr:colOff>
      <xdr:row>55</xdr:row>
      <xdr:rowOff>161925</xdr:rowOff>
    </xdr:from>
    <xdr:ext cx="738215" cy="328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A2C29D-B54D-4384-AD23-E43DC82A44FC}"/>
                </a:ext>
              </a:extLst>
            </xdr:cNvPr>
            <xdr:cNvSpPr txBox="1"/>
          </xdr:nvSpPr>
          <xdr:spPr>
            <a:xfrm>
              <a:off x="619125" y="10639425"/>
              <a:ext cx="73821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𝑋𝑖</m:t>
                            </m:r>
                          </m:e>
                        </m:nary>
                      </m:den>
                    </m:f>
                    <m:r>
                      <m:rPr>
                        <m:nor/>
                      </m:rPr>
                      <a:rPr lang="en-US"/>
                      <m:t>​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A2C29D-B54D-4384-AD23-E43DC82A44FC}"/>
                </a:ext>
              </a:extLst>
            </xdr:cNvPr>
            <xdr:cNvSpPr txBox="1"/>
          </xdr:nvSpPr>
          <xdr:spPr>
            <a:xfrm>
              <a:off x="619125" y="10639425"/>
              <a:ext cx="73821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"=𝑛/(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en-US" i="0">
                  <a:latin typeface="Cambria Math" panose="02040503050406030204" pitchFamily="18" charset="0"/>
                </a:rPr>
                <a:t>​</a:t>
              </a:r>
              <a:r>
                <a:rPr lang="en-US" i="0"/>
                <a:t>"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C7C0-3FD0-4BC7-903F-29A5936DBEF8}">
  <dimension ref="A1:KX61"/>
  <sheetViews>
    <sheetView tabSelected="1" topLeftCell="A31" workbookViewId="0">
      <selection activeCell="D62" sqref="D62"/>
    </sheetView>
  </sheetViews>
  <sheetFormatPr defaultRowHeight="15" x14ac:dyDescent="0.25"/>
  <cols>
    <col min="2" max="2" width="29.140625" bestFit="1" customWidth="1"/>
    <col min="3" max="3" width="9.5703125" bestFit="1" customWidth="1"/>
  </cols>
  <sheetData>
    <row r="1" spans="1:310" x14ac:dyDescent="0.25">
      <c r="A1" t="s">
        <v>315</v>
      </c>
      <c r="B1" t="s">
        <v>316</v>
      </c>
    </row>
    <row r="2" spans="1:310" x14ac:dyDescent="0.25">
      <c r="A2" t="s">
        <v>321</v>
      </c>
    </row>
    <row r="3" spans="1:310" x14ac:dyDescent="0.25">
      <c r="A3" s="3" t="s">
        <v>314</v>
      </c>
      <c r="B3" s="3"/>
    </row>
    <row r="4" spans="1:310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0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  <c r="W4" t="s">
        <v>58</v>
      </c>
      <c r="X4" t="s">
        <v>59</v>
      </c>
      <c r="Y4" t="s">
        <v>0</v>
      </c>
      <c r="Z4" t="s">
        <v>60</v>
      </c>
      <c r="AA4" t="s">
        <v>61</v>
      </c>
      <c r="AB4" t="s">
        <v>62</v>
      </c>
      <c r="AC4" t="s">
        <v>63</v>
      </c>
      <c r="AD4" t="s">
        <v>64</v>
      </c>
      <c r="AE4" t="s">
        <v>65</v>
      </c>
      <c r="AF4" t="s">
        <v>66</v>
      </c>
      <c r="AG4" t="s">
        <v>67</v>
      </c>
      <c r="AH4" t="s">
        <v>68</v>
      </c>
      <c r="AI4" t="s">
        <v>69</v>
      </c>
      <c r="AJ4" t="s">
        <v>70</v>
      </c>
      <c r="AK4" t="s">
        <v>0</v>
      </c>
      <c r="AL4" t="s">
        <v>71</v>
      </c>
      <c r="AM4" t="s">
        <v>72</v>
      </c>
      <c r="AN4" t="s">
        <v>73</v>
      </c>
      <c r="AO4" t="s">
        <v>0</v>
      </c>
      <c r="AP4" t="s">
        <v>74</v>
      </c>
      <c r="AQ4" t="s">
        <v>75</v>
      </c>
      <c r="AR4" t="s">
        <v>76</v>
      </c>
      <c r="AS4" t="s">
        <v>0</v>
      </c>
      <c r="AT4" t="s">
        <v>77</v>
      </c>
      <c r="AU4" t="s">
        <v>78</v>
      </c>
      <c r="AV4" t="s">
        <v>79</v>
      </c>
      <c r="AW4" t="s">
        <v>80</v>
      </c>
      <c r="AX4" t="s">
        <v>0</v>
      </c>
      <c r="AY4" t="s">
        <v>81</v>
      </c>
      <c r="AZ4" t="s">
        <v>82</v>
      </c>
      <c r="BA4" t="s">
        <v>0</v>
      </c>
      <c r="BB4" t="s">
        <v>83</v>
      </c>
      <c r="BC4" t="s">
        <v>84</v>
      </c>
      <c r="BD4" t="s">
        <v>85</v>
      </c>
      <c r="BE4" t="s">
        <v>86</v>
      </c>
      <c r="BF4" t="s">
        <v>87</v>
      </c>
      <c r="BG4" t="s">
        <v>88</v>
      </c>
      <c r="BH4" t="s">
        <v>0</v>
      </c>
      <c r="BI4" t="s">
        <v>89</v>
      </c>
      <c r="BJ4" t="s">
        <v>90</v>
      </c>
      <c r="BK4" t="s">
        <v>91</v>
      </c>
      <c r="BL4" t="s">
        <v>92</v>
      </c>
      <c r="BM4" t="s">
        <v>93</v>
      </c>
      <c r="BN4" t="s">
        <v>94</v>
      </c>
      <c r="BO4" t="s">
        <v>95</v>
      </c>
      <c r="BP4" t="s">
        <v>96</v>
      </c>
      <c r="BQ4" t="s">
        <v>97</v>
      </c>
      <c r="BR4" t="s">
        <v>98</v>
      </c>
      <c r="BS4" t="s">
        <v>99</v>
      </c>
      <c r="BT4" t="s">
        <v>100</v>
      </c>
      <c r="BU4" t="s">
        <v>0</v>
      </c>
      <c r="BV4" t="s">
        <v>101</v>
      </c>
      <c r="BW4" t="s">
        <v>102</v>
      </c>
      <c r="BX4" t="s">
        <v>103</v>
      </c>
      <c r="BY4" t="s">
        <v>104</v>
      </c>
      <c r="BZ4" t="s">
        <v>105</v>
      </c>
      <c r="CA4" t="s">
        <v>106</v>
      </c>
      <c r="CB4" t="s">
        <v>107</v>
      </c>
      <c r="CC4" t="s">
        <v>0</v>
      </c>
      <c r="CD4" t="s">
        <v>0</v>
      </c>
      <c r="CE4" t="s">
        <v>108</v>
      </c>
      <c r="CF4" t="s">
        <v>109</v>
      </c>
      <c r="CG4" t="s">
        <v>0</v>
      </c>
      <c r="CH4" t="s">
        <v>110</v>
      </c>
      <c r="CI4" t="s">
        <v>111</v>
      </c>
      <c r="CJ4" t="s">
        <v>112</v>
      </c>
      <c r="CK4" t="s">
        <v>113</v>
      </c>
      <c r="CL4" t="s">
        <v>114</v>
      </c>
      <c r="CM4" t="s">
        <v>115</v>
      </c>
      <c r="CN4" t="s">
        <v>116</v>
      </c>
      <c r="CO4" t="s">
        <v>117</v>
      </c>
      <c r="CP4" t="s">
        <v>118</v>
      </c>
      <c r="CQ4" t="s">
        <v>119</v>
      </c>
      <c r="CR4" t="s">
        <v>120</v>
      </c>
      <c r="CS4" t="s">
        <v>121</v>
      </c>
      <c r="CT4" t="s">
        <v>0</v>
      </c>
      <c r="CU4" t="s">
        <v>122</v>
      </c>
      <c r="CV4" t="s">
        <v>123</v>
      </c>
      <c r="CW4" t="s">
        <v>124</v>
      </c>
      <c r="CX4" t="s">
        <v>125</v>
      </c>
      <c r="CY4" t="s">
        <v>126</v>
      </c>
      <c r="CZ4" t="s">
        <v>127</v>
      </c>
      <c r="DA4" t="s">
        <v>0</v>
      </c>
      <c r="DB4" t="s">
        <v>128</v>
      </c>
      <c r="DC4" t="s">
        <v>129</v>
      </c>
      <c r="DD4" t="s">
        <v>130</v>
      </c>
      <c r="DE4" t="s">
        <v>131</v>
      </c>
      <c r="DF4" t="s">
        <v>132</v>
      </c>
      <c r="DG4" t="s">
        <v>133</v>
      </c>
      <c r="DH4" t="s">
        <v>134</v>
      </c>
      <c r="DI4" t="s">
        <v>135</v>
      </c>
      <c r="DJ4" t="s">
        <v>136</v>
      </c>
      <c r="DK4" t="s">
        <v>137</v>
      </c>
      <c r="DL4" t="s">
        <v>138</v>
      </c>
      <c r="DM4" t="s">
        <v>139</v>
      </c>
      <c r="DN4" t="s">
        <v>140</v>
      </c>
      <c r="DO4" t="s">
        <v>141</v>
      </c>
      <c r="DP4" t="s">
        <v>142</v>
      </c>
      <c r="DQ4" t="s">
        <v>143</v>
      </c>
      <c r="DR4" t="s">
        <v>144</v>
      </c>
      <c r="DS4" t="s">
        <v>145</v>
      </c>
      <c r="DT4" t="s">
        <v>146</v>
      </c>
      <c r="DU4" t="s">
        <v>147</v>
      </c>
      <c r="DV4" t="s">
        <v>148</v>
      </c>
      <c r="DW4" t="s">
        <v>149</v>
      </c>
      <c r="DX4" t="s">
        <v>150</v>
      </c>
      <c r="DY4" t="s">
        <v>151</v>
      </c>
      <c r="DZ4" t="s">
        <v>152</v>
      </c>
      <c r="EA4" t="s">
        <v>153</v>
      </c>
      <c r="EB4" t="s">
        <v>154</v>
      </c>
      <c r="EC4" t="s">
        <v>155</v>
      </c>
      <c r="ED4" t="s">
        <v>156</v>
      </c>
      <c r="EE4" t="s">
        <v>157</v>
      </c>
      <c r="EF4" t="s">
        <v>0</v>
      </c>
      <c r="EG4" t="s">
        <v>158</v>
      </c>
      <c r="EH4" t="s">
        <v>159</v>
      </c>
      <c r="EI4" t="s">
        <v>160</v>
      </c>
      <c r="EJ4" t="s">
        <v>161</v>
      </c>
      <c r="EK4" t="s">
        <v>162</v>
      </c>
      <c r="EL4" t="s">
        <v>0</v>
      </c>
      <c r="EM4" t="s">
        <v>163</v>
      </c>
      <c r="EN4" t="s">
        <v>164</v>
      </c>
      <c r="EO4" t="s">
        <v>165</v>
      </c>
      <c r="EP4" t="s">
        <v>166</v>
      </c>
      <c r="EQ4" t="s">
        <v>167</v>
      </c>
      <c r="ER4" t="s">
        <v>168</v>
      </c>
      <c r="ES4" t="s">
        <v>169</v>
      </c>
      <c r="ET4" t="s">
        <v>170</v>
      </c>
      <c r="EU4" t="s">
        <v>0</v>
      </c>
      <c r="EV4" t="s">
        <v>171</v>
      </c>
      <c r="EW4" t="s">
        <v>172</v>
      </c>
      <c r="EX4" t="s">
        <v>173</v>
      </c>
      <c r="EY4" t="s">
        <v>174</v>
      </c>
      <c r="EZ4" t="s">
        <v>175</v>
      </c>
      <c r="FA4" t="s">
        <v>176</v>
      </c>
      <c r="FB4" t="s">
        <v>177</v>
      </c>
      <c r="FC4" t="s">
        <v>178</v>
      </c>
      <c r="FD4" t="s">
        <v>179</v>
      </c>
      <c r="FE4" t="s">
        <v>180</v>
      </c>
      <c r="FF4" t="s">
        <v>181</v>
      </c>
      <c r="FG4" t="s">
        <v>0</v>
      </c>
      <c r="FH4" t="s">
        <v>0</v>
      </c>
      <c r="FI4" t="s">
        <v>182</v>
      </c>
      <c r="FJ4" t="s">
        <v>0</v>
      </c>
      <c r="FK4" t="s">
        <v>183</v>
      </c>
      <c r="FL4" t="s">
        <v>0</v>
      </c>
      <c r="FM4" t="s">
        <v>184</v>
      </c>
      <c r="FN4" t="s">
        <v>185</v>
      </c>
      <c r="FO4" t="s">
        <v>186</v>
      </c>
      <c r="FP4" t="s">
        <v>187</v>
      </c>
      <c r="FQ4" t="s">
        <v>188</v>
      </c>
      <c r="FR4" t="s">
        <v>189</v>
      </c>
      <c r="FS4" t="s">
        <v>190</v>
      </c>
      <c r="FT4" t="s">
        <v>191</v>
      </c>
      <c r="FU4" t="s">
        <v>192</v>
      </c>
      <c r="FV4" t="s">
        <v>193</v>
      </c>
      <c r="FW4" t="s">
        <v>194</v>
      </c>
      <c r="FX4" t="s">
        <v>195</v>
      </c>
      <c r="FY4" t="s">
        <v>196</v>
      </c>
      <c r="FZ4" t="s">
        <v>197</v>
      </c>
      <c r="GA4" t="s">
        <v>198</v>
      </c>
      <c r="GB4" t="s">
        <v>199</v>
      </c>
      <c r="GC4" t="s">
        <v>200</v>
      </c>
      <c r="GD4" t="s">
        <v>201</v>
      </c>
      <c r="GE4" t="s">
        <v>202</v>
      </c>
      <c r="GF4" t="s">
        <v>0</v>
      </c>
      <c r="GG4" t="s">
        <v>203</v>
      </c>
      <c r="GH4" t="s">
        <v>0</v>
      </c>
      <c r="GI4" t="s">
        <v>204</v>
      </c>
      <c r="GJ4" t="s">
        <v>205</v>
      </c>
      <c r="GK4" t="s">
        <v>206</v>
      </c>
      <c r="GL4" t="s">
        <v>0</v>
      </c>
      <c r="GM4" t="s">
        <v>207</v>
      </c>
      <c r="GN4" t="s">
        <v>208</v>
      </c>
      <c r="GO4" t="s">
        <v>209</v>
      </c>
      <c r="GP4" t="s">
        <v>210</v>
      </c>
      <c r="GQ4" t="s">
        <v>211</v>
      </c>
      <c r="GR4" t="s">
        <v>212</v>
      </c>
      <c r="GS4" t="s">
        <v>213</v>
      </c>
      <c r="GT4" t="s">
        <v>214</v>
      </c>
      <c r="GU4" t="s">
        <v>215</v>
      </c>
      <c r="GV4" t="s">
        <v>216</v>
      </c>
      <c r="GW4" t="s">
        <v>0</v>
      </c>
      <c r="GX4" t="s">
        <v>217</v>
      </c>
      <c r="GY4" t="s">
        <v>218</v>
      </c>
      <c r="GZ4" t="s">
        <v>219</v>
      </c>
      <c r="HA4" t="s">
        <v>220</v>
      </c>
      <c r="HB4" t="s">
        <v>221</v>
      </c>
      <c r="HC4" t="s">
        <v>222</v>
      </c>
      <c r="HD4" t="s">
        <v>223</v>
      </c>
      <c r="HE4" t="s">
        <v>224</v>
      </c>
      <c r="HF4" t="s">
        <v>225</v>
      </c>
      <c r="HG4" t="s">
        <v>226</v>
      </c>
      <c r="HH4" t="s">
        <v>227</v>
      </c>
      <c r="HI4" t="s">
        <v>228</v>
      </c>
      <c r="HJ4" t="s">
        <v>229</v>
      </c>
      <c r="HK4" t="s">
        <v>230</v>
      </c>
      <c r="HL4" t="s">
        <v>231</v>
      </c>
      <c r="HM4" t="s">
        <v>232</v>
      </c>
      <c r="HN4" t="s">
        <v>233</v>
      </c>
      <c r="HO4" t="s">
        <v>234</v>
      </c>
      <c r="HP4" t="s">
        <v>235</v>
      </c>
      <c r="HQ4" t="s">
        <v>236</v>
      </c>
      <c r="HR4" t="s">
        <v>237</v>
      </c>
      <c r="HS4" t="s">
        <v>0</v>
      </c>
      <c r="HT4" t="s">
        <v>0</v>
      </c>
      <c r="HU4" t="s">
        <v>238</v>
      </c>
      <c r="HV4" t="s">
        <v>239</v>
      </c>
      <c r="HW4" t="s">
        <v>240</v>
      </c>
      <c r="HX4" t="s">
        <v>241</v>
      </c>
      <c r="HY4" t="s">
        <v>0</v>
      </c>
      <c r="HZ4" t="s">
        <v>242</v>
      </c>
      <c r="IA4" t="s">
        <v>243</v>
      </c>
      <c r="IB4" t="s">
        <v>244</v>
      </c>
      <c r="IC4" t="s">
        <v>245</v>
      </c>
      <c r="ID4" t="s">
        <v>246</v>
      </c>
      <c r="IE4" t="s">
        <v>0</v>
      </c>
      <c r="IF4" t="s">
        <v>247</v>
      </c>
      <c r="IG4" t="s">
        <v>248</v>
      </c>
      <c r="IH4" t="s">
        <v>249</v>
      </c>
      <c r="II4" t="s">
        <v>250</v>
      </c>
      <c r="IJ4" t="s">
        <v>251</v>
      </c>
      <c r="IK4" t="s">
        <v>252</v>
      </c>
      <c r="IL4" t="s">
        <v>253</v>
      </c>
      <c r="IM4" t="s">
        <v>254</v>
      </c>
      <c r="IN4" t="s">
        <v>255</v>
      </c>
      <c r="IO4" t="s">
        <v>256</v>
      </c>
      <c r="IP4" t="s">
        <v>0</v>
      </c>
      <c r="IQ4" t="s">
        <v>257</v>
      </c>
      <c r="IR4" t="s">
        <v>258</v>
      </c>
      <c r="IS4" t="s">
        <v>0</v>
      </c>
      <c r="IT4" t="s">
        <v>0</v>
      </c>
      <c r="IU4" t="s">
        <v>259</v>
      </c>
      <c r="IV4" t="s">
        <v>260</v>
      </c>
      <c r="IW4" t="s">
        <v>261</v>
      </c>
      <c r="IX4" t="s">
        <v>262</v>
      </c>
      <c r="IY4" t="s">
        <v>263</v>
      </c>
      <c r="IZ4" t="s">
        <v>264</v>
      </c>
      <c r="JA4" t="s">
        <v>265</v>
      </c>
      <c r="JB4" t="s">
        <v>266</v>
      </c>
      <c r="JC4" t="s">
        <v>267</v>
      </c>
      <c r="JD4" t="s">
        <v>268</v>
      </c>
      <c r="JE4" t="s">
        <v>269</v>
      </c>
      <c r="JF4" t="s">
        <v>270</v>
      </c>
      <c r="JG4" t="s">
        <v>271</v>
      </c>
      <c r="JH4" t="s">
        <v>272</v>
      </c>
      <c r="JI4" t="s">
        <v>273</v>
      </c>
      <c r="JJ4" t="s">
        <v>274</v>
      </c>
      <c r="JK4" t="s">
        <v>275</v>
      </c>
      <c r="JL4" t="s">
        <v>276</v>
      </c>
      <c r="JM4" t="s">
        <v>277</v>
      </c>
      <c r="JN4" t="s">
        <v>278</v>
      </c>
      <c r="JO4" t="s">
        <v>279</v>
      </c>
      <c r="JP4" t="s">
        <v>280</v>
      </c>
      <c r="JQ4" t="s">
        <v>281</v>
      </c>
      <c r="JR4" t="s">
        <v>282</v>
      </c>
      <c r="JS4" t="s">
        <v>283</v>
      </c>
      <c r="JT4" t="s">
        <v>284</v>
      </c>
      <c r="JU4" t="s">
        <v>285</v>
      </c>
      <c r="JV4" t="s">
        <v>286</v>
      </c>
      <c r="JW4" t="s">
        <v>0</v>
      </c>
      <c r="JX4" t="s">
        <v>287</v>
      </c>
      <c r="JY4" t="s">
        <v>288</v>
      </c>
      <c r="JZ4" t="s">
        <v>289</v>
      </c>
      <c r="KA4" t="s">
        <v>290</v>
      </c>
      <c r="KB4" t="s">
        <v>291</v>
      </c>
      <c r="KC4" t="s">
        <v>292</v>
      </c>
      <c r="KD4" t="s">
        <v>293</v>
      </c>
      <c r="KE4" t="s">
        <v>294</v>
      </c>
      <c r="KF4" t="s">
        <v>295</v>
      </c>
      <c r="KG4" t="s">
        <v>296</v>
      </c>
      <c r="KH4" t="s">
        <v>0</v>
      </c>
      <c r="KI4" t="s">
        <v>297</v>
      </c>
      <c r="KJ4" t="s">
        <v>298</v>
      </c>
      <c r="KK4" t="s">
        <v>299</v>
      </c>
      <c r="KL4" t="s">
        <v>300</v>
      </c>
      <c r="KM4" t="s">
        <v>301</v>
      </c>
      <c r="KN4" t="s">
        <v>302</v>
      </c>
      <c r="KO4" t="s">
        <v>303</v>
      </c>
      <c r="KP4" t="s">
        <v>304</v>
      </c>
      <c r="KQ4" t="s">
        <v>305</v>
      </c>
      <c r="KR4" t="s">
        <v>306</v>
      </c>
      <c r="KS4" t="s">
        <v>307</v>
      </c>
      <c r="KT4" t="s">
        <v>308</v>
      </c>
      <c r="KU4" t="s">
        <v>309</v>
      </c>
      <c r="KV4" t="s">
        <v>310</v>
      </c>
      <c r="KW4" t="s">
        <v>311</v>
      </c>
      <c r="KX4" t="s">
        <v>312</v>
      </c>
    </row>
    <row r="6" spans="1:310" x14ac:dyDescent="0.25">
      <c r="A6" s="3" t="s">
        <v>313</v>
      </c>
      <c r="B6" s="3"/>
    </row>
    <row r="7" spans="1:310" x14ac:dyDescent="0.25">
      <c r="A7">
        <v>127.16904700000001</v>
      </c>
      <c r="B7">
        <v>162.77804800000001</v>
      </c>
      <c r="C7">
        <v>167.21125499999999</v>
      </c>
      <c r="D7">
        <v>168.537679</v>
      </c>
      <c r="E7">
        <v>173.69664900000001</v>
      </c>
      <c r="F7">
        <v>175.48107099999999</v>
      </c>
      <c r="G7">
        <v>177.76525799999999</v>
      </c>
      <c r="H7">
        <v>178.542528</v>
      </c>
      <c r="I7">
        <v>179.065864</v>
      </c>
      <c r="J7">
        <v>181.23329000000001</v>
      </c>
      <c r="K7">
        <v>182.51152200000001</v>
      </c>
      <c r="L7">
        <v>183.44565800000001</v>
      </c>
      <c r="M7">
        <v>183.57982000000001</v>
      </c>
      <c r="N7">
        <v>184.084824</v>
      </c>
      <c r="O7">
        <v>184.437186</v>
      </c>
      <c r="P7">
        <v>184.44942599999999</v>
      </c>
      <c r="Q7">
        <v>185.18460899999999</v>
      </c>
      <c r="R7">
        <v>186.33939100000001</v>
      </c>
      <c r="S7">
        <v>186.55960200000001</v>
      </c>
      <c r="T7">
        <v>187.42421300000001</v>
      </c>
      <c r="U7">
        <v>187.648482</v>
      </c>
      <c r="V7">
        <v>189.10074</v>
      </c>
      <c r="W7">
        <v>189.15023199999999</v>
      </c>
      <c r="X7">
        <v>189.18540200000001</v>
      </c>
      <c r="Y7">
        <v>189.66863900000001</v>
      </c>
      <c r="Z7">
        <v>189.980266</v>
      </c>
      <c r="AA7">
        <v>192.030778</v>
      </c>
      <c r="AB7">
        <v>192.14798099999999</v>
      </c>
      <c r="AC7">
        <v>192.57820799999999</v>
      </c>
      <c r="AD7">
        <v>192.86702299999999</v>
      </c>
      <c r="AE7">
        <v>192.958967</v>
      </c>
      <c r="AF7">
        <v>193.684271</v>
      </c>
      <c r="AG7">
        <v>194.02887200000001</v>
      </c>
      <c r="AH7">
        <v>194.068017</v>
      </c>
      <c r="AI7">
        <v>194.56240199999999</v>
      </c>
      <c r="AJ7">
        <v>195.63508300000001</v>
      </c>
      <c r="AK7">
        <v>195.96508499999999</v>
      </c>
      <c r="AL7">
        <v>196.02941899999999</v>
      </c>
      <c r="AM7">
        <v>196.114654</v>
      </c>
      <c r="AN7">
        <v>196.305013</v>
      </c>
      <c r="AO7">
        <v>196.723659</v>
      </c>
      <c r="AP7">
        <v>197.19543899999999</v>
      </c>
      <c r="AQ7">
        <v>197.94623799999999</v>
      </c>
      <c r="AR7">
        <v>198.065742</v>
      </c>
      <c r="AS7">
        <v>198.57038600000001</v>
      </c>
      <c r="AT7">
        <v>198.59244699999999</v>
      </c>
      <c r="AU7">
        <v>199.78665599999999</v>
      </c>
      <c r="AV7">
        <v>199.83498800000001</v>
      </c>
      <c r="AW7">
        <v>200.02633900000001</v>
      </c>
      <c r="AX7">
        <v>200.075637</v>
      </c>
      <c r="AY7">
        <v>200.14765600000001</v>
      </c>
      <c r="AZ7">
        <v>201.29718700000001</v>
      </c>
      <c r="BA7">
        <v>201.760434</v>
      </c>
      <c r="BB7">
        <v>201.89909900000001</v>
      </c>
      <c r="BC7">
        <v>202.62281100000001</v>
      </c>
      <c r="BD7">
        <v>203.77521899999999</v>
      </c>
      <c r="BE7">
        <v>204.07585</v>
      </c>
      <c r="BF7">
        <v>204.085339</v>
      </c>
      <c r="BG7">
        <v>204.27656200000001</v>
      </c>
      <c r="BH7">
        <v>204.292416</v>
      </c>
      <c r="BI7">
        <v>204.4736</v>
      </c>
      <c r="BJ7">
        <v>204.762935</v>
      </c>
      <c r="BK7">
        <v>205.91184100000001</v>
      </c>
      <c r="BL7">
        <v>206.75727000000001</v>
      </c>
      <c r="BM7">
        <v>207.094717</v>
      </c>
      <c r="BN7">
        <v>207.108373</v>
      </c>
      <c r="BO7">
        <v>207.26905600000001</v>
      </c>
      <c r="BP7">
        <v>207.60762299999999</v>
      </c>
      <c r="BQ7">
        <v>207.732305</v>
      </c>
      <c r="BR7">
        <v>207.83203700000001</v>
      </c>
      <c r="BS7">
        <v>208.03549000000001</v>
      </c>
      <c r="BT7">
        <v>208.53021000000001</v>
      </c>
      <c r="BU7">
        <v>208.610151</v>
      </c>
      <c r="BV7">
        <v>208.68603100000001</v>
      </c>
      <c r="BW7">
        <v>208.68749500000001</v>
      </c>
      <c r="BX7">
        <v>208.96554699999999</v>
      </c>
      <c r="BY7">
        <v>209.049577</v>
      </c>
      <c r="BZ7">
        <v>209.506485</v>
      </c>
      <c r="CA7">
        <v>209.93844899999999</v>
      </c>
      <c r="CB7">
        <v>210.02427</v>
      </c>
      <c r="CC7">
        <v>210.40123199999999</v>
      </c>
      <c r="CD7">
        <v>210.42857799999999</v>
      </c>
      <c r="CE7">
        <v>210.582999</v>
      </c>
      <c r="CF7">
        <v>210.76237599999999</v>
      </c>
      <c r="CG7">
        <v>210.906778</v>
      </c>
      <c r="CH7">
        <v>211.49474000000001</v>
      </c>
      <c r="CI7">
        <v>211.830084</v>
      </c>
      <c r="CJ7">
        <v>212.26256799999999</v>
      </c>
      <c r="CK7">
        <v>213.065696</v>
      </c>
      <c r="CL7">
        <v>213.12771699999999</v>
      </c>
      <c r="CM7">
        <v>213.37737000000001</v>
      </c>
      <c r="CN7">
        <v>213.39343600000001</v>
      </c>
      <c r="CO7">
        <v>213.53270000000001</v>
      </c>
      <c r="CP7">
        <v>213.61820800000001</v>
      </c>
      <c r="CQ7">
        <v>213.89658700000001</v>
      </c>
      <c r="CR7">
        <v>213.89899600000001</v>
      </c>
      <c r="CS7">
        <v>213.973859</v>
      </c>
      <c r="CT7">
        <v>214.09254300000001</v>
      </c>
      <c r="CU7">
        <v>214.12353200000001</v>
      </c>
      <c r="CV7">
        <v>214.81934000000001</v>
      </c>
      <c r="CW7">
        <v>215.20941400000001</v>
      </c>
      <c r="CX7">
        <v>215.30126799999999</v>
      </c>
      <c r="CY7">
        <v>215.50229400000001</v>
      </c>
      <c r="CZ7">
        <v>215.52268900000001</v>
      </c>
      <c r="DA7">
        <v>215.54646500000001</v>
      </c>
      <c r="DB7">
        <v>215.70805300000001</v>
      </c>
      <c r="DC7">
        <v>215.75609499999999</v>
      </c>
      <c r="DD7">
        <v>215.97452200000001</v>
      </c>
      <c r="DE7">
        <v>216.00901300000001</v>
      </c>
      <c r="DF7">
        <v>216.062555</v>
      </c>
      <c r="DG7">
        <v>216.427076</v>
      </c>
      <c r="DH7">
        <v>216.86156</v>
      </c>
      <c r="DI7">
        <v>216.94367700000001</v>
      </c>
      <c r="DJ7">
        <v>217.07090199999999</v>
      </c>
      <c r="DK7">
        <v>217.15255999999999</v>
      </c>
      <c r="DL7">
        <v>217.37056100000001</v>
      </c>
      <c r="DM7">
        <v>218.98355000000001</v>
      </c>
      <c r="DN7">
        <v>219.120327</v>
      </c>
      <c r="DO7">
        <v>219.178338</v>
      </c>
      <c r="DP7">
        <v>219.40996999999999</v>
      </c>
      <c r="DQ7">
        <v>219.83211600000001</v>
      </c>
      <c r="DR7">
        <v>220.07099500000001</v>
      </c>
      <c r="DS7">
        <v>220.636214</v>
      </c>
      <c r="DT7">
        <v>220.980897</v>
      </c>
      <c r="DU7">
        <v>221.15864199999999</v>
      </c>
      <c r="DV7">
        <v>221.97177300000001</v>
      </c>
      <c r="DW7">
        <v>222.285009</v>
      </c>
      <c r="DX7">
        <v>222.45740599999999</v>
      </c>
      <c r="DY7">
        <v>223.021017</v>
      </c>
      <c r="DZ7">
        <v>223.44943000000001</v>
      </c>
      <c r="EA7">
        <v>223.838381</v>
      </c>
      <c r="EB7">
        <v>223.99395699999999</v>
      </c>
      <c r="EC7">
        <v>224.08443500000001</v>
      </c>
      <c r="ED7">
        <v>224.23122900000001</v>
      </c>
      <c r="EE7">
        <v>224.251136</v>
      </c>
      <c r="EF7">
        <v>224.42176499999999</v>
      </c>
      <c r="EG7">
        <v>224.48305999999999</v>
      </c>
      <c r="EH7">
        <v>225.43566799999999</v>
      </c>
      <c r="EI7">
        <v>225.501847</v>
      </c>
      <c r="EJ7">
        <v>225.56747100000001</v>
      </c>
      <c r="EK7">
        <v>225.82949099999999</v>
      </c>
      <c r="EL7">
        <v>225.913836</v>
      </c>
      <c r="EM7">
        <v>225.99922000000001</v>
      </c>
      <c r="EN7">
        <v>226.15060399999999</v>
      </c>
      <c r="EO7">
        <v>226.323973</v>
      </c>
      <c r="EP7">
        <v>226.70107400000001</v>
      </c>
      <c r="EQ7">
        <v>227.015253</v>
      </c>
      <c r="ER7">
        <v>227.10272399999999</v>
      </c>
      <c r="ES7">
        <v>227.19667200000001</v>
      </c>
      <c r="ET7">
        <v>227.20430300000001</v>
      </c>
      <c r="EU7">
        <v>228.042877</v>
      </c>
      <c r="EV7">
        <v>228.059583</v>
      </c>
      <c r="EW7">
        <v>228.17537300000001</v>
      </c>
      <c r="EX7">
        <v>228.20620500000001</v>
      </c>
      <c r="EY7">
        <v>228.34766400000001</v>
      </c>
      <c r="EZ7">
        <v>228.65843599999999</v>
      </c>
      <c r="FA7">
        <v>229.15910099999999</v>
      </c>
      <c r="FB7">
        <v>229.57580899999999</v>
      </c>
      <c r="FC7">
        <v>229.84674200000001</v>
      </c>
      <c r="FD7">
        <v>230.03364999999999</v>
      </c>
      <c r="FE7">
        <v>230.351834</v>
      </c>
      <c r="FF7">
        <v>230.49315300000001</v>
      </c>
      <c r="FG7">
        <v>230.849051</v>
      </c>
      <c r="FH7">
        <v>231.20700600000001</v>
      </c>
      <c r="FI7">
        <v>231.46533199999999</v>
      </c>
      <c r="FJ7">
        <v>231.76027400000001</v>
      </c>
      <c r="FK7">
        <v>231.89214200000001</v>
      </c>
      <c r="FL7">
        <v>232.51021</v>
      </c>
      <c r="FM7">
        <v>232.69806600000001</v>
      </c>
      <c r="FN7">
        <v>232.86079599999999</v>
      </c>
      <c r="FO7">
        <v>233.230841</v>
      </c>
      <c r="FP7">
        <v>233.24229700000001</v>
      </c>
      <c r="FQ7">
        <v>233.24997999999999</v>
      </c>
      <c r="FR7">
        <v>233.470607</v>
      </c>
      <c r="FS7">
        <v>233.579588</v>
      </c>
      <c r="FT7">
        <v>233.851135</v>
      </c>
      <c r="FU7">
        <v>234.45191</v>
      </c>
      <c r="FV7">
        <v>234.83433099999999</v>
      </c>
      <c r="FW7">
        <v>234.88011</v>
      </c>
      <c r="FX7">
        <v>234.948564</v>
      </c>
      <c r="FY7">
        <v>235.079868</v>
      </c>
      <c r="FZ7">
        <v>235.11195900000001</v>
      </c>
      <c r="GA7">
        <v>235.18714299999999</v>
      </c>
      <c r="GB7">
        <v>235.35586900000001</v>
      </c>
      <c r="GC7">
        <v>235.59662599999999</v>
      </c>
      <c r="GD7">
        <v>235.83679599999999</v>
      </c>
      <c r="GE7">
        <v>235.91613100000001</v>
      </c>
      <c r="GF7">
        <v>236.44662199999999</v>
      </c>
      <c r="GG7">
        <v>236.478689</v>
      </c>
      <c r="GH7">
        <v>236.79308800000001</v>
      </c>
      <c r="GI7">
        <v>236.894453</v>
      </c>
      <c r="GJ7">
        <v>237.16481099999999</v>
      </c>
      <c r="GK7">
        <v>237.19208599999999</v>
      </c>
      <c r="GL7">
        <v>237.32023000000001</v>
      </c>
      <c r="GM7">
        <v>237.43086400000001</v>
      </c>
      <c r="GN7">
        <v>237.47882000000001</v>
      </c>
      <c r="GO7">
        <v>237.83312799999999</v>
      </c>
      <c r="GP7">
        <v>238.37797900000001</v>
      </c>
      <c r="GQ7">
        <v>238.38317499999999</v>
      </c>
      <c r="GR7">
        <v>238.997308</v>
      </c>
      <c r="GS7">
        <v>239.71521899999999</v>
      </c>
      <c r="GT7">
        <v>239.83144999999999</v>
      </c>
      <c r="GU7">
        <v>240.009232</v>
      </c>
      <c r="GV7">
        <v>240.09723299999999</v>
      </c>
      <c r="GW7">
        <v>240.11259200000001</v>
      </c>
      <c r="GX7">
        <v>240.56817000000001</v>
      </c>
      <c r="GY7">
        <v>240.66449800000001</v>
      </c>
      <c r="GZ7">
        <v>240.96087499999999</v>
      </c>
      <c r="HA7">
        <v>241.07063199999999</v>
      </c>
      <c r="HB7">
        <v>241.33614700000001</v>
      </c>
      <c r="HC7">
        <v>241.75217900000001</v>
      </c>
      <c r="HD7">
        <v>241.846484</v>
      </c>
      <c r="HE7">
        <v>242.227622</v>
      </c>
      <c r="HF7">
        <v>242.30615800000001</v>
      </c>
      <c r="HG7">
        <v>242.43058300000001</v>
      </c>
      <c r="HH7">
        <v>242.61344299999999</v>
      </c>
      <c r="HI7">
        <v>242.63370800000001</v>
      </c>
      <c r="HJ7">
        <v>242.681532</v>
      </c>
      <c r="HK7">
        <v>242.73269400000001</v>
      </c>
      <c r="HL7">
        <v>243.269443</v>
      </c>
      <c r="HM7">
        <v>243.56229999999999</v>
      </c>
      <c r="HN7">
        <v>243.64032499999999</v>
      </c>
      <c r="HO7">
        <v>243.68910399999999</v>
      </c>
      <c r="HP7">
        <v>243.776624</v>
      </c>
      <c r="HQ7">
        <v>243.78871799999999</v>
      </c>
      <c r="HR7">
        <v>243.865476</v>
      </c>
      <c r="HS7">
        <v>244.51753299999999</v>
      </c>
      <c r="HT7">
        <v>244.61611400000001</v>
      </c>
      <c r="HU7">
        <v>244.73317499999999</v>
      </c>
      <c r="HV7">
        <v>245.715925</v>
      </c>
      <c r="HW7">
        <v>245.902974</v>
      </c>
      <c r="HX7">
        <v>246.406013</v>
      </c>
      <c r="HY7">
        <v>246.43563599999999</v>
      </c>
      <c r="HZ7">
        <v>246.629592</v>
      </c>
      <c r="IA7">
        <v>246.74681799999999</v>
      </c>
      <c r="IB7">
        <v>247.23483100000001</v>
      </c>
      <c r="IC7">
        <v>247.33989299999999</v>
      </c>
      <c r="ID7">
        <v>247.38182599999999</v>
      </c>
      <c r="IE7">
        <v>247.79687100000001</v>
      </c>
      <c r="IF7">
        <v>247.97853599999999</v>
      </c>
      <c r="IG7">
        <v>248.249583</v>
      </c>
      <c r="IH7">
        <v>248.796638</v>
      </c>
      <c r="II7">
        <v>248.804236</v>
      </c>
      <c r="IJ7">
        <v>248.834327</v>
      </c>
      <c r="IK7">
        <v>249.203845</v>
      </c>
      <c r="IL7">
        <v>249.27512300000001</v>
      </c>
      <c r="IM7">
        <v>249.629975</v>
      </c>
      <c r="IN7">
        <v>249.911576</v>
      </c>
      <c r="IO7">
        <v>250.13378499999999</v>
      </c>
      <c r="IP7">
        <v>250.34722400000001</v>
      </c>
      <c r="IQ7">
        <v>250.72981300000001</v>
      </c>
      <c r="IR7">
        <v>250.82056399999999</v>
      </c>
      <c r="IS7">
        <v>251.18472700000001</v>
      </c>
      <c r="IT7">
        <v>251.79836399999999</v>
      </c>
      <c r="IU7">
        <v>252.74518499999999</v>
      </c>
      <c r="IV7">
        <v>253.90170900000001</v>
      </c>
      <c r="IW7">
        <v>254.49292299999999</v>
      </c>
      <c r="IX7">
        <v>254.80636899999999</v>
      </c>
      <c r="IY7">
        <v>255.030157</v>
      </c>
      <c r="IZ7">
        <v>255.31359599999999</v>
      </c>
      <c r="JA7">
        <v>256.45737300000002</v>
      </c>
      <c r="JB7">
        <v>256.55562099999997</v>
      </c>
      <c r="JC7">
        <v>261.65813600000001</v>
      </c>
      <c r="JD7">
        <v>261.67254100000002</v>
      </c>
      <c r="JE7">
        <v>262.58794699999999</v>
      </c>
      <c r="JF7">
        <v>264.26839000000001</v>
      </c>
      <c r="JG7">
        <v>265.03343599999999</v>
      </c>
      <c r="JH7">
        <v>266.32266900000002</v>
      </c>
      <c r="JI7">
        <v>266.89841799999999</v>
      </c>
      <c r="JJ7">
        <v>268.65735999999998</v>
      </c>
      <c r="JK7">
        <v>269.34967899999998</v>
      </c>
      <c r="JL7">
        <v>385.290615</v>
      </c>
      <c r="JM7">
        <v>417.55581100000001</v>
      </c>
      <c r="JN7">
        <v>449.82100700000001</v>
      </c>
      <c r="JO7">
        <v>94.903851000000103</v>
      </c>
    </row>
    <row r="11" spans="1:310" x14ac:dyDescent="0.25">
      <c r="A11" s="1" t="s">
        <v>2</v>
      </c>
      <c r="B11" t="s">
        <v>1</v>
      </c>
      <c r="C11">
        <f>COUNTIF(4:4, " NA")</f>
        <v>34</v>
      </c>
    </row>
    <row r="12" spans="1:310" x14ac:dyDescent="0.25">
      <c r="A12" s="1" t="s">
        <v>3</v>
      </c>
      <c r="B12" t="s">
        <v>4</v>
      </c>
      <c r="C12">
        <f>COUNT(7:7)</f>
        <v>275</v>
      </c>
    </row>
    <row r="13" spans="1:310" x14ac:dyDescent="0.25">
      <c r="A13" s="1" t="s">
        <v>5</v>
      </c>
      <c r="B13" t="s">
        <v>6</v>
      </c>
      <c r="C13">
        <f>MIN(7:7)</f>
        <v>94.903851000000103</v>
      </c>
    </row>
    <row r="14" spans="1:310" x14ac:dyDescent="0.25">
      <c r="A14" s="1" t="s">
        <v>8</v>
      </c>
      <c r="B14" t="s">
        <v>7</v>
      </c>
      <c r="C14">
        <f>MAX(7:7)</f>
        <v>449.82100700000001</v>
      </c>
    </row>
    <row r="15" spans="1:310" x14ac:dyDescent="0.25">
      <c r="A15" s="1" t="s">
        <v>9</v>
      </c>
      <c r="B15" t="s">
        <v>23</v>
      </c>
      <c r="C15">
        <f>_xlfn.QUARTILE.INC(7:7,1)</f>
        <v>207.66996399999999</v>
      </c>
    </row>
    <row r="16" spans="1:310" x14ac:dyDescent="0.25">
      <c r="A16" s="1" t="s">
        <v>10</v>
      </c>
      <c r="B16" t="s">
        <v>24</v>
      </c>
      <c r="C16">
        <f>MEDIAN(7:7)</f>
        <v>224.48305999999999</v>
      </c>
    </row>
    <row r="17" spans="1:3" x14ac:dyDescent="0.25">
      <c r="A17" s="1" t="s">
        <v>11</v>
      </c>
      <c r="B17" t="s">
        <v>25</v>
      </c>
      <c r="C17">
        <f>_xlfn.QUARTILE.INC(7:7,3)</f>
        <v>240.34038100000001</v>
      </c>
    </row>
    <row r="18" spans="1:3" x14ac:dyDescent="0.25">
      <c r="A18" s="1" t="s">
        <v>12</v>
      </c>
      <c r="B18" t="s">
        <v>28</v>
      </c>
      <c r="C18">
        <f>C17-C15</f>
        <v>32.670417000000015</v>
      </c>
    </row>
    <row r="19" spans="1:3" x14ac:dyDescent="0.25">
      <c r="A19" s="1" t="s">
        <v>13</v>
      </c>
      <c r="B19" t="s">
        <v>26</v>
      </c>
      <c r="C19">
        <f>AVERAGE(7:7)</f>
        <v>223.89497792363605</v>
      </c>
    </row>
    <row r="20" spans="1:3" x14ac:dyDescent="0.25">
      <c r="A20" s="1" t="s">
        <v>14</v>
      </c>
      <c r="B20" t="s">
        <v>27</v>
      </c>
      <c r="C20">
        <f>_xlfn.STDEV.S(7:7)</f>
        <v>31.483118844580268</v>
      </c>
    </row>
    <row r="21" spans="1:3" x14ac:dyDescent="0.25">
      <c r="A21" s="1" t="s">
        <v>15</v>
      </c>
      <c r="B21" t="s">
        <v>29</v>
      </c>
      <c r="C21">
        <f>_xlfn.VAR.S(7:7)</f>
        <v>991.18677218196524</v>
      </c>
    </row>
    <row r="22" spans="1:3" x14ac:dyDescent="0.25">
      <c r="A22" s="1" t="s">
        <v>16</v>
      </c>
      <c r="B22" t="s">
        <v>30</v>
      </c>
      <c r="C22">
        <f>C20/SQRT(C12)</f>
        <v>1.8985034988661846</v>
      </c>
    </row>
    <row r="23" spans="1:3" x14ac:dyDescent="0.25">
      <c r="A23" s="1" t="s">
        <v>17</v>
      </c>
      <c r="B23" t="s">
        <v>31</v>
      </c>
      <c r="C23">
        <f>KURT(7:7)</f>
        <v>16.771073958262477</v>
      </c>
    </row>
    <row r="24" spans="1:3" x14ac:dyDescent="0.25">
      <c r="A24" s="1" t="s">
        <v>18</v>
      </c>
      <c r="B24" t="s">
        <v>32</v>
      </c>
      <c r="C24">
        <f>SKEW(7:7)</f>
        <v>2.1996157807665049</v>
      </c>
    </row>
    <row r="25" spans="1:3" x14ac:dyDescent="0.25">
      <c r="A25" s="1" t="s">
        <v>19</v>
      </c>
      <c r="B25" t="s">
        <v>36</v>
      </c>
      <c r="C25" s="2">
        <f>C19 - _xlfn.T.INV((1+0.99)/2,C11-1) * C20/ SQRT(C11)</f>
        <v>209.13716909274538</v>
      </c>
    </row>
    <row r="26" spans="1:3" x14ac:dyDescent="0.25">
      <c r="A26" s="1" t="s">
        <v>20</v>
      </c>
      <c r="B26" t="s">
        <v>35</v>
      </c>
      <c r="C26" s="2">
        <f>C19 + _xlfn.T.INV((1+0.99)/2,C11-1) * C20/ SQRT(C11)</f>
        <v>238.65278675452672</v>
      </c>
    </row>
    <row r="27" spans="1:3" x14ac:dyDescent="0.25">
      <c r="A27" s="1" t="s">
        <v>21</v>
      </c>
      <c r="B27" t="s">
        <v>33</v>
      </c>
      <c r="C27">
        <f>(C11-1)*C21/_xlfn.CHISQ.INV((1 + 0.99)/2,C11-1)</f>
        <v>567.39021038352769</v>
      </c>
    </row>
    <row r="28" spans="1:3" x14ac:dyDescent="0.25">
      <c r="A28" s="1" t="s">
        <v>22</v>
      </c>
      <c r="B28" t="s">
        <v>34</v>
      </c>
      <c r="C28" s="2">
        <f>(C11-1)*C21/_xlfn.CHISQ.INV((1 - 0.99)/2,C11-1)</f>
        <v>2068.2008167806421</v>
      </c>
    </row>
    <row r="29" spans="1:3" x14ac:dyDescent="0.25">
      <c r="A29" s="1" t="s">
        <v>317</v>
      </c>
      <c r="B29" t="s">
        <v>319</v>
      </c>
      <c r="C29">
        <f>PERCENTILE(7:7,0.6)</f>
        <v>231.31033640000001</v>
      </c>
    </row>
    <row r="30" spans="1:3" x14ac:dyDescent="0.25">
      <c r="A30" s="1" t="s">
        <v>318</v>
      </c>
      <c r="B30" t="s">
        <v>320</v>
      </c>
      <c r="C30">
        <f>COUNTIF(7:7, "&lt;"&amp;(C15 - 1.5 * C18)) + COUNTIF(7:7, "&gt;"&amp;(C17 + 1.5 * C18))</f>
        <v>5</v>
      </c>
    </row>
    <row r="33" spans="1:31" x14ac:dyDescent="0.25">
      <c r="A33" s="1" t="s">
        <v>322</v>
      </c>
    </row>
    <row r="35" spans="1:31" x14ac:dyDescent="0.25">
      <c r="A35" t="s">
        <v>324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</row>
    <row r="36" spans="1:31" x14ac:dyDescent="0.25">
      <c r="A36" t="s">
        <v>323</v>
      </c>
      <c r="B36">
        <v>120</v>
      </c>
      <c r="C36">
        <v>82</v>
      </c>
      <c r="D36">
        <v>52</v>
      </c>
      <c r="E36">
        <v>21</v>
      </c>
      <c r="F36">
        <v>12</v>
      </c>
      <c r="G36">
        <v>9</v>
      </c>
      <c r="H36">
        <v>3</v>
      </c>
    </row>
    <row r="38" spans="1:31" x14ac:dyDescent="0.25">
      <c r="B38" t="s">
        <v>325</v>
      </c>
      <c r="D38" s="3" t="s">
        <v>328</v>
      </c>
      <c r="E38" s="3"/>
      <c r="F38" s="3"/>
      <c r="G38" s="3"/>
      <c r="H38" s="3"/>
    </row>
    <row r="39" spans="1:31" x14ac:dyDescent="0.25">
      <c r="B39" t="s">
        <v>326</v>
      </c>
      <c r="C39" s="4" t="s">
        <v>327</v>
      </c>
      <c r="E39">
        <f>(B35*B36 + C35* C36+ D35*D36 +E35*E36 +F35*F36 +G35* G36+ H35*H36)/SUM(B36:H36)</f>
        <v>1.2040133779264215</v>
      </c>
      <c r="F39" s="4" t="s">
        <v>327</v>
      </c>
      <c r="G39" t="s">
        <v>329</v>
      </c>
      <c r="H39">
        <f>E39</f>
        <v>1.2040133779264215</v>
      </c>
    </row>
    <row r="42" spans="1:31" x14ac:dyDescent="0.25">
      <c r="B42" t="s">
        <v>330</v>
      </c>
      <c r="C42" t="s">
        <v>329</v>
      </c>
      <c r="D42">
        <f>E39</f>
        <v>1.2040133779264215</v>
      </c>
    </row>
    <row r="45" spans="1:31" x14ac:dyDescent="0.25">
      <c r="A45" t="s">
        <v>331</v>
      </c>
    </row>
    <row r="47" spans="1:31" x14ac:dyDescent="0.25">
      <c r="A47">
        <v>157.613</v>
      </c>
      <c r="B47">
        <v>183.86500000000001</v>
      </c>
      <c r="C47">
        <v>177.41800000000001</v>
      </c>
      <c r="D47">
        <v>173.62</v>
      </c>
      <c r="E47">
        <v>171.51599999999999</v>
      </c>
      <c r="F47">
        <v>97.162000000000006</v>
      </c>
      <c r="G47">
        <v>175.864</v>
      </c>
      <c r="H47">
        <v>143.96700000000001</v>
      </c>
      <c r="I47">
        <v>168.27099999999999</v>
      </c>
      <c r="J47">
        <v>200.18799999999999</v>
      </c>
      <c r="K47">
        <v>177.786</v>
      </c>
      <c r="L47">
        <v>171.54</v>
      </c>
      <c r="M47">
        <v>137.88</v>
      </c>
      <c r="N47">
        <v>188.54499999999999</v>
      </c>
      <c r="O47">
        <v>180.47800000000001</v>
      </c>
      <c r="P47">
        <v>196.47900000000001</v>
      </c>
      <c r="Q47">
        <v>204.76400000000001</v>
      </c>
      <c r="R47">
        <v>41.682000000000002</v>
      </c>
      <c r="S47">
        <v>135.751</v>
      </c>
      <c r="T47" t="s">
        <v>332</v>
      </c>
      <c r="U47" t="s">
        <v>333</v>
      </c>
      <c r="V47">
        <v>147.88399999999999</v>
      </c>
      <c r="W47">
        <v>180.001</v>
      </c>
      <c r="X47">
        <v>142.626</v>
      </c>
      <c r="Y47">
        <v>183.89099999999999</v>
      </c>
      <c r="Z47">
        <v>166.916</v>
      </c>
      <c r="AA47">
        <v>171.184</v>
      </c>
      <c r="AB47">
        <v>167.148</v>
      </c>
      <c r="AC47">
        <v>180.053</v>
      </c>
      <c r="AD47">
        <v>177.345</v>
      </c>
      <c r="AE47">
        <v>178.809</v>
      </c>
    </row>
    <row r="49" spans="1:4" x14ac:dyDescent="0.25">
      <c r="A49" t="s">
        <v>335</v>
      </c>
      <c r="B49" t="s">
        <v>336</v>
      </c>
    </row>
    <row r="50" spans="1:4" x14ac:dyDescent="0.25">
      <c r="A50" t="s">
        <v>334</v>
      </c>
      <c r="B50" s="5"/>
    </row>
    <row r="59" spans="1:4" x14ac:dyDescent="0.25">
      <c r="B59" t="s">
        <v>337</v>
      </c>
      <c r="C59">
        <f>COUNT(47:47)/SUM(47:47)</f>
        <v>6.0666333908338593E-3</v>
      </c>
    </row>
    <row r="61" spans="1:4" x14ac:dyDescent="0.25">
      <c r="B61" t="s">
        <v>330</v>
      </c>
      <c r="C61" t="s">
        <v>337</v>
      </c>
      <c r="D61">
        <f>C59</f>
        <v>6.0666333908338593E-3</v>
      </c>
    </row>
  </sheetData>
  <sortState xmlns:xlrd2="http://schemas.microsoft.com/office/spreadsheetml/2017/richdata2" columnSort="1" ref="A7:KX7">
    <sortCondition ref="A7:KX7"/>
  </sortState>
  <mergeCells count="3">
    <mergeCell ref="A6:B6"/>
    <mergeCell ref="A3:B3"/>
    <mergeCell ref="D38:H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2024-10-09T18:03:33Z</dcterms:created>
  <dcterms:modified xsi:type="dcterms:W3CDTF">2024-10-20T21:50:24Z</dcterms:modified>
</cp:coreProperties>
</file>