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6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ФМ\"/>
    </mc:Choice>
  </mc:AlternateContent>
  <xr:revisionPtr revIDLastSave="0" documentId="8_{9964AC86-5EEF-4A64-978B-3140471A0D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" i="1" l="1"/>
  <c r="C124" i="1"/>
  <c r="C123" i="1"/>
  <c r="C132" i="1"/>
  <c r="C134" i="1" s="1"/>
  <c r="C138" i="1"/>
  <c r="C141" i="1"/>
  <c r="C113" i="1"/>
  <c r="C106" i="1"/>
  <c r="C98" i="1"/>
  <c r="C99" i="1" s="1"/>
  <c r="C100" i="1"/>
  <c r="C101" i="1" s="1"/>
  <c r="C87" i="1"/>
  <c r="C81" i="1"/>
  <c r="C75" i="1"/>
  <c r="C69" i="1"/>
  <c r="C63" i="1"/>
  <c r="C58" i="1"/>
  <c r="C53" i="1"/>
  <c r="C48" i="1"/>
  <c r="C43" i="1"/>
  <c r="C34" i="1"/>
  <c r="C35" i="1" s="1"/>
  <c r="C31" i="1"/>
  <c r="C32" i="1" s="1"/>
  <c r="C23" i="1"/>
  <c r="C24" i="1" s="1"/>
  <c r="C20" i="1"/>
  <c r="C21" i="1" s="1"/>
  <c r="C13" i="1"/>
  <c r="C6" i="1"/>
  <c r="C143" i="1" l="1"/>
</calcChain>
</file>

<file path=xl/sharedStrings.xml><?xml version="1.0" encoding="utf-8"?>
<sst xmlns="http://schemas.openxmlformats.org/spreadsheetml/2006/main" count="97" uniqueCount="42">
  <si>
    <t>FV</t>
  </si>
  <si>
    <t>i</t>
  </si>
  <si>
    <t>n</t>
  </si>
  <si>
    <t>PV</t>
  </si>
  <si>
    <t>Самост 1</t>
  </si>
  <si>
    <t>Задание 13</t>
  </si>
  <si>
    <t>Задание 14</t>
  </si>
  <si>
    <t>PV1</t>
  </si>
  <si>
    <t>D1</t>
  </si>
  <si>
    <t>PV2</t>
  </si>
  <si>
    <t>D2</t>
  </si>
  <si>
    <t>Самост 2</t>
  </si>
  <si>
    <t>d</t>
  </si>
  <si>
    <t>a1</t>
  </si>
  <si>
    <t>a2</t>
  </si>
  <si>
    <t>a3</t>
  </si>
  <si>
    <t>a</t>
  </si>
  <si>
    <t>Задание 18</t>
  </si>
  <si>
    <t>Задание 19</t>
  </si>
  <si>
    <t>ai</t>
  </si>
  <si>
    <t xml:space="preserve">Самост 3 </t>
  </si>
  <si>
    <t>Задание 20</t>
  </si>
  <si>
    <t>Самост 4</t>
  </si>
  <si>
    <t>Задание 21</t>
  </si>
  <si>
    <t>ia</t>
  </si>
  <si>
    <t>r</t>
  </si>
  <si>
    <t>Самост 5</t>
  </si>
  <si>
    <t>Задание 22</t>
  </si>
  <si>
    <t>Самост 6</t>
  </si>
  <si>
    <t>ДЗ</t>
  </si>
  <si>
    <t>ИД23-1</t>
  </si>
  <si>
    <t>Маслов Александр Николаевич</t>
  </si>
  <si>
    <t>Задание 1</t>
  </si>
  <si>
    <t>Задание 2</t>
  </si>
  <si>
    <t>Задание 3</t>
  </si>
  <si>
    <t>Задание 6</t>
  </si>
  <si>
    <t>Задание 5</t>
  </si>
  <si>
    <t>Задание 4</t>
  </si>
  <si>
    <t>rэфф</t>
  </si>
  <si>
    <t>a4</t>
  </si>
  <si>
    <t>a за 3 месяца</t>
  </si>
  <si>
    <t>a за 9 месяцев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</si>
</sst>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-* #,##0.00\ [$₽-419]_-;\-* #,##0.00\ [$₽-419]_-;_-* &quot;-&quot;??\ [$₽-419]_-;_-@_-"/>
    <numFmt numFmtId="166" formatCode="0.0%"/>
  </numFmts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0" fillId="0" borderId="0" xfId="2" applyNumberFormat="1" applyFont="1"/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1DA8-48FA-3C49-9C1E-32E7A38BD08E}">
  <dimension ref="A1:C143"/>
  <sheetViews>
    <sheetView tabSelected="1" topLeftCell="A100" zoomScaleNormal="60" zoomScaleSheetLayoutView="100" workbookViewId="0">
      <selection activeCell="C35" sqref="C35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0.140625" bestFit="1" customWidth="1"/>
  </cols>
  <sheetData>
    <row r="1" spans="1:3" x14ac:dyDescent="0.25">
      <c r="A1" t="s">
        <v>5</v>
      </c>
    </row>
    <row r="2" spans="1:3" x14ac:dyDescent="0.25">
      <c r="B2" t="s">
        <v>0</v>
      </c>
      <c r="C2">
        <v>1210000</v>
      </c>
    </row>
    <row r="3" spans="1:3" x14ac:dyDescent="0.25">
      <c r="B3" t="s">
        <v>1</v>
      </c>
      <c r="C3">
        <v>0.1</v>
      </c>
    </row>
    <row r="4" spans="1:3" x14ac:dyDescent="0.25">
      <c r="B4" t="s">
        <v>2</v>
      </c>
      <c r="C4">
        <v>2</v>
      </c>
    </row>
    <row r="6" spans="1:3" x14ac:dyDescent="0.25">
      <c r="B6" t="s">
        <v>3</v>
      </c>
      <c r="C6" s="1">
        <f>C2/(1+C3) ^C4</f>
        <v>999999.99999999988</v>
      </c>
    </row>
    <row r="8" spans="1:3" x14ac:dyDescent="0.25">
      <c r="A8" t="s">
        <v>4</v>
      </c>
    </row>
    <row r="9" spans="1:3" x14ac:dyDescent="0.25">
      <c r="B9" t="s">
        <v>0</v>
      </c>
      <c r="C9">
        <v>173643.75</v>
      </c>
    </row>
    <row r="10" spans="1:3" x14ac:dyDescent="0.25">
      <c r="B10" t="s">
        <v>1</v>
      </c>
      <c r="C10">
        <v>0.05</v>
      </c>
    </row>
    <row r="11" spans="1:3" x14ac:dyDescent="0.25">
      <c r="B11" t="s">
        <v>2</v>
      </c>
      <c r="C11">
        <v>3</v>
      </c>
    </row>
    <row r="13" spans="1:3" x14ac:dyDescent="0.25">
      <c r="B13" t="s">
        <v>3</v>
      </c>
      <c r="C13" s="1">
        <f>C9/(1+C10) ^C11</f>
        <v>149999.99999999997</v>
      </c>
    </row>
    <row r="15" spans="1:3" x14ac:dyDescent="0.25">
      <c r="A15" t="s">
        <v>6</v>
      </c>
    </row>
    <row r="16" spans="1:3" x14ac:dyDescent="0.25">
      <c r="B16" t="s">
        <v>0</v>
      </c>
      <c r="C16">
        <v>1000000</v>
      </c>
    </row>
    <row r="17" spans="1:3" x14ac:dyDescent="0.25">
      <c r="B17" t="s">
        <v>2</v>
      </c>
      <c r="C17">
        <v>3</v>
      </c>
    </row>
    <row r="18" spans="1:3" x14ac:dyDescent="0.25">
      <c r="B18" t="s">
        <v>12</v>
      </c>
      <c r="C18">
        <v>0.1</v>
      </c>
    </row>
    <row r="20" spans="1:3" x14ac:dyDescent="0.25">
      <c r="B20" t="s">
        <v>7</v>
      </c>
      <c r="C20" s="1">
        <f>C16*(1-C17*C18)</f>
        <v>700000</v>
      </c>
    </row>
    <row r="21" spans="1:3" x14ac:dyDescent="0.25">
      <c r="B21" t="s">
        <v>8</v>
      </c>
      <c r="C21" s="1">
        <f>C16-C20</f>
        <v>300000</v>
      </c>
    </row>
    <row r="23" spans="1:3" x14ac:dyDescent="0.25">
      <c r="B23" t="s">
        <v>9</v>
      </c>
      <c r="C23" s="1">
        <f>C16*(1-C18) ^C17</f>
        <v>729000.00000000012</v>
      </c>
    </row>
    <row r="24" spans="1:3" x14ac:dyDescent="0.25">
      <c r="B24" t="s">
        <v>10</v>
      </c>
      <c r="C24" s="1">
        <f>C16-C23</f>
        <v>270999.99999999988</v>
      </c>
    </row>
    <row r="26" spans="1:3" x14ac:dyDescent="0.25">
      <c r="A26" t="s">
        <v>11</v>
      </c>
    </row>
    <row r="27" spans="1:3" x14ac:dyDescent="0.25">
      <c r="B27" t="s">
        <v>0</v>
      </c>
      <c r="C27">
        <v>500000</v>
      </c>
    </row>
    <row r="28" spans="1:3" x14ac:dyDescent="0.25">
      <c r="B28" t="s">
        <v>2</v>
      </c>
      <c r="C28">
        <v>5</v>
      </c>
    </row>
    <row r="29" spans="1:3" x14ac:dyDescent="0.25">
      <c r="B29" t="s">
        <v>12</v>
      </c>
      <c r="C29">
        <v>0.06</v>
      </c>
    </row>
    <row r="31" spans="1:3" x14ac:dyDescent="0.25">
      <c r="B31" t="s">
        <v>7</v>
      </c>
      <c r="C31" s="6">
        <f>C27*(1-C28*C29)</f>
        <v>350000</v>
      </c>
    </row>
    <row r="32" spans="1:3" x14ac:dyDescent="0.25">
      <c r="B32" t="s">
        <v>8</v>
      </c>
      <c r="C32" s="1">
        <f>C27-C31</f>
        <v>150000</v>
      </c>
    </row>
    <row r="34" spans="1:3" x14ac:dyDescent="0.25">
      <c r="B34" t="s">
        <v>9</v>
      </c>
      <c r="C34" s="1">
        <f>C27*(1-C29) ^C28</f>
        <v>366952.01119999995</v>
      </c>
    </row>
    <row r="35" spans="1:3" x14ac:dyDescent="0.25">
      <c r="B35" t="s">
        <v>10</v>
      </c>
      <c r="C35" s="1">
        <f>C27-C34</f>
        <v>133047.98880000005</v>
      </c>
    </row>
    <row r="37" spans="1:3" x14ac:dyDescent="0.25">
      <c r="A37" t="s">
        <v>17</v>
      </c>
    </row>
    <row r="39" spans="1:3" x14ac:dyDescent="0.25">
      <c r="B39" t="s">
        <v>13</v>
      </c>
      <c r="C39">
        <v>0.01</v>
      </c>
    </row>
    <row r="40" spans="1:3" x14ac:dyDescent="0.25">
      <c r="B40" t="s">
        <v>14</v>
      </c>
      <c r="C40">
        <v>0.02</v>
      </c>
    </row>
    <row r="41" spans="1:3" x14ac:dyDescent="0.25">
      <c r="B41" t="s">
        <v>15</v>
      </c>
      <c r="C41">
        <v>0.03</v>
      </c>
    </row>
    <row r="43" spans="1:3" x14ac:dyDescent="0.25">
      <c r="B43" t="s">
        <v>16</v>
      </c>
      <c r="C43" s="4">
        <f>(1+C39) *(1+C40) *(1+C41) -1</f>
        <v>6.1106000000000105E-2</v>
      </c>
    </row>
    <row r="45" spans="1:3" x14ac:dyDescent="0.25">
      <c r="A45" t="s">
        <v>18</v>
      </c>
    </row>
    <row r="46" spans="1:3" x14ac:dyDescent="0.25">
      <c r="B46" t="s">
        <v>19</v>
      </c>
      <c r="C46">
        <v>0.02</v>
      </c>
    </row>
    <row r="48" spans="1:3" x14ac:dyDescent="0.25">
      <c r="B48" t="s">
        <v>16</v>
      </c>
      <c r="C48" s="4">
        <f>(1+C46) ^12 -1</f>
        <v>0.26824179456254527</v>
      </c>
    </row>
    <row r="50" spans="1:3" x14ac:dyDescent="0.25">
      <c r="A50" t="s">
        <v>20</v>
      </c>
    </row>
    <row r="51" spans="1:3" x14ac:dyDescent="0.25">
      <c r="B51" t="s">
        <v>19</v>
      </c>
      <c r="C51">
        <v>0.05</v>
      </c>
    </row>
    <row r="53" spans="1:3" x14ac:dyDescent="0.25">
      <c r="B53" t="s">
        <v>16</v>
      </c>
      <c r="C53" s="4">
        <f>(1+C51) ^4 -1</f>
        <v>0.21550625000000001</v>
      </c>
    </row>
    <row r="55" spans="1:3" x14ac:dyDescent="0.25">
      <c r="A55" t="s">
        <v>21</v>
      </c>
    </row>
    <row r="56" spans="1:3" x14ac:dyDescent="0.25">
      <c r="B56" t="s">
        <v>16</v>
      </c>
      <c r="C56">
        <v>0.3</v>
      </c>
    </row>
    <row r="58" spans="1:3" x14ac:dyDescent="0.25">
      <c r="B58" t="s">
        <v>19</v>
      </c>
      <c r="C58" s="4">
        <f>(C56+1) ^(1/4) -1</f>
        <v>6.7789972372440888E-2</v>
      </c>
    </row>
    <row r="60" spans="1:3" x14ac:dyDescent="0.25">
      <c r="A60" t="s">
        <v>22</v>
      </c>
    </row>
    <row r="61" spans="1:3" x14ac:dyDescent="0.25">
      <c r="B61" t="s">
        <v>16</v>
      </c>
      <c r="C61">
        <v>0.2</v>
      </c>
    </row>
    <row r="63" spans="1:3" x14ac:dyDescent="0.25">
      <c r="B63" t="s">
        <v>19</v>
      </c>
      <c r="C63" s="4">
        <f>(C61+1) ^(1/2) -1</f>
        <v>9.5445115010332149E-2</v>
      </c>
    </row>
    <row r="65" spans="1:3" x14ac:dyDescent="0.25">
      <c r="A65" t="s">
        <v>23</v>
      </c>
    </row>
    <row r="66" spans="1:3" x14ac:dyDescent="0.25">
      <c r="B66" t="s">
        <v>16</v>
      </c>
      <c r="C66">
        <v>0.1</v>
      </c>
    </row>
    <row r="67" spans="1:3" x14ac:dyDescent="0.25">
      <c r="B67" t="s">
        <v>24</v>
      </c>
      <c r="C67">
        <v>0.12</v>
      </c>
    </row>
    <row r="69" spans="1:3" x14ac:dyDescent="0.25">
      <c r="B69" t="s">
        <v>25</v>
      </c>
      <c r="C69" s="4">
        <f>C66+C67*(1+C66)</f>
        <v>0.23200000000000001</v>
      </c>
    </row>
    <row r="71" spans="1:3" x14ac:dyDescent="0.25">
      <c r="A71" t="s">
        <v>26</v>
      </c>
    </row>
    <row r="72" spans="1:3" x14ac:dyDescent="0.25">
      <c r="B72" t="s">
        <v>16</v>
      </c>
      <c r="C72">
        <v>0.05</v>
      </c>
    </row>
    <row r="73" spans="1:3" x14ac:dyDescent="0.25">
      <c r="B73" t="s">
        <v>24</v>
      </c>
      <c r="C73">
        <v>0.1</v>
      </c>
    </row>
    <row r="75" spans="1:3" x14ac:dyDescent="0.25">
      <c r="B75" t="s">
        <v>25</v>
      </c>
      <c r="C75" s="3">
        <f>C72+C73*(1+C72)</f>
        <v>0.15500000000000003</v>
      </c>
    </row>
    <row r="77" spans="1:3" x14ac:dyDescent="0.25">
      <c r="A77" t="s">
        <v>27</v>
      </c>
    </row>
    <row r="78" spans="1:3" x14ac:dyDescent="0.25">
      <c r="B78" t="s">
        <v>25</v>
      </c>
      <c r="C78">
        <v>0.14399999999999999</v>
      </c>
    </row>
    <row r="79" spans="1:3" x14ac:dyDescent="0.25">
      <c r="B79" t="s">
        <v>16</v>
      </c>
      <c r="C79">
        <v>0.1</v>
      </c>
    </row>
    <row r="81" spans="1:3" x14ac:dyDescent="0.25">
      <c r="B81" t="s">
        <v>24</v>
      </c>
      <c r="C81" s="2">
        <f>(C78 -C79) /(1+C79)</f>
        <v>3.999999999999998E-2</v>
      </c>
    </row>
    <row r="83" spans="1:3" x14ac:dyDescent="0.25">
      <c r="A83" t="s">
        <v>28</v>
      </c>
    </row>
    <row r="84" spans="1:3" x14ac:dyDescent="0.25">
      <c r="B84" t="s">
        <v>25</v>
      </c>
      <c r="C84">
        <v>0.17299999999999999</v>
      </c>
    </row>
    <row r="85" spans="1:3" x14ac:dyDescent="0.25">
      <c r="B85" t="s">
        <v>16</v>
      </c>
      <c r="C85">
        <v>0.02</v>
      </c>
    </row>
    <row r="87" spans="1:3" x14ac:dyDescent="0.25">
      <c r="B87" t="s">
        <v>24</v>
      </c>
      <c r="C87" s="2">
        <f>(C84 -C85) /(1+C85)</f>
        <v>0.15</v>
      </c>
    </row>
    <row r="91" spans="1:3" x14ac:dyDescent="0.25">
      <c r="A91" t="s">
        <v>29</v>
      </c>
      <c r="B91" t="s">
        <v>30</v>
      </c>
      <c r="C91" t="s">
        <v>31</v>
      </c>
    </row>
    <row r="93" spans="1:3" x14ac:dyDescent="0.25">
      <c r="A93" t="s">
        <v>32</v>
      </c>
    </row>
    <row r="94" spans="1:3" x14ac:dyDescent="0.25">
      <c r="B94" t="s">
        <v>0</v>
      </c>
      <c r="C94">
        <v>400000</v>
      </c>
    </row>
    <row r="95" spans="1:3" x14ac:dyDescent="0.25">
      <c r="B95" t="s">
        <v>1</v>
      </c>
      <c r="C95" s="2">
        <v>0.08</v>
      </c>
    </row>
    <row r="96" spans="1:3" x14ac:dyDescent="0.25">
      <c r="B96" t="s">
        <v>2</v>
      </c>
      <c r="C96">
        <v>4</v>
      </c>
    </row>
    <row r="98" spans="1:3" x14ac:dyDescent="0.25">
      <c r="B98" t="s">
        <v>7</v>
      </c>
      <c r="C98" s="1">
        <f>C94*(1-C95*C96)</f>
        <v>272000</v>
      </c>
    </row>
    <row r="99" spans="1:3" x14ac:dyDescent="0.25">
      <c r="B99" t="s">
        <v>8</v>
      </c>
      <c r="C99" s="1">
        <f>C94 - C98</f>
        <v>128000</v>
      </c>
    </row>
    <row r="100" spans="1:3" x14ac:dyDescent="0.25">
      <c r="B100" t="s">
        <v>9</v>
      </c>
      <c r="C100" s="1">
        <f>C94*(1-C95) ^C96</f>
        <v>286557.18400000001</v>
      </c>
    </row>
    <row r="101" spans="1:3" x14ac:dyDescent="0.25">
      <c r="B101" t="s">
        <v>10</v>
      </c>
      <c r="C101" s="1">
        <f>C94 -C100</f>
        <v>113442.81599999999</v>
      </c>
    </row>
    <row r="103" spans="1:3" x14ac:dyDescent="0.25">
      <c r="A103" t="s">
        <v>33</v>
      </c>
    </row>
    <row r="104" spans="1:3" x14ac:dyDescent="0.25">
      <c r="B104" t="s">
        <v>16</v>
      </c>
      <c r="C104" s="2">
        <v>0.36</v>
      </c>
    </row>
    <row r="106" spans="1:3" x14ac:dyDescent="0.25">
      <c r="B106" t="s">
        <v>19</v>
      </c>
      <c r="C106" s="3">
        <f>(C104+1) ^(1/12) -1</f>
        <v>2.5954834658546311E-2</v>
      </c>
    </row>
    <row r="110" spans="1:3" x14ac:dyDescent="0.25">
      <c r="A110" t="s">
        <v>34</v>
      </c>
    </row>
    <row r="111" spans="1:3" x14ac:dyDescent="0.25">
      <c r="B111" t="s">
        <v>19</v>
      </c>
      <c r="C111" s="2">
        <v>0.03</v>
      </c>
    </row>
    <row r="113" spans="1:3" x14ac:dyDescent="0.25">
      <c r="B113" t="s">
        <v>16</v>
      </c>
      <c r="C113" s="4">
        <f>(1+C111) ^3-1</f>
        <v>9.2727000000000004E-2</v>
      </c>
    </row>
    <row r="118" spans="1:3" x14ac:dyDescent="0.25">
      <c r="A118" t="s">
        <v>37</v>
      </c>
    </row>
    <row r="119" spans="1:3" x14ac:dyDescent="0.25">
      <c r="B119" t="s">
        <v>13</v>
      </c>
      <c r="C119" s="2">
        <v>0.01</v>
      </c>
    </row>
    <row r="120" spans="1:3" x14ac:dyDescent="0.25">
      <c r="B120" t="s">
        <v>14</v>
      </c>
      <c r="C120" s="2">
        <v>0.03</v>
      </c>
    </row>
    <row r="121" spans="1:3" x14ac:dyDescent="0.25">
      <c r="B121" t="s">
        <v>15</v>
      </c>
      <c r="C121" s="2">
        <v>0.04</v>
      </c>
    </row>
    <row r="122" spans="1:3" x14ac:dyDescent="0.25">
      <c r="B122" t="s">
        <v>16</v>
      </c>
      <c r="C122" s="2">
        <v>0.36</v>
      </c>
    </row>
    <row r="123" spans="1:3" x14ac:dyDescent="0.25">
      <c r="B123" t="s">
        <v>40</v>
      </c>
      <c r="C123" s="5">
        <f>(1+C119)*(1+C120)*(1+C121) - 1</f>
        <v>8.1911999999999985E-2</v>
      </c>
    </row>
    <row r="124" spans="1:3" x14ac:dyDescent="0.25">
      <c r="B124" t="s">
        <v>41</v>
      </c>
      <c r="C124" s="5">
        <f>(1 + C122)/( 1 + C123) - 1</f>
        <v>0.2570338437876647</v>
      </c>
    </row>
    <row r="126" spans="1:3" x14ac:dyDescent="0.25">
      <c r="B126" t="s">
        <v>39</v>
      </c>
      <c r="C126" s="4">
        <f>(1+C124)^(1/9) - 1</f>
        <v>2.5742977333632622E-2</v>
      </c>
    </row>
    <row r="128" spans="1:3" x14ac:dyDescent="0.25">
      <c r="A128" t="s">
        <v>36</v>
      </c>
    </row>
    <row r="129" spans="1:3" x14ac:dyDescent="0.25">
      <c r="B129" t="s">
        <v>25</v>
      </c>
      <c r="C129" s="2">
        <v>0.17</v>
      </c>
    </row>
    <row r="130" spans="1:3" x14ac:dyDescent="0.25">
      <c r="B130" t="s">
        <v>13</v>
      </c>
      <c r="C130" s="2">
        <v>0.06</v>
      </c>
    </row>
    <row r="131" spans="1:3" x14ac:dyDescent="0.25">
      <c r="B131" t="s">
        <v>14</v>
      </c>
      <c r="C131" s="2">
        <v>0.08</v>
      </c>
    </row>
    <row r="132" spans="1:3" x14ac:dyDescent="0.25">
      <c r="B132" t="s">
        <v>16</v>
      </c>
      <c r="C132" s="5">
        <f>(1+C130) * (1+C131) - 1</f>
        <v>0.14480000000000004</v>
      </c>
    </row>
    <row r="134" spans="1:3" x14ac:dyDescent="0.25">
      <c r="B134" t="s">
        <v>24</v>
      </c>
      <c r="C134" s="5">
        <f>(C129 - C132) /(1+C132)</f>
        <v>2.2012578616352176E-2</v>
      </c>
    </row>
    <row r="136" spans="1:3" x14ac:dyDescent="0.25">
      <c r="A136" t="s">
        <v>35</v>
      </c>
    </row>
    <row r="137" spans="1:3" x14ac:dyDescent="0.25">
      <c r="B137" t="s">
        <v>25</v>
      </c>
      <c r="C137" s="2">
        <v>0.1</v>
      </c>
    </row>
    <row r="138" spans="1:3" x14ac:dyDescent="0.25">
      <c r="B138" t="s">
        <v>38</v>
      </c>
      <c r="C138" s="4">
        <f>(1 + C137/12)^12 - 1</f>
        <v>0.10471306744129683</v>
      </c>
    </row>
    <row r="139" spans="1:3" x14ac:dyDescent="0.25">
      <c r="B139" t="s">
        <v>13</v>
      </c>
      <c r="C139" s="2">
        <v>0.04</v>
      </c>
    </row>
    <row r="140" spans="1:3" x14ac:dyDescent="0.25">
      <c r="B140" t="s">
        <v>14</v>
      </c>
      <c r="C140" s="2">
        <v>0.05</v>
      </c>
    </row>
    <row r="141" spans="1:3" x14ac:dyDescent="0.25">
      <c r="B141" t="s">
        <v>16</v>
      </c>
      <c r="C141" s="5">
        <f>(1+C139) * (1+C140) - 1</f>
        <v>9.2000000000000082E-2</v>
      </c>
    </row>
    <row r="143" spans="1:3" x14ac:dyDescent="0.25">
      <c r="B143" t="s">
        <v>24</v>
      </c>
      <c r="C143" s="5">
        <f>(C138 -C141) /(1+C141)</f>
        <v>1.1642003151370643E-2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2024-09-12T18:58:44Z</dcterms:created>
  <dcterms:modified xsi:type="dcterms:W3CDTF">2024-10-02T23:35:57Z</dcterms:modified>
</cp:coreProperties>
</file>