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1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alexm\OneDrive\Рабочий стол\ИТиАБД\ITiABD\ФМ\"/>
    </mc:Choice>
  </mc:AlternateContent>
  <xr:revisionPtr revIDLastSave="0" documentId="8_{F58FCB72-4C9C-4704-A90A-027464A154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9" i="1" l="1"/>
  <c r="B118" i="1"/>
  <c r="D182" i="1" a="1"/>
  <c r="D182" i="1" s="1"/>
  <c r="C178" i="1"/>
  <c r="C177" i="1"/>
  <c r="C176" i="1"/>
  <c r="D181" i="1" a="1"/>
  <c r="D181" i="1" s="1"/>
  <c r="C162" i="1"/>
  <c r="C161" i="1"/>
  <c r="D167" i="1" s="1" a="1"/>
  <c r="D167" i="1" s="1"/>
  <c r="D166" i="1" a="1"/>
  <c r="D166" i="1" s="1"/>
  <c r="C144" i="1"/>
  <c r="C143" i="1"/>
  <c r="C142" i="1"/>
  <c r="C129" i="1"/>
  <c r="C128" i="1"/>
  <c r="B120" i="1"/>
  <c r="B117" i="1"/>
  <c r="B116" i="1"/>
  <c r="B115" i="1"/>
  <c r="B114" i="1"/>
  <c r="C104" i="1"/>
  <c r="C93" i="1" a="1"/>
  <c r="C93" i="1" s="1"/>
  <c r="C83" i="1" a="1"/>
  <c r="C83" i="1"/>
  <c r="C84" i="1" s="1"/>
  <c r="C81" i="1" a="1"/>
  <c r="C81" i="1"/>
  <c r="C65" i="1" a="1"/>
  <c r="C65" i="1" s="1"/>
  <c r="C67" i="1" a="1"/>
  <c r="C67" i="1" s="1"/>
  <c r="C69" i="1" s="1"/>
  <c r="C54" i="1"/>
  <c r="C36" i="1"/>
  <c r="C37" i="1"/>
  <c r="C41" i="1" s="1"/>
  <c r="C35" i="1"/>
  <c r="C39" i="1"/>
  <c r="D43" i="1"/>
  <c r="C44" i="1"/>
  <c r="C21" i="1"/>
  <c r="C24" i="1" s="1"/>
  <c r="C22" i="1"/>
  <c r="B13" i="1"/>
  <c r="B11" i="1"/>
  <c r="B10" i="1"/>
  <c r="B8" i="1"/>
  <c r="B7" i="1"/>
  <c r="E44" i="1" l="1"/>
  <c r="D45" i="1"/>
  <c r="C40" i="1"/>
  <c r="C147" i="1"/>
  <c r="C152" i="1" s="1"/>
  <c r="C148" i="1"/>
  <c r="E150" i="1"/>
  <c r="D152" i="1"/>
  <c r="E151" i="1"/>
  <c r="C146" i="1"/>
  <c r="C131" i="1"/>
  <c r="C134" i="1" l="1"/>
  <c r="D133" i="1"/>
  <c r="E43" i="1"/>
  <c r="C45" i="1"/>
  <c r="C151" i="1"/>
  <c r="D1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<sst xmlns="http://schemas.openxmlformats.org/spreadsheetml/2006/main" count="102" uniqueCount="49">
  <si>
    <t>Тема № 4. Портфельный анализ.</t>
  </si>
  <si>
    <t>Cisco</t>
  </si>
  <si>
    <t>S&amp;P</t>
  </si>
  <si>
    <t xml:space="preserve">r(S&amp;P) </t>
  </si>
  <si>
    <t xml:space="preserve">r(Cisco) </t>
  </si>
  <si>
    <t xml:space="preserve">v(S&amp;P) </t>
  </si>
  <si>
    <t xml:space="preserve">v(Cisco) </t>
  </si>
  <si>
    <t xml:space="preserve">cov(S&amp;P, Cisco) </t>
  </si>
  <si>
    <t>Задание 1</t>
  </si>
  <si>
    <t>Пример 1</t>
  </si>
  <si>
    <t>o1</t>
  </si>
  <si>
    <t>o2</t>
  </si>
  <si>
    <t>p12</t>
  </si>
  <si>
    <t>С</t>
  </si>
  <si>
    <t>Пример 2</t>
  </si>
  <si>
    <t>V</t>
  </si>
  <si>
    <t>o3</t>
  </si>
  <si>
    <t>p13</t>
  </si>
  <si>
    <t>p23</t>
  </si>
  <si>
    <t>C</t>
  </si>
  <si>
    <t>Пример 3</t>
  </si>
  <si>
    <t>x1</t>
  </si>
  <si>
    <t>x2</t>
  </si>
  <si>
    <t>u1</t>
  </si>
  <si>
    <t>u2</t>
  </si>
  <si>
    <t>u</t>
  </si>
  <si>
    <t>X</t>
  </si>
  <si>
    <t>u_</t>
  </si>
  <si>
    <t>o</t>
  </si>
  <si>
    <t>o^2</t>
  </si>
  <si>
    <t>Пример 4</t>
  </si>
  <si>
    <t>Пример 5</t>
  </si>
  <si>
    <t>Пример 6</t>
  </si>
  <si>
    <t>A</t>
  </si>
  <si>
    <t>B</t>
  </si>
  <si>
    <t>muA</t>
  </si>
  <si>
    <t>muB</t>
  </si>
  <si>
    <t>Xa</t>
  </si>
  <si>
    <t>Xb</t>
  </si>
  <si>
    <t>Доходность</t>
  </si>
  <si>
    <t>ДЗ</t>
  </si>
  <si>
    <t>Задание 2</t>
  </si>
  <si>
    <t>Задание 3</t>
  </si>
  <si>
    <t>Задание 4</t>
  </si>
  <si>
    <t>Задание 5</t>
  </si>
  <si>
    <t>Ответ:</t>
  </si>
  <si>
    <t>Риск</t>
  </si>
  <si>
    <t>o(S&amp;P)</t>
  </si>
  <si>
    <t>o(Cisco)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</si>
</sst>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8" formatCode="0.0"/>
  </numFmts>
  <fonts count="4" x14ac:knownFonts="1">
    <font>
      <sz val="11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0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  <xf numFmtId="168" fontId="0" fillId="0" borderId="0" xfId="0" applyNumberForma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9AFA-89D5-0B4E-83B9-0B463FDC5F65}">
  <dimension ref="A1:M184"/>
  <sheetViews>
    <sheetView tabSelected="1" topLeftCell="A126" zoomScaleNormal="60" zoomScaleSheetLayoutView="100" workbookViewId="0">
      <selection activeCell="J117" sqref="J117"/>
    </sheetView>
  </sheetViews>
  <sheetFormatPr defaultRowHeight="15" x14ac:dyDescent="0.25"/>
  <cols>
    <col min="1" max="1" width="14.5703125" bestFit="1" customWidth="1"/>
    <col min="2" max="2" width="11.85546875" bestFit="1" customWidth="1"/>
    <col min="3" max="3" width="12.5703125" bestFit="1" customWidth="1"/>
    <col min="4" max="4" width="12" bestFit="1" customWidth="1"/>
  </cols>
  <sheetData>
    <row r="1" spans="1:13" ht="15.75" x14ac:dyDescent="0.25">
      <c r="A1" s="5" t="s">
        <v>0</v>
      </c>
      <c r="B1" s="5"/>
      <c r="C1" s="5"/>
      <c r="D1" s="5"/>
    </row>
    <row r="2" spans="1:13" x14ac:dyDescent="0.25">
      <c r="A2" t="s">
        <v>8</v>
      </c>
    </row>
    <row r="3" spans="1:13" x14ac:dyDescent="0.25">
      <c r="A3" t="s">
        <v>2</v>
      </c>
      <c r="B3">
        <v>0.04</v>
      </c>
      <c r="C3">
        <v>-0.03</v>
      </c>
      <c r="D3">
        <v>0.04</v>
      </c>
      <c r="E3">
        <v>0.04</v>
      </c>
      <c r="F3">
        <v>-0.02</v>
      </c>
      <c r="G3">
        <v>0.05</v>
      </c>
      <c r="H3">
        <v>-0.03</v>
      </c>
      <c r="I3">
        <v>-0.01</v>
      </c>
      <c r="J3">
        <v>-0.03</v>
      </c>
      <c r="K3">
        <v>0.06</v>
      </c>
      <c r="L3">
        <v>0.02</v>
      </c>
      <c r="M3">
        <v>0.06</v>
      </c>
    </row>
    <row r="4" spans="1:13" x14ac:dyDescent="0.25">
      <c r="A4" t="s">
        <v>1</v>
      </c>
      <c r="B4">
        <v>0.2</v>
      </c>
      <c r="C4">
        <v>-0.12</v>
      </c>
      <c r="D4">
        <v>0.12</v>
      </c>
      <c r="E4">
        <v>0.04</v>
      </c>
      <c r="F4">
        <v>-0.04</v>
      </c>
      <c r="G4">
        <v>0.18</v>
      </c>
      <c r="H4">
        <v>-0.04</v>
      </c>
      <c r="I4">
        <v>0.09</v>
      </c>
      <c r="J4">
        <v>0.01</v>
      </c>
      <c r="K4">
        <v>0.08</v>
      </c>
      <c r="L4">
        <v>0.21</v>
      </c>
      <c r="M4">
        <v>0.2</v>
      </c>
    </row>
    <row r="7" spans="1:13" x14ac:dyDescent="0.25">
      <c r="A7" t="s">
        <v>3</v>
      </c>
      <c r="B7" s="1">
        <f>AVERAGE(B3:M3)</f>
        <v>1.5833333333333335E-2</v>
      </c>
    </row>
    <row r="8" spans="1:13" x14ac:dyDescent="0.25">
      <c r="A8" t="s">
        <v>4</v>
      </c>
      <c r="B8">
        <f>AVERAGE(B4:M4)</f>
        <v>7.7499999999999999E-2</v>
      </c>
    </row>
    <row r="10" spans="1:13" x14ac:dyDescent="0.25">
      <c r="A10" t="s">
        <v>5</v>
      </c>
      <c r="B10" s="1">
        <f>_xlfn.VAR.S(B3:M3)</f>
        <v>1.3719696969696968E-3</v>
      </c>
    </row>
    <row r="11" spans="1:13" x14ac:dyDescent="0.25">
      <c r="A11" t="s">
        <v>6</v>
      </c>
      <c r="B11" s="1">
        <f>_xlfn.VAR.S(B4:M4)</f>
        <v>1.2056818181818186E-2</v>
      </c>
    </row>
    <row r="13" spans="1:13" x14ac:dyDescent="0.25">
      <c r="A13" t="s">
        <v>7</v>
      </c>
      <c r="B13" s="1">
        <f>_xlfn.COVARIANCE.S(B3:M3,B4:M4)</f>
        <v>3.0977272727272728E-3</v>
      </c>
    </row>
    <row r="16" spans="1:13" x14ac:dyDescent="0.25">
      <c r="A16" t="s">
        <v>9</v>
      </c>
    </row>
    <row r="17" spans="1:5" x14ac:dyDescent="0.25">
      <c r="C17">
        <v>0.8</v>
      </c>
      <c r="D17">
        <v>0.2</v>
      </c>
    </row>
    <row r="18" spans="1:5" x14ac:dyDescent="0.25">
      <c r="B18" t="s">
        <v>15</v>
      </c>
      <c r="C18">
        <v>0.2</v>
      </c>
      <c r="D18">
        <v>0.2</v>
      </c>
    </row>
    <row r="21" spans="1:5" x14ac:dyDescent="0.25">
      <c r="B21" t="s">
        <v>10</v>
      </c>
      <c r="C21">
        <f>SQRT(C17)</f>
        <v>0.89442719099991586</v>
      </c>
    </row>
    <row r="22" spans="1:5" x14ac:dyDescent="0.25">
      <c r="B22" t="s">
        <v>11</v>
      </c>
      <c r="C22">
        <f>SQRT(D18)</f>
        <v>0.44721359549995793</v>
      </c>
    </row>
    <row r="24" spans="1:5" x14ac:dyDescent="0.25">
      <c r="B24" t="s">
        <v>12</v>
      </c>
      <c r="C24">
        <f>C18/(C21*C22)</f>
        <v>0.50000000000000011</v>
      </c>
    </row>
    <row r="26" spans="1:5" x14ac:dyDescent="0.25">
      <c r="C26">
        <v>1</v>
      </c>
      <c r="D26">
        <v>0.5</v>
      </c>
    </row>
    <row r="27" spans="1:5" x14ac:dyDescent="0.25">
      <c r="B27" t="s">
        <v>13</v>
      </c>
      <c r="C27">
        <v>0.5</v>
      </c>
      <c r="D27">
        <v>1</v>
      </c>
    </row>
    <row r="30" spans="1:5" x14ac:dyDescent="0.25">
      <c r="A30" t="s">
        <v>14</v>
      </c>
    </row>
    <row r="31" spans="1:5" x14ac:dyDescent="0.25">
      <c r="C31">
        <v>1.44</v>
      </c>
      <c r="D31">
        <v>0.06</v>
      </c>
      <c r="E31">
        <v>0.18</v>
      </c>
    </row>
    <row r="32" spans="1:5" x14ac:dyDescent="0.25">
      <c r="B32" t="s">
        <v>15</v>
      </c>
      <c r="C32">
        <v>0.06</v>
      </c>
      <c r="D32">
        <v>0.49</v>
      </c>
      <c r="E32">
        <v>-0.11</v>
      </c>
    </row>
    <row r="33" spans="1:5" x14ac:dyDescent="0.25">
      <c r="C33">
        <v>0.18</v>
      </c>
      <c r="D33">
        <v>-0.11</v>
      </c>
      <c r="E33">
        <v>0.25</v>
      </c>
    </row>
    <row r="35" spans="1:5" x14ac:dyDescent="0.25">
      <c r="B35" t="s">
        <v>10</v>
      </c>
      <c r="C35">
        <f>SQRT(C31)</f>
        <v>1.2</v>
      </c>
    </row>
    <row r="36" spans="1:5" x14ac:dyDescent="0.25">
      <c r="B36" t="s">
        <v>11</v>
      </c>
      <c r="C36">
        <f>SQRT(D32)</f>
        <v>0.7</v>
      </c>
    </row>
    <row r="37" spans="1:5" x14ac:dyDescent="0.25">
      <c r="B37" t="s">
        <v>16</v>
      </c>
      <c r="C37">
        <f>SQRT(E33)</f>
        <v>0.5</v>
      </c>
    </row>
    <row r="39" spans="1:5" x14ac:dyDescent="0.25">
      <c r="B39" t="s">
        <v>12</v>
      </c>
      <c r="C39" s="1">
        <f>C32/(C35*C36)</f>
        <v>7.1428571428571425E-2</v>
      </c>
    </row>
    <row r="40" spans="1:5" x14ac:dyDescent="0.25">
      <c r="B40" t="s">
        <v>17</v>
      </c>
      <c r="C40">
        <f>C33/(C35*C37)</f>
        <v>0.3</v>
      </c>
    </row>
    <row r="41" spans="1:5" x14ac:dyDescent="0.25">
      <c r="B41" t="s">
        <v>18</v>
      </c>
      <c r="C41" s="1">
        <f>D33/(C36*C37)</f>
        <v>-0.31428571428571433</v>
      </c>
    </row>
    <row r="43" spans="1:5" x14ac:dyDescent="0.25">
      <c r="C43">
        <v>1</v>
      </c>
      <c r="D43" s="1">
        <f>C39</f>
        <v>7.1428571428571425E-2</v>
      </c>
      <c r="E43">
        <f>C40</f>
        <v>0.3</v>
      </c>
    </row>
    <row r="44" spans="1:5" x14ac:dyDescent="0.25">
      <c r="B44" t="s">
        <v>19</v>
      </c>
      <c r="C44" s="1">
        <f>C39</f>
        <v>7.1428571428571425E-2</v>
      </c>
      <c r="D44">
        <v>1</v>
      </c>
      <c r="E44" s="1">
        <f>C41</f>
        <v>-0.31428571428571433</v>
      </c>
    </row>
    <row r="45" spans="1:5" x14ac:dyDescent="0.25">
      <c r="C45">
        <f>C40</f>
        <v>0.3</v>
      </c>
      <c r="D45" s="1">
        <f>C41</f>
        <v>-0.31428571428571433</v>
      </c>
      <c r="E45">
        <v>1</v>
      </c>
    </row>
    <row r="48" spans="1:5" x14ac:dyDescent="0.25">
      <c r="A48" t="s">
        <v>20</v>
      </c>
    </row>
    <row r="50" spans="2:4" x14ac:dyDescent="0.25">
      <c r="B50" t="s">
        <v>15</v>
      </c>
      <c r="C50">
        <v>1.44</v>
      </c>
      <c r="D50">
        <v>0.06</v>
      </c>
    </row>
    <row r="51" spans="2:4" x14ac:dyDescent="0.25">
      <c r="C51">
        <v>0.06</v>
      </c>
      <c r="D51">
        <v>0.49</v>
      </c>
    </row>
    <row r="54" spans="2:4" x14ac:dyDescent="0.25">
      <c r="B54" t="s">
        <v>21</v>
      </c>
      <c r="C54">
        <f>0.6</f>
        <v>0.6</v>
      </c>
    </row>
    <row r="55" spans="2:4" x14ac:dyDescent="0.25">
      <c r="B55" t="s">
        <v>22</v>
      </c>
      <c r="C55">
        <v>0.4</v>
      </c>
    </row>
    <row r="56" spans="2:4" x14ac:dyDescent="0.25">
      <c r="B56" t="s">
        <v>23</v>
      </c>
      <c r="C56">
        <v>0.25</v>
      </c>
    </row>
    <row r="57" spans="2:4" x14ac:dyDescent="0.25">
      <c r="B57" t="s">
        <v>24</v>
      </c>
      <c r="C57">
        <v>0.15</v>
      </c>
    </row>
    <row r="59" spans="2:4" x14ac:dyDescent="0.25">
      <c r="B59" t="s">
        <v>27</v>
      </c>
      <c r="C59">
        <v>0.25</v>
      </c>
      <c r="D59">
        <v>0.15</v>
      </c>
    </row>
    <row r="61" spans="2:4" x14ac:dyDescent="0.25">
      <c r="B61" t="s">
        <v>26</v>
      </c>
      <c r="C61">
        <v>0.6</v>
      </c>
    </row>
    <row r="62" spans="2:4" x14ac:dyDescent="0.25">
      <c r="C62">
        <v>0.4</v>
      </c>
    </row>
    <row r="65" spans="1:7" x14ac:dyDescent="0.25">
      <c r="B65" t="s">
        <v>25</v>
      </c>
      <c r="C65" s="4" cm="1">
        <f t="array" ref="C65">MMULT(TRANSPOSE(C56:C57),C54:C55)</f>
        <v>0.21</v>
      </c>
    </row>
    <row r="67" spans="1:7" x14ac:dyDescent="0.25">
      <c r="B67" t="s">
        <v>29</v>
      </c>
      <c r="C67" cm="1">
        <f t="array" ref="C67">MMULT(MMULT(TRANSPOSE(C61:C62),C50:D51),C61:C62)</f>
        <v>0.62559999999999993</v>
      </c>
      <c r="D67" s="2"/>
      <c r="F67" s="3"/>
      <c r="G67" s="1"/>
    </row>
    <row r="69" spans="1:7" x14ac:dyDescent="0.25">
      <c r="B69" t="s">
        <v>28</v>
      </c>
      <c r="C69" s="4">
        <f>SQRT(C67)</f>
        <v>0.79094879733140755</v>
      </c>
    </row>
    <row r="71" spans="1:7" x14ac:dyDescent="0.25">
      <c r="A71" t="s">
        <v>30</v>
      </c>
    </row>
    <row r="72" spans="1:7" x14ac:dyDescent="0.25">
      <c r="C72">
        <v>1.44</v>
      </c>
      <c r="D72">
        <v>0.06</v>
      </c>
      <c r="E72">
        <v>0.18</v>
      </c>
    </row>
    <row r="73" spans="1:7" x14ac:dyDescent="0.25">
      <c r="B73" t="s">
        <v>15</v>
      </c>
      <c r="C73">
        <v>0.06</v>
      </c>
      <c r="D73">
        <v>0.49</v>
      </c>
      <c r="E73">
        <v>-0.11</v>
      </c>
    </row>
    <row r="74" spans="1:7" x14ac:dyDescent="0.25">
      <c r="C74">
        <v>0.18</v>
      </c>
      <c r="D74">
        <v>-0.11</v>
      </c>
      <c r="E74">
        <v>0.25</v>
      </c>
    </row>
    <row r="76" spans="1:7" x14ac:dyDescent="0.25">
      <c r="C76">
        <v>0.2</v>
      </c>
      <c r="F76">
        <v>-0.15</v>
      </c>
    </row>
    <row r="77" spans="1:7" x14ac:dyDescent="0.25">
      <c r="B77" t="s">
        <v>26</v>
      </c>
      <c r="C77">
        <v>0.3</v>
      </c>
      <c r="E77" t="s">
        <v>27</v>
      </c>
      <c r="F77">
        <v>0.18</v>
      </c>
    </row>
    <row r="78" spans="1:7" x14ac:dyDescent="0.25">
      <c r="C78">
        <v>0.5</v>
      </c>
      <c r="F78">
        <v>0.23</v>
      </c>
    </row>
    <row r="81" spans="1:4" x14ac:dyDescent="0.25">
      <c r="B81" t="s">
        <v>25</v>
      </c>
      <c r="C81" s="4" cm="1">
        <f t="array" ref="C81">MMULT(TRANSPOSE(F76:F78),C76:C78)</f>
        <v>0.13900000000000001</v>
      </c>
    </row>
    <row r="83" spans="1:4" x14ac:dyDescent="0.25">
      <c r="B83" t="s">
        <v>29</v>
      </c>
      <c r="C83" cm="1">
        <f t="array" ref="C83">MMULT(MMULT(TRANSPOSE(C76:C78),C72:E74),C76:C78)</f>
        <v>0.1744</v>
      </c>
    </row>
    <row r="84" spans="1:4" x14ac:dyDescent="0.25">
      <c r="B84" t="s">
        <v>28</v>
      </c>
      <c r="C84" s="4">
        <f>SQRT(C83)</f>
        <v>0.41761226035642202</v>
      </c>
    </row>
    <row r="86" spans="1:4" x14ac:dyDescent="0.25">
      <c r="A86" t="s">
        <v>31</v>
      </c>
    </row>
    <row r="87" spans="1:4" x14ac:dyDescent="0.25">
      <c r="B87" t="s">
        <v>27</v>
      </c>
      <c r="C87">
        <v>1</v>
      </c>
      <c r="D87">
        <v>1</v>
      </c>
    </row>
    <row r="88" spans="1:4" x14ac:dyDescent="0.25">
      <c r="C88">
        <v>0.5</v>
      </c>
      <c r="D88">
        <v>0.8</v>
      </c>
    </row>
    <row r="90" spans="1:4" x14ac:dyDescent="0.25">
      <c r="B90" t="s">
        <v>25</v>
      </c>
      <c r="C90">
        <v>1</v>
      </c>
    </row>
    <row r="91" spans="1:4" x14ac:dyDescent="0.25">
      <c r="C91">
        <v>0.75</v>
      </c>
    </row>
    <row r="93" spans="1:4" x14ac:dyDescent="0.25">
      <c r="B93" t="s">
        <v>26</v>
      </c>
      <c r="C93" s="1" cm="1">
        <f t="array" ref="C93:C94">MMULT(MINVERSE(C87:D88),C90:C91)</f>
        <v>0.16666666666666652</v>
      </c>
    </row>
    <row r="94" spans="1:4" x14ac:dyDescent="0.25">
      <c r="C94" s="1">
        <v>0.83333333333333348</v>
      </c>
    </row>
    <row r="96" spans="1:4" x14ac:dyDescent="0.25">
      <c r="A96" t="s">
        <v>32</v>
      </c>
    </row>
    <row r="97" spans="1:13" x14ac:dyDescent="0.25">
      <c r="B97" t="s">
        <v>33</v>
      </c>
      <c r="C97">
        <v>100000</v>
      </c>
      <c r="E97" t="s">
        <v>35</v>
      </c>
      <c r="F97">
        <v>0.1</v>
      </c>
    </row>
    <row r="98" spans="1:13" x14ac:dyDescent="0.25">
      <c r="B98" t="s">
        <v>34</v>
      </c>
      <c r="C98">
        <v>300000</v>
      </c>
      <c r="E98" t="s">
        <v>36</v>
      </c>
      <c r="F98">
        <v>0.2</v>
      </c>
    </row>
    <row r="100" spans="1:13" x14ac:dyDescent="0.25">
      <c r="B100" t="s">
        <v>37</v>
      </c>
      <c r="C100">
        <v>0.25</v>
      </c>
    </row>
    <row r="101" spans="1:13" x14ac:dyDescent="0.25">
      <c r="B101" t="s">
        <v>38</v>
      </c>
      <c r="C101">
        <v>0.75</v>
      </c>
    </row>
    <row r="104" spans="1:13" x14ac:dyDescent="0.25">
      <c r="B104" t="s">
        <v>39</v>
      </c>
      <c r="C104" s="4">
        <f>SUMPRODUCT(C100:C101,F97:F98)</f>
        <v>0.17500000000000002</v>
      </c>
    </row>
    <row r="107" spans="1:13" x14ac:dyDescent="0.25">
      <c r="A107" s="6" t="s">
        <v>40</v>
      </c>
      <c r="B107" s="6"/>
      <c r="C107" s="6"/>
      <c r="D107" s="6"/>
    </row>
    <row r="109" spans="1:13" x14ac:dyDescent="0.25">
      <c r="A109" t="s">
        <v>8</v>
      </c>
    </row>
    <row r="110" spans="1:13" x14ac:dyDescent="0.25">
      <c r="A110" t="s">
        <v>2</v>
      </c>
      <c r="B110">
        <v>0.05</v>
      </c>
      <c r="C110">
        <v>-0.04</v>
      </c>
      <c r="D110">
        <v>0.05</v>
      </c>
      <c r="E110">
        <v>0.04</v>
      </c>
      <c r="F110">
        <v>-0.03</v>
      </c>
      <c r="G110">
        <v>0.06</v>
      </c>
      <c r="H110">
        <v>-0.04</v>
      </c>
      <c r="I110">
        <v>-0.02</v>
      </c>
      <c r="J110">
        <v>-0.04</v>
      </c>
      <c r="K110">
        <v>0.05</v>
      </c>
      <c r="L110">
        <v>0.03</v>
      </c>
      <c r="M110">
        <v>0.05</v>
      </c>
    </row>
    <row r="111" spans="1:13" x14ac:dyDescent="0.25">
      <c r="A111" t="s">
        <v>1</v>
      </c>
      <c r="B111">
        <v>0.25</v>
      </c>
      <c r="C111">
        <v>-0.15</v>
      </c>
      <c r="D111">
        <v>0.15</v>
      </c>
      <c r="E111">
        <v>0.05</v>
      </c>
      <c r="F111">
        <v>-0.05</v>
      </c>
      <c r="G111">
        <v>0.2</v>
      </c>
      <c r="H111">
        <v>-0.05</v>
      </c>
      <c r="I111">
        <v>0.1</v>
      </c>
      <c r="J111">
        <v>0.02</v>
      </c>
      <c r="K111">
        <v>0.09</v>
      </c>
      <c r="L111">
        <v>0.22</v>
      </c>
      <c r="M111">
        <v>0.21</v>
      </c>
    </row>
    <row r="114" spans="1:4" x14ac:dyDescent="0.25">
      <c r="A114" t="s">
        <v>3</v>
      </c>
      <c r="B114" s="1">
        <f>AVERAGE(B110:M110)</f>
        <v>1.3333333333333331E-2</v>
      </c>
    </row>
    <row r="115" spans="1:4" x14ac:dyDescent="0.25">
      <c r="A115" t="s">
        <v>4</v>
      </c>
      <c r="B115" s="1">
        <f>AVERAGE(B111:M111)</f>
        <v>8.666666666666667E-2</v>
      </c>
    </row>
    <row r="116" spans="1:4" x14ac:dyDescent="0.25">
      <c r="A116" t="s">
        <v>5</v>
      </c>
      <c r="B116" s="1">
        <f>_xlfn.VAR.S(B110:M110)</f>
        <v>1.824242424242424E-3</v>
      </c>
    </row>
    <row r="117" spans="1:4" x14ac:dyDescent="0.25">
      <c r="A117" t="s">
        <v>6</v>
      </c>
      <c r="B117" s="1">
        <f>_xlfn.VAR.S(B111:M111)</f>
        <v>1.5987878787878787E-2</v>
      </c>
    </row>
    <row r="118" spans="1:4" x14ac:dyDescent="0.25">
      <c r="A118" t="s">
        <v>47</v>
      </c>
      <c r="B118" s="9">
        <f>SQRT(B116)</f>
        <v>4.2711151052651622E-2</v>
      </c>
    </row>
    <row r="119" spans="1:4" x14ac:dyDescent="0.25">
      <c r="A119" t="s">
        <v>48</v>
      </c>
      <c r="B119" s="9">
        <f>SQRT(B117)</f>
        <v>0.12644318403092666</v>
      </c>
    </row>
    <row r="120" spans="1:4" x14ac:dyDescent="0.25">
      <c r="A120" t="s">
        <v>7</v>
      </c>
      <c r="B120" s="1">
        <f>_xlfn.COVARIANCE.S(B110:M110,B111:M111)</f>
        <v>4.4030303030303027E-3</v>
      </c>
    </row>
    <row r="123" spans="1:4" x14ac:dyDescent="0.25">
      <c r="A123" t="s">
        <v>41</v>
      </c>
    </row>
    <row r="124" spans="1:4" x14ac:dyDescent="0.25">
      <c r="C124">
        <v>16</v>
      </c>
      <c r="D124">
        <v>3</v>
      </c>
    </row>
    <row r="125" spans="1:4" x14ac:dyDescent="0.25">
      <c r="B125" t="s">
        <v>15</v>
      </c>
      <c r="C125">
        <v>3</v>
      </c>
      <c r="D125">
        <v>9</v>
      </c>
    </row>
    <row r="128" spans="1:4" x14ac:dyDescent="0.25">
      <c r="B128" t="s">
        <v>10</v>
      </c>
      <c r="C128">
        <f>SQRT(C124)</f>
        <v>4</v>
      </c>
    </row>
    <row r="129" spans="1:5" x14ac:dyDescent="0.25">
      <c r="B129" t="s">
        <v>11</v>
      </c>
      <c r="C129">
        <f>SQRT(D125)</f>
        <v>3</v>
      </c>
    </row>
    <row r="131" spans="1:5" x14ac:dyDescent="0.25">
      <c r="B131" t="s">
        <v>12</v>
      </c>
      <c r="C131">
        <f>C125/(C128*C129)</f>
        <v>0.25</v>
      </c>
    </row>
    <row r="133" spans="1:5" x14ac:dyDescent="0.25">
      <c r="C133">
        <v>1</v>
      </c>
      <c r="D133">
        <f>C131</f>
        <v>0.25</v>
      </c>
    </row>
    <row r="134" spans="1:5" x14ac:dyDescent="0.25">
      <c r="A134" t="s">
        <v>45</v>
      </c>
      <c r="B134" t="s">
        <v>13</v>
      </c>
      <c r="C134">
        <f>C131</f>
        <v>0.25</v>
      </c>
      <c r="D134">
        <v>1</v>
      </c>
    </row>
    <row r="137" spans="1:5" x14ac:dyDescent="0.25">
      <c r="A137" t="s">
        <v>42</v>
      </c>
    </row>
    <row r="138" spans="1:5" x14ac:dyDescent="0.25">
      <c r="C138">
        <v>36</v>
      </c>
      <c r="D138">
        <v>18</v>
      </c>
      <c r="E138">
        <v>6</v>
      </c>
    </row>
    <row r="139" spans="1:5" x14ac:dyDescent="0.25">
      <c r="B139" t="s">
        <v>15</v>
      </c>
      <c r="C139">
        <v>18</v>
      </c>
      <c r="D139">
        <v>16</v>
      </c>
      <c r="E139">
        <v>-12</v>
      </c>
    </row>
    <row r="140" spans="1:5" x14ac:dyDescent="0.25">
      <c r="C140">
        <v>6</v>
      </c>
      <c r="D140">
        <v>-12</v>
      </c>
      <c r="E140">
        <v>25</v>
      </c>
    </row>
    <row r="142" spans="1:5" x14ac:dyDescent="0.25">
      <c r="B142" t="s">
        <v>10</v>
      </c>
      <c r="C142">
        <f>SQRT(C138)</f>
        <v>6</v>
      </c>
    </row>
    <row r="143" spans="1:5" x14ac:dyDescent="0.25">
      <c r="B143" t="s">
        <v>11</v>
      </c>
      <c r="C143">
        <f>SQRT(D139)</f>
        <v>4</v>
      </c>
    </row>
    <row r="144" spans="1:5" x14ac:dyDescent="0.25">
      <c r="B144" t="s">
        <v>16</v>
      </c>
      <c r="C144">
        <f>SQRT(E140)</f>
        <v>5</v>
      </c>
    </row>
    <row r="146" spans="1:5" x14ac:dyDescent="0.25">
      <c r="B146" t="s">
        <v>12</v>
      </c>
      <c r="C146" s="7">
        <f>C139/(C142*C143)</f>
        <v>0.75</v>
      </c>
    </row>
    <row r="147" spans="1:5" x14ac:dyDescent="0.25">
      <c r="B147" t="s">
        <v>17</v>
      </c>
      <c r="C147">
        <f>C140/(C142*C144)</f>
        <v>0.2</v>
      </c>
    </row>
    <row r="148" spans="1:5" x14ac:dyDescent="0.25">
      <c r="B148" t="s">
        <v>18</v>
      </c>
      <c r="C148" s="8">
        <f>D140/(C143*C144)</f>
        <v>-0.6</v>
      </c>
    </row>
    <row r="150" spans="1:5" x14ac:dyDescent="0.25">
      <c r="C150">
        <v>1</v>
      </c>
      <c r="D150" s="7">
        <f>C146</f>
        <v>0.75</v>
      </c>
      <c r="E150">
        <f>C147</f>
        <v>0.2</v>
      </c>
    </row>
    <row r="151" spans="1:5" x14ac:dyDescent="0.25">
      <c r="A151" t="s">
        <v>45</v>
      </c>
      <c r="B151" t="s">
        <v>19</v>
      </c>
      <c r="C151" s="7">
        <f>C146</f>
        <v>0.75</v>
      </c>
      <c r="D151">
        <v>1</v>
      </c>
      <c r="E151" s="8">
        <f>C148</f>
        <v>-0.6</v>
      </c>
    </row>
    <row r="152" spans="1:5" x14ac:dyDescent="0.25">
      <c r="C152">
        <f>C147</f>
        <v>0.2</v>
      </c>
      <c r="D152" s="8">
        <f>C148</f>
        <v>-0.6</v>
      </c>
      <c r="E152">
        <v>1</v>
      </c>
    </row>
    <row r="155" spans="1:5" x14ac:dyDescent="0.25">
      <c r="A155" t="s">
        <v>43</v>
      </c>
    </row>
    <row r="157" spans="1:5" x14ac:dyDescent="0.25">
      <c r="B157" t="s">
        <v>15</v>
      </c>
      <c r="C157">
        <v>1.44</v>
      </c>
      <c r="D157">
        <v>-0.06</v>
      </c>
    </row>
    <row r="158" spans="1:5" x14ac:dyDescent="0.25">
      <c r="C158">
        <v>-0.06</v>
      </c>
      <c r="D158">
        <v>0.49</v>
      </c>
    </row>
    <row r="161" spans="1:6" x14ac:dyDescent="0.25">
      <c r="B161" t="s">
        <v>21</v>
      </c>
      <c r="C161">
        <f>3/8</f>
        <v>0.375</v>
      </c>
    </row>
    <row r="162" spans="1:6" x14ac:dyDescent="0.25">
      <c r="B162" t="s">
        <v>22</v>
      </c>
      <c r="C162">
        <f>5/8</f>
        <v>0.625</v>
      </c>
    </row>
    <row r="163" spans="1:6" x14ac:dyDescent="0.25">
      <c r="B163" t="s">
        <v>23</v>
      </c>
      <c r="C163">
        <v>0.2</v>
      </c>
    </row>
    <row r="164" spans="1:6" x14ac:dyDescent="0.25">
      <c r="B164" t="s">
        <v>24</v>
      </c>
      <c r="C164">
        <v>0.1</v>
      </c>
    </row>
    <row r="166" spans="1:6" x14ac:dyDescent="0.25">
      <c r="A166" t="s">
        <v>45</v>
      </c>
      <c r="B166" t="s">
        <v>39</v>
      </c>
      <c r="C166" t="s">
        <v>25</v>
      </c>
      <c r="D166" s="4" cm="1">
        <f t="array" ref="D166">MMULT(TRANSPOSE(C163:C164),C161:C162)</f>
        <v>0.13750000000000001</v>
      </c>
    </row>
    <row r="167" spans="1:6" x14ac:dyDescent="0.25">
      <c r="B167" t="s">
        <v>46</v>
      </c>
      <c r="C167" t="s">
        <v>28</v>
      </c>
      <c r="D167" s="9" cm="1">
        <f t="array" ref="D167">SQRT(MMULT(MMULT(TRANSPOSE(C161:C162),C157:D158),C161:C162))</f>
        <v>0.60479852017014724</v>
      </c>
    </row>
    <row r="170" spans="1:6" x14ac:dyDescent="0.25">
      <c r="A170" t="s">
        <v>44</v>
      </c>
    </row>
    <row r="171" spans="1:6" x14ac:dyDescent="0.25">
      <c r="D171" s="2"/>
    </row>
    <row r="172" spans="1:6" x14ac:dyDescent="0.25">
      <c r="C172">
        <v>0.01</v>
      </c>
      <c r="D172">
        <v>-0.01</v>
      </c>
      <c r="E172">
        <v>-0.02</v>
      </c>
    </row>
    <row r="173" spans="1:6" x14ac:dyDescent="0.25">
      <c r="B173" t="s">
        <v>15</v>
      </c>
      <c r="C173">
        <v>-0.01</v>
      </c>
      <c r="D173">
        <v>0.04</v>
      </c>
      <c r="E173">
        <v>0.03</v>
      </c>
    </row>
    <row r="174" spans="1:6" x14ac:dyDescent="0.25">
      <c r="C174">
        <v>0.18</v>
      </c>
      <c r="D174">
        <v>0.03</v>
      </c>
      <c r="E174">
        <v>0.09</v>
      </c>
    </row>
    <row r="176" spans="1:6" x14ac:dyDescent="0.25">
      <c r="C176">
        <f>5/10</f>
        <v>0.5</v>
      </c>
      <c r="F176">
        <v>0.1</v>
      </c>
    </row>
    <row r="177" spans="1:6" x14ac:dyDescent="0.25">
      <c r="B177" t="s">
        <v>26</v>
      </c>
      <c r="C177">
        <f>4/10</f>
        <v>0.4</v>
      </c>
      <c r="E177" t="s">
        <v>27</v>
      </c>
      <c r="F177">
        <v>0.25</v>
      </c>
    </row>
    <row r="178" spans="1:6" x14ac:dyDescent="0.25">
      <c r="C178">
        <f>1/10</f>
        <v>0.1</v>
      </c>
      <c r="F178">
        <v>-0.05</v>
      </c>
    </row>
    <row r="181" spans="1:6" x14ac:dyDescent="0.25">
      <c r="A181" t="s">
        <v>45</v>
      </c>
      <c r="B181" t="s">
        <v>39</v>
      </c>
      <c r="C181" t="s">
        <v>25</v>
      </c>
      <c r="D181" s="4" cm="1">
        <f t="array" ref="D181">MMULT(TRANSPOSE(F176:F178),C176:C178)</f>
        <v>0.14500000000000002</v>
      </c>
    </row>
    <row r="182" spans="1:6" x14ac:dyDescent="0.25">
      <c r="B182" t="s">
        <v>46</v>
      </c>
      <c r="C182" t="s">
        <v>28</v>
      </c>
      <c r="D182" s="9" cm="1">
        <f t="array" ref="D182">SQRT(MMULT(MMULT(TRANSPOSE(C176:C178),C172:E174),C176:C178))</f>
        <v>0.12727922061357855</v>
      </c>
    </row>
    <row r="184" spans="1:6" x14ac:dyDescent="0.25">
      <c r="C184" s="4"/>
    </row>
  </sheetData>
  <mergeCells count="2">
    <mergeCell ref="A1:D1"/>
    <mergeCell ref="A107:D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Aknas Macefg</dc:creator>
  <cp:lastModifiedBy>Aknas Macefg</cp:lastModifiedBy>
  <dcterms:created xsi:type="dcterms:W3CDTF">2024-10-31T18:58:41Z</dcterms:created>
  <dcterms:modified xsi:type="dcterms:W3CDTF">2024-11-05T18:58:00Z</dcterms:modified>
</cp:coreProperties>
</file>