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kansha\Univ. of Toronto Bootcamp\BootCamp\Offline Notes\"/>
    </mc:Choice>
  </mc:AlternateContent>
  <xr:revisionPtr revIDLastSave="0" documentId="13_ncr:1_{71057660-137E-46B0-8A05-4A0FAAFD8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category" sheetId="5" r:id="rId2"/>
    <sheet name="sub-category" sheetId="8" r:id="rId3"/>
    <sheet name="pivot table date creation" sheetId="14" r:id="rId4"/>
    <sheet name="Goal" sheetId="15" r:id="rId5"/>
    <sheet name="Stat Ananlysis" sheetId="16" r:id="rId6"/>
  </sheets>
  <definedNames>
    <definedName name="_xlnm._FilterDatabase" localSheetId="5" hidden="1">'Stat Ananlysis'!$A$1:$B$1001</definedName>
  </definedNames>
  <calcPr calcId="191029"/>
  <pivotCaches>
    <pivotCache cacheId="60" r:id="rId7"/>
    <pivotCache cacheId="5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6" l="1"/>
  <c r="I27" i="16"/>
  <c r="I26" i="16"/>
  <c r="I25" i="16"/>
  <c r="I24" i="16"/>
  <c r="I23" i="16"/>
  <c r="I17" i="16"/>
  <c r="I16" i="16"/>
  <c r="I15" i="16"/>
  <c r="I14" i="16"/>
  <c r="I13" i="16"/>
  <c r="I12" i="16"/>
  <c r="E13" i="15"/>
  <c r="G13" i="15" s="1"/>
  <c r="D13" i="15"/>
  <c r="H13" i="15" s="1"/>
  <c r="C13" i="15"/>
  <c r="B13" i="15"/>
  <c r="F13" i="15" s="1"/>
  <c r="D12" i="15"/>
  <c r="C12" i="15"/>
  <c r="B12" i="15"/>
  <c r="D11" i="15"/>
  <c r="C11" i="15"/>
  <c r="B11" i="15"/>
  <c r="D10" i="15"/>
  <c r="C10" i="15"/>
  <c r="B10" i="15"/>
  <c r="E10" i="15" s="1"/>
  <c r="D9" i="15"/>
  <c r="B9" i="15"/>
  <c r="E9" i="15" s="1"/>
  <c r="C9" i="15"/>
  <c r="G9" i="15" s="1"/>
  <c r="D8" i="15"/>
  <c r="C8" i="15"/>
  <c r="B8" i="15"/>
  <c r="E8" i="15" s="1"/>
  <c r="D7" i="15"/>
  <c r="C7" i="15"/>
  <c r="B7" i="15"/>
  <c r="E7" i="15" s="1"/>
  <c r="D6" i="15"/>
  <c r="C6" i="15"/>
  <c r="B6" i="15"/>
  <c r="D5" i="15"/>
  <c r="C5" i="15"/>
  <c r="B5" i="15"/>
  <c r="D4" i="15"/>
  <c r="C4" i="15"/>
  <c r="B4" i="15"/>
  <c r="D3" i="15"/>
  <c r="C3" i="15"/>
  <c r="D2" i="15"/>
  <c r="C2" i="15"/>
  <c r="B3" i="15"/>
  <c r="B2" i="15"/>
  <c r="H9" i="15" l="1"/>
  <c r="F9" i="15"/>
  <c r="H12" i="15"/>
  <c r="F4" i="15"/>
  <c r="F12" i="15"/>
  <c r="G12" i="15"/>
  <c r="H4" i="15"/>
  <c r="H7" i="15"/>
  <c r="F2" i="15"/>
  <c r="G7" i="15"/>
  <c r="F5" i="15"/>
  <c r="G10" i="15"/>
  <c r="G2" i="15"/>
  <c r="H10" i="15"/>
  <c r="G8" i="15"/>
  <c r="H11" i="15"/>
  <c r="H6" i="15"/>
  <c r="G4" i="15"/>
  <c r="H8" i="15"/>
  <c r="E2" i="15"/>
  <c r="H2" i="15" s="1"/>
  <c r="E6" i="15"/>
  <c r="F6" i="15" s="1"/>
  <c r="F10" i="15"/>
  <c r="E5" i="15"/>
  <c r="G5" i="15" s="1"/>
  <c r="E12" i="15"/>
  <c r="E4" i="15"/>
  <c r="F8" i="15"/>
  <c r="E11" i="15"/>
  <c r="G11" i="15" s="1"/>
  <c r="E3" i="15"/>
  <c r="G3" i="15" s="1"/>
  <c r="F7" i="1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11" i="15" l="1"/>
  <c r="F3" i="15"/>
  <c r="G6" i="15"/>
  <c r="H5" i="15"/>
  <c r="H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<sst xmlns="http://schemas.openxmlformats.org/spreadsheetml/2006/main" count="7068" uniqueCount="2114">
  <si>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</si>
  <si>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</si>
  <si>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</si>
  <si>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</si>
  <si>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</si>
  <si>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</si>
  <si>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</si>
  <si>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</si>
  <si>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</si>
  <si>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</si>
  <si>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</si>
  <si>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</si>
  <si>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</si>
  <si>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</si>
  <si>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</si>
  <si>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</si>
  <si>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</si>
  <si>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</si>
  <si>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</si>
  <si>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</si>
  <si>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</si>
  <si>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</si>
  <si>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</si>
  <si>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</si>
  <si>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</si>
  <si>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</si>
  <si>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</si>
  <si>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</si>
  <si>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</si>
  <si>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</si>
  <si>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</si>
  <si>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</si>
  <si>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</si>
  <si>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</si>
  <si>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</si>
  <si>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</si>
  <si>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</si>
  <si>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</si>
  <si>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</si>
  <si>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</si>
  <si>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</si>
  <si>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</si>
  <si>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</si>
  <si>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</si>
  <si>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</si>
  <si>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</si>
  <si>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</si>
  <si>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</si>
  <si>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</si>
  <si>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</si>
  <si>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</si>
  <si>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</si>
  <si>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</si>
  <si>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</si>
  <si>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</si>
  <si>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</si>
  <si>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</si>
  <si>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</si>
  <si>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</si>
  <si>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</si>
  <si>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</si>
  <si>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</si>
  <si>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</si>
  <si>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</si>
  <si>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</si>
  <si>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</si>
  <si>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</si>
  <si>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</si>
  <si>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</si>
  <si>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</si>
  <si>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</si>
  <si>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</si>
  <si>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</si>
  <si>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</si>
  <si>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</si>
  <si>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</si>
  <si>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</si>
  <si>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</si>
  <si>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</si>
  <si>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</si>
  <si>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</si>
  <si>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</si>
  <si>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</si>
  <si>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</si>
  <si>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</si>
  <si>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</si>
  <si>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</si>
  <si>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</si>
  <si>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</si>
  <si>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</si>
  <si>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</si>
  <si>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</si>
  <si>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</si>
  <si>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</si>
  <si>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</si>
  <si>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</si>
  <si>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</si>
  <si>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</si>
  <si>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</si>
  <si>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</si>
  <si>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</si>
  <si>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</si>
  <si>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</si>
  <si>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</si>
  <si>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</si>
  <si>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</si>
  <si>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</si>
  <si>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</si>
  <si>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</si>
  <si>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</si>
  <si>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</si>
  <si>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</si>
  <si>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</si>
  <si>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</si>
  <si>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</si>
  <si>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</si>
  <si>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</si>
  <si>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</si>
  <si>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</si>
  <si>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</si>
  <si>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</si>
  <si>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</si>
  <si>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</si>
  <si>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</si>
  <si>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</si>
  <si>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</si>
  <si>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</si>
  <si>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</si>
  <si>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</si>
  <si>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</si>
  <si>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</si>
  <si>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</si>
  <si>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</si>
  <si>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</si>
  <si>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</si>
  <si>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</si>
  <si>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</si>
  <si>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</si>
  <si>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</si>
  <si>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</si>
  <si>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</si>
  <si>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</si>
  <si>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</si>
  <si>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</si>
  <si>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</si>
  <si>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</si>
  <si>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</si>
  <si>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</si>
  <si>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</si>
  <si>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</si>
  <si>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</si>
  <si>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</si>
  <si>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</si>
  <si>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</si>
  <si>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</si>
  <si>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</si>
  <si>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</si>
  <si>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</si>
  <si>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</si>
  <si>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</si>
  <si>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</si>
  <si>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</si>
  <si>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</si>
  <si>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</si>
  <si>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</si>
  <si>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</si>
  <si>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</si>
  <si>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</si>
  <si>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</si>
  <si>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</si>
  <si>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</si>
  <si>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</si>
  <si>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</si>
  <si>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</si>
  <si>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</si>
  <si>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</si>
  <si>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</si>
  <si>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</si>
  <si>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</si>
  <si>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</si>
  <si>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</si>
  <si>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</si>
  <si>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</si>
  <si>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</si>
  <si>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</si>
  <si>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</si>
  <si>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</si>
  <si>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</si>
  <si>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</si>
  <si>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</si>
  <si>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</si>
  <si>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</si>
  <si>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</si>
  <si>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</si>
  <si>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</si>
  <si>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</si>
  <si>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</si>
  <si>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</si>
  <si>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</si>
  <si>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</si>
  <si>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</si>
  <si>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</si>
  <si>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</si>
  <si>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</si>
  <si>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</si>
  <si>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</si>
  <si>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</si>
  <si>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</si>
  <si>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</si>
  <si>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</si>
  <si>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</si>
  <si>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</si>
  <si>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</si>
  <si>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</si>
  <si>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</si>
  <si>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</si>
  <si>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</si>
  <si>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</si>
  <si>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</si>
  <si>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</si>
  <si>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</si>
  <si>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</si>
  <si>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</si>
  <si>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</si>
  <si>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</si>
  <si>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</si>
  <si>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</si>
  <si>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</si>
  <si>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</si>
  <si>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</si>
  <si>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</si>
  <si>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</si>
  <si>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</si>
  <si>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</si>
  <si>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</si>
  <si>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</si>
  <si>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</si>
  <si>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</si>
  <si>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</si>
  <si>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</si>
  <si>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</si>
  <si>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</si>
  <si>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</si>
  <si>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</si>
  <si>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</si>
  <si>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</si>
  <si>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</si>
  <si>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</si>
  <si>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</si>
  <si>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</si>
  <si>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</si>
  <si>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</si>
  <si>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</si>
  <si>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</si>
  <si>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</si>
  <si>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</si>
  <si>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</si>
  <si>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</si>
  <si>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</si>
  <si>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</si>
  <si>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</si>
  <si>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</si>
  <si>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</si>
  <si>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</si>
  <si>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</si>
  <si>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</si>
  <si>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</si>
  <si>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</si>
  <si>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</si>
  <si>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</si>
  <si>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</si>
  <si>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</si>
  <si>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</si>
  <si>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</si>
  <si>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</si>
  <si>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</si>
  <si>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</si>
  <si>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</si>
  <si>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</si>
  <si>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</si>
  <si>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</si>
  <si>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</si>
  <si>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</si>
  <si>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</si>
  <si>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</si>
  <si>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</si>
  <si>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</si>
  <si>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</si>
  <si>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</si>
  <si>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</si>
  <si>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</si>
  <si>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</si>
  <si>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</si>
  <si>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</si>
  <si>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</si>
  <si>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</si>
  <si>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</si>
  <si>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</si>
  <si>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</si>
  <si>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</si>
  <si>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</si>
  <si>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</si>
  <si>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</si>
  <si>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</si>
  <si>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</si>
  <si>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</si>
  <si>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</si>
  <si>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</si>
  <si>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</si>
  <si>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</si>
  <si>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</si>
  <si>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</si>
  <si>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</si>
  <si>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</si>
  <si>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</si>
  <si>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</si>
  <si>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</si>
  <si>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</si>
  <si>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</si>
  <si>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</si>
  <si>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</si>
  <si>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</si>
  <si>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</si>
  <si>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</si>
  <si>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</si>
  <si>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</si>
  <si>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</si>
  <si>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</si>
  <si>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</si>
  <si>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</si>
  <si>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</si>
  <si>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</si>
  <si>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</si>
  <si>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</si>
  <si>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</si>
  <si>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</si>
  <si>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</si>
  <si>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</si>
  <si>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</si>
  <si>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</si>
  <si>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</si>
  <si>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</si>
  <si>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</si>
  <si>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</si>
  <si>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</si>
  <si>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</si>
  <si>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</si>
  <si>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</si>
  <si>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</si>
  <si>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</si>
  <si>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</si>
  <si>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</si>
  <si>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</si>
  <si>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</si>
  <si>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</si>
  <si>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</si>
  <si>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</si>
  <si>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</si>
  <si>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</si>
  <si>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</si>
  <si>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</si>
  <si>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</si>
  <si>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</si>
  <si>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</si>
  <si>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</si>
  <si>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</si>
  <si>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</si>
  <si>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</si>
  <si>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</si>
  <si>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</si>
  <si>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</si>
  <si>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</si>
  <si>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</si>
  <si>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</si>
  <si>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</si>
  <si>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</si>
  <si>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</si>
  <si>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</si>
  <si>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</si>
  <si>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</si>
  <si>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</si>
  <si>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</si>
  <si>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</si>
  <si>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</si>
  <si>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</si>
  <si>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</si>
  <si>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</si>
  <si>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</si>
  <si>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</si>
  <si>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</si>
  <si>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</si>
  <si>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</si>
  <si>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</si>
  <si>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</si>
  <si>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</si>
  <si>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</si>
  <si>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</si>
  <si>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</si>
  <si>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</si>
  <si>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</si>
  <si>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</si>
  <si>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</si>
  <si>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</si>
  <si>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</si>
  <si>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</si>
  <si>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</si>
  <si>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</si>
  <si>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</si>
  <si>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</si>
  <si>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</si>
  <si>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</si>
  <si>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</si>
  <si>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</si>
  <si>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</si>
  <si>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</si>
  <si>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</si>
  <si>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</si>
  <si>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</si>
  <si>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</si>
  <si>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</si>
  <si>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</si>
  <si>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</si>
  <si>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</si>
  <si>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</si>
  <si>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</si>
  <si>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</si>
  <si>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</si>
  <si>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</si>
  <si>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</si>
  <si>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</si>
  <si>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</si>
  <si>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</si>
  <si>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</si>
  <si>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</si>
  <si>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</si>
  <si>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</si>
  <si>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</si>
  <si>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</si>
  <si>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</si>
  <si>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</si>
  <si>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</si>
  <si>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</si>
  <si>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</si>
  <si>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</si>
  <si>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</si>
  <si>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</si>
  <si>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</si>
  <si>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</si>
  <si>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</si>
  <si>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</si>
  <si>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</si>
  <si>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</si>
  <si>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</si>
  <si>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</si>
  <si>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</si>
  <si>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</si>
  <si>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</si>
  <si>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</si>
  <si>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</si>
  <si>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</si>
  <si>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</si>
  <si>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</si>
  <si>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</si>
  <si>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</si>
  <si>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</si>
  <si>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</si>
  <si>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</si>
  <si>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</si>
  <si>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</si>
  <si>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</si>
  <si>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</si>
  <si>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</si>
  <si>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</si>
  <si>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</si>
  <si>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</si>
  <si>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</si>
  <si>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</si>
  <si>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</si>
  <si>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</si>
  <si>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</si>
  <si>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</si>
  <si>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</si>
  <si>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</si>
  <si>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</si>
  <si>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</si>
  <si>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</si>
  <si>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</si>
  <si>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</si>
  <si>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</si>
  <si>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</si>
  <si>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</si>
  <si>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</si>
  <si>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</si>
  <si>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</si>
  <si>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</si>
  <si>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</si>
  <si>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</si>
  <si>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</si>
  <si>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</si>
  <si>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</si>
  <si>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</si>
  <si>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</si>
  <si>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</si>
  <si>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</si>
  <si>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</si>
  <si>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</si>
  <si>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</si>
  <si>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</si>
  <si>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</si>
  <si>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</si>
  <si>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</si>
  <si>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</si>
  <si>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</si>
  <si>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</si>
  <si>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</si>
  <si>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</si>
  <si>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</si>
  <si>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</si>
  <si>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</si>
  <si>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</si>
  <si>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</si>
  <si>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</si>
  <si>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</si>
  <si>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</si>
  <si>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</si>
  <si>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</si>
  <si>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</si>
  <si>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</si>
  <si>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</si>
  <si>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</si>
  <si>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</si>
  <si>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</si>
  <si>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</si>
  <si>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</si>
  <si>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</si>
  <si>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</si>
  <si>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</si>
  <si>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</si>
  <si>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</si>
  <si>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</si>
  <si>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</si>
  <si>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</si>
  <si>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</si>
  <si>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</si>
  <si>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</si>
  <si>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</si>
  <si>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</si>
  <si>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</si>
  <si>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</si>
  <si>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</si>
  <si>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</si>
  <si>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</si>
  <si>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</si>
  <si>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</si>
  <si>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</si>
  <si>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</si>
  <si>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</si>
  <si>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</si>
  <si>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</si>
  <si>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</si>
  <si>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</si>
  <si>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</si>
  <si>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</si>
  <si>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</si>
  <si>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</si>
  <si>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</si>
  <si>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</si>
  <si>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</si>
  <si>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</si>
  <si>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</si>
  <si>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</si>
  <si>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</si>
  <si>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</si>
  <si>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</si>
  <si>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</si>
  <si>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</si>
  <si>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</si>
  <si>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</si>
  <si>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</si>
  <si>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</si>
  <si>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</si>
  <si>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</si>
  <si>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</si>
  <si>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</si>
  <si>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</si>
  <si>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</si>
  <si>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</si>
  <si>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</si>
  <si>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</si>
  <si>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</si>
  <si>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</si>
  <si>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</si>
  <si>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</si>
  <si>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</si>
  <si>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</si>
  <si>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</si>
  <si>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</si>
  <si>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</si>
  <si>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</si>
  <si>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</si>
  <si>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</si>
  <si>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</si>
  <si>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</si>
  <si>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</si>
  <si>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</si>
  <si>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</si>
  <si>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</si>
  <si>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</si>
  <si>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</si>
  <si>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</si>
  <si>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</si>
  <si>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</si>
  <si>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</si>
  <si>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</si>
  <si>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</si>
  <si>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</si>
  <si>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</si>
  <si>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</si>
  <si>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</si>
  <si>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</si>
  <si>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</si>
  <si>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</si>
  <si>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</si>
  <si>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</si>
  <si>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</si>
  <si>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</si>
  <si>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</si>
  <si>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</si>
  <si>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</si>
  <si>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</si>
  <si>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</si>
  <si>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</si>
  <si>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</si>
  <si>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</si>
  <si>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</si>
  <si>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</si>
  <si>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</si>
  <si>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</si>
  <si>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</si>
  <si>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</si>
  <si>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</si>
  <si>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</si>
  <si>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</si>
  <si>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</si>
  <si>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</si>
  <si>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</si>
  <si>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</si>
  <si>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</si>
  <si>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</si>
  <si>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</si>
  <si>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</si>
  <si>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</si>
  <si>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</si>
  <si>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</si>
  <si>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</si>
  <si>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</si>
  <si>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</si>
  <si>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</si>
  <si>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</si>
  <si>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</si>
  <si>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</si>
  <si>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</si>
  <si>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</si>
  <si>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</si>
  <si>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</si>
  <si>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</si>
  <si>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</si>
  <si>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</si>
  <si>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</si>
  <si>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</si>
  <si>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</si>
  <si>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</si>
  <si>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</si>
  <si>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</si>
  <si>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</si>
  <si>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</si>
  <si>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</si>
  <si>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</si>
  <si>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</si>
  <si>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</si>
  <si>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</si>
  <si>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</si>
  <si>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</si>
  <si>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</si>
  <si>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</si>
  <si>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</si>
  <si>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</si>
  <si>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</si>
  <si>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</si>
  <si>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</si>
  <si>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</si>
  <si>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</si>
  <si>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</si>
  <si>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</si>
  <si>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</si>
  <si>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</si>
  <si>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</si>
  <si>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</si>
  <si>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</si>
  <si>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</si>
  <si>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</si>
  <si>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</si>
  <si>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</si>
  <si>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</si>
  <si>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</si>
  <si>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</si>
  <si>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</si>
  <si>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</si>
  <si>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</si>
  <si>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</si>
  <si>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</si>
  <si>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</si>
  <si>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</si>
  <si>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</si>
  <si>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</si>
  <si>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</si>
  <si>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</si>
  <si>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</si>
  <si>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</si>
  <si>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</si>
  <si>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</si>
  <si>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</si>
  <si>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</si>
  <si>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</si>
  <si>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</si>
  <si>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</si>
  <si>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</si>
  <si>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</si>
  <si>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</si>
  <si>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</si>
  <si>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</si>
  <si>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</si>
  <si>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</si>
  <si>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</si>
  <si>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</si>
  <si>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</si>
  <si>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</si>
  <si>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</si>
  <si>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</si>
  <si>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</si>
  <si>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</si>
  <si>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</si>
  <si>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</si>
  <si>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</si>
  <si>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</si>
  <si>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</si>
  <si>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</si>
  <si>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</si>
  <si>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</si>
  <si>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</si>
  <si>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</si>
  <si>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</si>
  <si>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</si>
  <si>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</si>
  <si>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</si>
  <si>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</si>
  <si>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</si>
  <si>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</si>
  <si>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</si>
  <si>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</si>
  <si>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</si>
  <si>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</si>
  <si>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</si>
  <si>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</si>
  <si>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</si>
  <si>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</si>
  <si>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</si>
  <si>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</si>
  <si>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</si>
  <si>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</si>
  <si>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</si>
  <si>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</si>
  <si>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</si>
  <si>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</si>
  <si>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</si>
  <si>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</si>
  <si>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</si>
  <si>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</si>
  <si>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</si>
  <si>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</si>
  <si>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</si>
  <si>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</si>
  <si>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</si>
  <si>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</si>
  <si>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</si>
  <si>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</si>
  <si>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</si>
  <si>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</si>
  <si>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</si>
  <si>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</si>
  <si>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</si>
  <si>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</si>
  <si>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</si>
  <si>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</si>
  <si>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</si>
  <si>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</si>
  <si>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</si>
  <si>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</si>
  <si>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</si>
  <si>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</si>
  <si>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</si>
  <si>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</si>
  <si>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</si>
  <si>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</si>
  <si>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</si>
  <si>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</si>
  <si>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</si>
  <si>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</si>
  <si>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</si>
  <si>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</si>
  <si>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</si>
  <si>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</si>
  <si>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</si>
  <si>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</si>
  <si>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</si>
  <si>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</si>
  <si>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</si>
  <si>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</si>
  <si>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</si>
  <si>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</si>
  <si>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</si>
  <si>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</si>
  <si>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</si>
  <si>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</si>
  <si>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</si>
  <si>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</si>
  <si>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</si>
  <si>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</si>
  <si>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</si>
  <si>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</si>
  <si>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</si>
  <si>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</si>
  <si>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</si>
  <si>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</si>
  <si>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</si>
  <si>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</si>
  <si>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</si>
  <si>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</si>
  <si>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</si>
  <si>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</si>
  <si>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</si>
  <si>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</si>
  <si>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</si>
  <si>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</si>
  <si>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</si>
  <si>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</si>
  <si>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</si>
  <si>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</si>
  <si>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</si>
  <si>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</si>
  <si>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</si>
  <si>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</si>
  <si>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</si>
  <si>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</si>
  <si>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</si>
  <si>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</si>
  <si>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</si>
  <si>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</si>
  <si>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</si>
  <si>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</si>
  <si>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</si>
  <si>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</si>
  <si>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</si>
  <si>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</si>
  <si>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</si>
  <si>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</si>
  <si>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</si>
  <si>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</si>
  <si>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</si>
  <si>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</si>
  <si>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</si>
  <si>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</si>
  <si>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</si>
  <si>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</si>
  <si>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</si>
  <si>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</si>
  <si>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</si>
  <si>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</si>
  <si>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</si>
  <si>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</si>
  <si>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</si>
  <si>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</si>
  <si>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</si>
  <si>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</si>
  <si>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</si>
  <si>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</si>
  <si>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</si>
  <si>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</si>
  <si>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</si>
  <si>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</si>
  <si>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</si>
  <si>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</si>
  <si>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</si>
  <si>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</si>
  <si>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</si>
  <si>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</si>
  <si>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</si>
  <si>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</si>
  <si>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</si>
  <si>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</si>
  <si>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</si>
  <si>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</si>
  <si>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</si>
  <si>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</si>
  <si>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</si>
  <si>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</si>
  <si>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</si>
  <si>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</si>
  <si>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</si>
  <si>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</si>
  <si>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</si>
  <si>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</si>
  <si>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</si>
  <si>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</si>
  <si>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</si>
  <si>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</si>
  <si>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</si>
  <si>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</si>
  <si>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</si>
  <si>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</si>
  <si>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</si>
  <si>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</si>
  <si>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</si>
  <si>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</si>
  <si>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</si>
  <si>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</si>
  <si>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</si>
  <si>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</si>
  <si>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</si>
  <si>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</si>
  <si>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</si>
  <si>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</si>
  <si>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</si>
  <si>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</si>
  <si>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</si>
  <si>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</si>
  <si>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</si>
  <si>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</si>
  <si>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</si>
  <si>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</si>
  <si>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</si>
  <si>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</si>
  <si>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</si>
  <si>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</si>
  <si>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</si>
  <si>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</si>
  <si>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</si>
  <si>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</si>
  <si>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</si>
  <si>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</si>
  <si>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</si>
  <si>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</si>
  <si>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</si>
  <si>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</si>
  <si>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</si>
  <si>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</si>
  <si>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</si>
  <si>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</si>
  <si>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</si>
  <si>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</si>
  <si>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</si>
  <si>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</si>
  <si>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</si>
  <si>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</si>
  <si>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</si>
  <si>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</si>
  <si>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</si>
  <si>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</si>
  <si>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</si>
  <si>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</si>
  <si>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</si>
  <si>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</si>
  <si>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</si>
  <si>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</si>
  <si>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</si>
  <si>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</si>
  <si>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</si>
  <si>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</si>
  <si>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</si>
  <si>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</si>
  <si>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</si>
  <si>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</si>
  <si>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</si>
  <si>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</si>
  <si>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</si>
  <si>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</si>
  <si>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</si>
  <si>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</si>
  <si>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</si>
  <si>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</si>
  <si>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</si>
  <si>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</si>
  <si>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</si>
  <si>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</si>
  <si>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</si>
  <si>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</si>
  <si>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</si>
  <si>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</si>
  <si>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</si>
  <si>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</si>
  <si>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</si>
  <si>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</si>
  <si>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</si>
  <si>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</si>
  <si>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</si>
  <si>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</si>
  <si>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</si>
  <si>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</si>
  <si>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</si>
  <si>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</si>
  <si>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</si>
  <si>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</si>
  <si>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</si>
  <si>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</si>
  <si>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</si>
  <si>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</si>
  <si>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</si>
  <si>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</si>
  <si>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</si>
  <si>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</si>
  <si>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</si>
  <si>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</si>
  <si>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</si>
  <si>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</si>
  <si>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</si>
  <si>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</si>
  <si>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</si>
  <si>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</si>
  <si>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</si>
  <si>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</si>
  <si>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</si>
  <si>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</si>
  <si>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</si>
  <si>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</si>
  <si>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</si>
  <si>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</si>
  <si>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</si>
  <si>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</si>
  <si>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</si>
  <si>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</si>
  <si>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</si>
  <si>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</si>
  <si>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</si>
  <si>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</si>
  <si>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</si>
  <si>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</si>
  <si>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</si>
  <si>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</si>
  <si>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</si>
  <si>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</si>
  <si>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</si>
  <si>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</si>
  <si>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</si>
  <si>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</si>
  <si>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</si>
  <si>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</si>
  <si>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</si>
  <si>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</si>
  <si>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</si>
  <si>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</si>
  <si>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</si>
  <si>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</si>
  <si>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</si>
  <si>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</si>
  <si>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</si>
  <si>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</si>
  <si>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</si>
  <si>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</si>
  <si>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</si>
  <si>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</si>
  <si>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</si>
  <si>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</si>
  <si>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</si>
  <si>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</si>
  <si>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</si>
  <si>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</si>
  <si>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</si>
  <si>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</si>
  <si>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</si>
  <si>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</si>
  <si>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</si>
  <si>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</si>
  <si>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</si>
  <si>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</si>
  <si>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</si>
  <si>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</si>
  <si>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</si>
  <si>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</si>
  <si>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</si>
  <si>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</si>
  <si>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</si>
  <si>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</si>
  <si>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</si>
  <si>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</si>
  <si>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</si>
  <si>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</si>
  <si>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</si>
  <si>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</si>
  <si>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</si>
  <si>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</si>
  <si>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</si>
  <si>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</si>
  <si>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</si>
  <si>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</si>
  <si>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</si>
  <si>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</si>
  <si>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</si>
  <si>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</si>
  <si>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</si>
  <si>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</si>
  <si>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</si>
  <si>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</si>
  <si>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</si>
  <si>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</si>
  <si>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</si>
  <si>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</si>
  <si>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</si>
  <si>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</si>
  <si>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</si>
  <si>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</si>
  <si>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</si>
  <si>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</si>
  <si>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</si>
  <si>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</si>
  <si>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</si>
  <si>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</si>
  <si>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</si>
  <si>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</si>
  <si>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</si>
  <si>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</si>
  <si>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</si>
  <si>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</si>
  <si>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</si>
  <si>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</si>
  <si>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</si>
  <si>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</si>
  <si>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</si>
  <si>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</si>
  <si>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</si>
  <si>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</si>
  <si>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</si>
  <si>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</si>
  <si>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</si>
  <si>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</si>
  <si>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</si>
  <si>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</si>
  <si>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</si>
  <si>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</si>
  <si>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</si>
  <si>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</si>
  <si>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</si>
  <si>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</si>
  <si>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</si>
  <si>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</si>
  <si>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</si>
  <si>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</si>
  <si>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</si>
  <si>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</si>
  <si>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</si>
  <si>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</si>
  <si>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</si>
  <si>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</si>
  <si>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</si>
  <si>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</si>
  <si>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</si>
  <si>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</si>
  <si>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</si>
  <si>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</si>
  <si>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</si>
  <si>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</si>
  <si>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</si>
  <si>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</si>
  <si>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</si>
  <si>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</si>
  <si>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</si>
  <si>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</si>
  <si>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</si>
  <si>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</si>
  <si>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</si>
  <si>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</si>
  <si>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</si>
  <si>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</si>
  <si>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</si>
  <si>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</si>
  <si>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</si>
  <si>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</si>
  <si>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</si>
  <si>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</si>
  <si>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</si>
  <si>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</si>
  <si>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</si>
  <si>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</si>
  <si>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</si>
  <si>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</si>
  <si>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</si>
  <si>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</si>
  <si>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</si>
  <si>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</si>
  <si>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</si>
  <si>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</si>
  <si>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</si>
  <si>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</si>
  <si>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</si>
  <si>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</si>
  <si>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</si>
  <si>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</si>
  <si>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</si>
  <si>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</si>
  <si>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</si>
  <si>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</si>
  <si>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</si>
  <si>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</si>
  <si>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</si>
  <si>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</si>
  <si>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</si>
  <si>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</si>
  <si>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</si>
  <si>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</si>
  <si>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</si>
  <si>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</si>
  <si>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</si>
  <si>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</si>
  <si>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</si>
  <si>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</si>
  <si>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</si>
  <si>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</si>
  <si>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</si>
  <si>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</si>
  <si>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</si>
  <si>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</si>
  <si>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</si>
  <si>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</si>
  <si>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</si>
  <si>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</si>
  <si>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</si>
  <si>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</si>
  <si>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</si>
  <si>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</si>
  <si>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</si>
  <si>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</si>
  <si>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</si>
  <si>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</si>
  <si>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</si>
  <si>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</si>
  <si>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</si>
  <si>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</si>
  <si>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</si>
  <si>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</si>
  <si>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</si>
  <si>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</si>
  <si>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</si>
  <si>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</si>
  <si>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</si>
  <si>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</si>
  <si>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</si>
  <si>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</si>
  <si>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</si>
  <si>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</si>
  <si>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</si>
  <si>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</si>
  <si>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</si>
  <si>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</si>
  <si>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</si>
  <si>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</si>
  <si>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</si>
  <si>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</si>
  <si>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</si>
  <si>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</si>
  <si>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</si>
  <si>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</si>
  <si>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</si>
  <si>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</si>
  <si>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</si>
  <si>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</si>
  <si>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</si>
  <si>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</si>
  <si>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</si>
  <si>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</si>
  <si>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</si>
  <si>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</si>
  <si>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</si>
  <si>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</si>
  <si>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</si>
  <si>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</si>
  <si>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</si>
  <si>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</si>
  <si>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</si>
  <si>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</si>
  <si>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</si>
  <si>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</si>
  <si>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</si>
  <si>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</si>
  <si>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</si>
  <si>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</si>
  <si>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</si>
  <si>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</si>
  <si>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</si>
  <si>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</si>
  <si>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</si>
  <si>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</si>
  <si>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</si>
  <si>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</si>
  <si>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</si>
  <si>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</si>
  <si>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</si>
  <si>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</si>
  <si>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</si>
  <si>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</si>
  <si>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</si>
  <si>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</si>
  <si>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</si>
  <si>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</si>
  <si>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</si>
  <si>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</si>
  <si>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</si>
  <si>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</si>
  <si>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</si>
  <si>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</si>
  <si>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</si>
  <si>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</si>
  <si>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</si>
  <si>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</si>
  <si>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</si>
  <si>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</si>
  <si>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</si>
  <si>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</si>
  <si>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</si>
  <si>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</si>
  <si>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</si>
  <si>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</si>
  <si>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</si>
  <si>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</si>
  <si>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</si>
  <si>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</si>
  <si>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</si>
  <si>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</si>
  <si>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</si>
  <si>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</si>
  <si>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</si>
  <si>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</si>
  <si>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</si>
  <si>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</si>
  <si>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</si>
  <si>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</si>
  <si>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</si>
  <si>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</si>
  <si>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</si>
  <si>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</si>
  <si>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</si>
  <si>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</si>
  <si>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</si>
  <si>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</si>
  <si>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</si>
  <si>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</si>
  <si>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</si>
  <si>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</si>
  <si>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</si>
  <si>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</si>
  <si>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</si>
  <si>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</si>
  <si>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</si>
  <si>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</si>
  <si>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</si>
  <si>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</si>
  <si>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</si>
  <si>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</si>
  <si>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</si>
  <si>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</si>
  <si>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</si>
  <si>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</si>
  <si>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</si>
  <si>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</si>
  <si>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</si>
  <si>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</si>
  <si>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</si>
  <si>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</si>
  <si>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</si>
  <si>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</si>
  <si>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</si>
  <si>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</si>
  <si>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</si>
  <si>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</si>
  <si>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</si>
  <si>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</si>
  <si>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</si>
  <si>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</si>
  <si>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</si>
  <si>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</si>
  <si>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</si>
  <si>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</si>
  <si>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</si>
  <si>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</si>
  <si>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</si>
  <si>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</si>
  <si>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</si>
  <si>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</si>
  <si>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</si>
  <si>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</si>
  <si>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</si>
  <si>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</si>
  <si>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</si>
  <si>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</si>
  <si>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</si>
  <si>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</si>
  <si>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</si>
  <si>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</si>
  <si>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</si>
  <si>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</si>
  <si>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</si>
  <si>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</si>
  <si>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</si>
  <si>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</si>
  <si>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</si>
  <si>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</si>
  <si>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</si>
  <si>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</si>
  <si>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</si>
  <si>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</si>
  <si>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</si>
  <si>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</si>
  <si>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</si>
  <si>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</si>
  <si>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</si>
  <si>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</si>
  <si>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</si>
  <si>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</si>
  <si>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</si>
  <si>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</si>
  <si>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</si>
  <si>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</si>
  <si>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</si>
  <si>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</si>
  <si>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</si>
  <si>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</si>
  <si>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</si>
  <si>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</si>
  <si>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</si>
  <si>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</si>
  <si>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</si>
  <si>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</si>
  <si>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</si>
  <si>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</si>
  <si>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</si>
  <si>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</si>
  <si>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</si>
  <si>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</si>
  <si>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</si>
  <si>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</si>
  <si>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</si>
  <si>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</si>
  <si>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</si>
  <si>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</si>
  <si>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</si>
  <si>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</si>
  <si>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</si>
  <si>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</si>
  <si>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</si>
  <si>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</si>
  <si>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</si>
  <si>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</si>
  <si>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</si>
  <si>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</si>
  <si>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</si>
  <si>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</si>
  <si>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</si>
  <si>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</si>
  <si>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</si>
  <si>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</si>
  <si>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</si>
  <si>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</si>
  <si>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</si>
  <si>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</si>
  <si>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</si>
  <si>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</si>
  <si>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</si>
  <si>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</si>
  <si>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</si>
  <si>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</si>
  <si>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</si>
  <si>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</si>
  <si>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</si>
  <si>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</si>
  <si>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</si>
  <si>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</si>
  <si>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</si>
  <si>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</si>
  <si>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</si>
  <si>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</si>
  <si>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</si>
  <si>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</si>
  <si>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</si>
  <si>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</si>
  <si>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</si>
  <si>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</si>
  <si>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</si>
  <si>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</si>
  <si>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</si>
  <si>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</si>
  <si>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</si>
  <si>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</si>
  <si>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</si>
  <si>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</si>
  <si>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</si>
  <si>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</si>
  <si>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</si>
  <si>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</si>
  <si>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</si>
  <si>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</si>
  <si>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</si>
  <si>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</si>
  <si>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</si>
  <si>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</si>
  <si>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</si>
  <si>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</si>
  <si>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</si>
  <si>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</si>
  <si>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</si>
  <si>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</si>
  <si>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</si>
  <si>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</si>
  <si>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</si>
  <si>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</si>
  <si>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</si>
  <si>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</si>
  <si>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</si>
  <si>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</si>
  <si>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</si>
  <si>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</si>
  <si>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</si>
  <si>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</si>
  <si>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</si>
  <si>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</si>
  <si>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</si>
  <si>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</si>
  <si>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</si>
  <si>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</si>
  <si>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</si>
  <si>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</si>
  <si>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</si>
  <si>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</si>
  <si>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</si>
  <si>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</si>
  <si>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</si>
  <si>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</si>
  <si>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</si>
  <si>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</si>
  <si>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</si>
  <si>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</si>
  <si>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</si>
  <si>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</si>
  <si>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</si>
  <si>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</si>
  <si>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</si>
  <si>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</si>
  <si>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</si>
  <si>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</si>
  <si>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</si>
  <si>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</si>
  <si>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</si>
  <si>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</si>
  <si>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</si>
  <si>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</si>
  <si>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</si>
  <si>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</si>
  <si>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</si>
  <si>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</si>
  <si>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</si>
  <si>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</si>
  <si>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</si>
  <si>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</si>
  <si>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</si>
  <si>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</si>
  <si>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</si>
  <si>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</si>
  <si>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</si>
  <si>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</si>
  <si>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</si>
  <si>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</si>
  <si>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</si>
  <si>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</si>
  <si>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</si>
  <si>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</si>
  <si>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</si>
  <si>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</si>
  <si>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</si>
  <si>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</si>
  <si>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</si>
  <si>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</si>
  <si>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</si>
  <si>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</si>
  <si>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</si>
  <si>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</si>
  <si>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</si>
  <si>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</si>
  <si>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</si>
  <si>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</si>
  <si>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</si>
  <si>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</si>
  <si>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</si>
  <si>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</si>
  <si>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</si>
  <si>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</si>
  <si>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</si>
  <si>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</si>
  <si>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</si>
  <si>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</si>
  <si>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</si>
  <si>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</si>
  <si>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</si>
  <si>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</si>
  <si>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</si>
  <si>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</si>
  <si>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</si>
  <si>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</si>
  <si>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</si>
  <si>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</si>
  <si>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</si>
  <si>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</si>
  <si>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</si>
  <si>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</si>
  <si>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</si>
  <si>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</si>
  <si>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</si>
  <si>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</si>
  <si>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</si>
  <si>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</si>
  <si>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</si>
  <si>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</si>
  <si>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</si>
  <si>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</si>
  <si>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</si>
  <si>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</si>
  <si>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</si>
  <si>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</si>
  <si>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</si>
  <si>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</si>
  <si>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</si>
  <si>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</si>
  <si>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</si>
  <si>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</si>
  <si>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</si>
  <si>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</si>
  <si>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</si>
  <si>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</si>
  <si>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</si>
  <si>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</si>
  <si>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</si>
  <si>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</si>
  <si>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</si>
  <si>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</si>
  <si>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</si>
  <si>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</si>
  <si>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</si>
  <si>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</si>
  <si>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</si>
  <si>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</si>
  <si>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</si>
  <si>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</si>
  <si>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</si>
  <si>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</si>
  <si>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</si>
  <si>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</si>
  <si>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</si>
  <si>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</si>
  <si>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</si>
  <si>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</si>
  <si>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</si>
  <si>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</si>
  <si>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</si>
  <si>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</si>
  <si>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</si>
  <si>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</si>
  <si>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</si>
  <si>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</si>
  <si>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</si>
  <si>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</si>
  <si>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</si>
  <si>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</si>
  <si>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</si>
  <si>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</si>
  <si>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</si>
  <si>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</si>
  <si>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</si>
  <si>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</si>
  <si>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</si>
  <si>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</si>
  <si>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</si>
  <si>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</si>
  <si>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</si>
  <si>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</si>
  <si>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</si>
  <si>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</si>
  <si>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</si>
  <si>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</si>
  <si>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</si>
  <si>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</si>
  <si>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</si>
  <si>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</si>
  <si>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</si>
  <si>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</si>
  <si>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</si>
  <si>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</si>
  <si>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</si>
  <si>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</si>
  <si>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</si>
  <si>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</si>
  <si>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</si>
  <si>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</si>
  <si>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</si>
  <si>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</si>
  <si>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</si>
  <si>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</si>
  <si>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</si>
  <si>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</si>
  <si>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</si>
  <si>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</si>
  <si>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</si>
  <si>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</si>
  <si>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</si>
  <si>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</si>
  <si>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</si>
  <si>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</si>
  <si>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</si>
  <si>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</si>
  <si>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</si>
  <si>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</si>
  <si>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</si>
  <si>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</si>
  <si>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</si>
  <si>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</si>
  <si>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</si>
  <si>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</si>
  <si>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</si>
  <si>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</si>
  <si>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</si>
  <si>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</si>
  <si>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</si>
  <si>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</si>
  <si>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</si>
  <si>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</si>
  <si>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</si>
  <si>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</si>
  <si>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</si>
  <si>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</si>
  <si>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</si>
  <si>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</si>
  <si>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</si>
  <si>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</si>
  <si>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</si>
  <si>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</si>
  <si>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</si>
  <si>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</si>
  <si>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</si>
  <si>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</si>
  <si>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</si>
  <si>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</si>
  <si>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</si>
  <si>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</si>
  <si>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</si>
  <si>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</si>
  <si>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</si>
  <si>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</si>
  <si>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</si>
  <si>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</si>
  <si>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</si>
  <si>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</si>
  <si>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</si>
  <si>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</si>
  <si>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</si>
  <si>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</si>
  <si>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</si>
  <si>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</si>
  <si>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</si>
  <si>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</si>
  <si>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</si>
  <si>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</si>
  <si>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</si>
  <si>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</si>
  <si>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</si>
  <si>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</si>
  <si>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</si>
  <si>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</si>
  <si>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</si>
  <si>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</si>
  <si>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</si>
  <si>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</si>
  <si>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</si>
  <si>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</si>
  <si>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</si>
  <si>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</si>
  <si>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</si>
  <si>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</si>
  <si>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</si>
  <si>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</si>
  <si>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</si>
  <si>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</si>
  <si>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</si>
  <si>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</si>
  <si>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</si>
  <si>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</si>
  <si>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</si>
  <si>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</si>
  <si>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</si>
  <si>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</si>
  <si>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</si>
  <si>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</si>
  <si>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</si>
  <si>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</si>
  <si>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</si>
  <si>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</si>
  <si>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</si>
  <si>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</si>
  <si>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</si>
  <si>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</si>
  <si>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</si>
  <si>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</si>
  <si>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</si>
  <si>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</si>
  <si>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</si>
  <si>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</si>
  <si>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</si>
  <si>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</si>
  <si>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</si>
  <si>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</si>
  <si>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</si>
  <si>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</si>
  <si>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</si>
  <si>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</si>
  <si>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</si>
  <si>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</si>
  <si>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</si>
  <si>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</si>
  <si>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</si>
  <si>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</si>
  <si>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</si>
  <si>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</si>
  <si>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</si>
  <si>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</si>
  <si>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</si>
  <si>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</si>
  <si>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</si>
  <si>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</si>
  <si>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</si>
  <si>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</si>
  <si>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</si>
  <si>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</si>
  <si>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</si>
  <si>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</si>
  <si>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</si>
  <si>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</si>
  <si>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</si>
  <si>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</si>
  <si>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</si>
  <si>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</si>
  <si>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</si>
  <si>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</si>
  <si>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</si>
  <si>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</si>
  <si>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</si>
  <si>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</si>
  <si>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</si>
  <si>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</si>
  <si>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</si>
  <si>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</si>
  <si>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</si>
  <si>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</si>
  <si>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</si>
  <si>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</si>
  <si>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</si>
  <si>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</si>
  <si>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</si>
  <si>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</si>
  <si>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</si>
  <si>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</si>
  <si>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</si>
  <si>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</si>
  <si>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</si>
  <si>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</si>
  <si>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</si>
  <si>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</si>
  <si>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</si>
  <si>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</si>
  <si>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</si>
  <si>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</si>
  <si>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</si>
  <si>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</si>
  <si>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</si>
  <si>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</si>
  <si>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</si>
  <si>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</si>
  <si>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</si>
  <si>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</si>
  <si>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</si>
  <si>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</si>
  <si>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</si>
  <si>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</si>
  <si>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</si>
  <si>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</si>
  <si>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</si>
  <si>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</si>
  <si>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</si>
  <si>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</si>
  <si>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</si>
  <si>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</si>
  <si>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</si>
  <si>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</si>
  <si>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</si>
  <si>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</si>
  <si>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</si>
  <si>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</si>
  <si>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</si>
  <si>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</si>
  <si>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</si>
  <si>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</si>
  <si>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</si>
  <si>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</si>
  <si>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</si>
  <si>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</si>
  <si>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</si>
  <si>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</si>
  <si>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</si>
  <si>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</si>
  <si>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</si>
  <si>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</si>
  <si>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</si>
  <si>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</si>
  <si>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</si>
  <si>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</si>
  <si>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</si>
  <si>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</si>
  <si>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</si>
  <si>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</si>
  <si>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</si>
  <si>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</si>
  <si>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</si>
  <si>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</si>
  <si>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</si>
  <si>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</si>
  <si>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</si>
  <si>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</si>
  <si>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</si>
  <si>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</si>
  <si>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</si>
  <si>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</si>
  <si>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</si>
  <si>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</si>
  <si>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</si>
  <si>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</si>
  <si>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</si>
  <si>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</si>
  <si>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</si>
  <si>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</si>
  <si>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</si>
  <si>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</si>
  <si>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</si>
  <si>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</si>
  <si>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</si>
  <si>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</si>
  <si>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</si>
  <si>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</si>
  <si>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</si>
  <si>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</si>
  <si>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</si>
  <si>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</si>
  <si>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</si>
  <si>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</si>
  <si>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</si>
  <si>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</si>
  <si>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</si>
  <si>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</si>
  <si>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</si>
  <si>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</si>
  <si>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</si>
  <si>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</si>
  <si>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</si>
  <si>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</si>
  <si>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</si>
  <si>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</si>
  <si>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</si>
  <si>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</si>
  <si>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</si>
  <si>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</si>
  <si>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</si>
  <si>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</si>
  <si>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</si>
  <si>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</si>
  <si>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</si>
  <si>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</si>
  <si>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</si>
  <si>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</si>
  <si>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</si>
  <si>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</si>
  <si>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</si>
  <si>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</si>
  <si>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</si>
  <si>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</si>
  <si>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</si>
  <si>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</si>
  <si>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</si>
  <si>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</si>
  <si>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</si>
  <si>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</si>
  <si>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</si>
  <si>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</si>
  <si>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</si>
  <si>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</si>
  <si>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</si>
  <si>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</si>
  <si>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</si>
  <si>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</si>
  <si>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</si>
  <si>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</si>
  <si>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</si>
  <si>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</si>
  <si>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</si>
  <si>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</si>
  <si>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</si>
  <si>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</si>
  <si>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</si>
  <si>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</si>
  <si>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</si>
  <si>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</si>
  <si>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</si>
  <si>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</si>
  <si>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</si>
  <si>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</si>
  <si>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</si>
  <si>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</si>
  <si>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</si>
  <si>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</si>
  <si>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</si>
  <si>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parent catogery</t>
  </si>
  <si>
    <t>sub-cotegory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</si>
  <si>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</si>
  <si>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</si>
  <si>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</si>
  <si>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</si>
  <si>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</si>
  <si>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</si>
  <si>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</si>
  <si>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</si>
  <si>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</si>
  <si>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</si>
  <si>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</si>
  <si>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</si>
  <si>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</si>
  <si>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</si>
  <si>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</si>
  <si>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</si>
  <si>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</si>
  <si>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</si>
  <si>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</si>
  <si>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</si>
  <si>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</si>
  <si>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</si>
  <si>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</si>
  <si>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</si>
  <si>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</si>
  <si>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</si>
  <si>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</si>
  <si>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</si>
  <si>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</si>
  <si>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</si>
  <si>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</si>
  <si>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</si>
  <si>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</si>
  <si>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</si>
  <si>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</si>
  <si>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</si>
  <si>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</si>
  <si>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</si>
  <si>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</si>
  <si>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</si>
  <si>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</si>
  <si>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</si>
  <si>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</si>
  <si>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</si>
  <si>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</si>
  <si>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</si>
  <si>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</si>
  <si>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</si>
  <si>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</si>
  <si>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</si>
  <si>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</si>
  <si>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</si>
  <si>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</si>
  <si>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</si>
  <si>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</si>
  <si>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Total Projects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</si>
  <si>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</si>
  <si>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</si>
  <si>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</si>
  <si>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</si>
  <si>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</si>
  <si>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</si>
  <si>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</si>
  <si>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</si>
  <si>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</si>
  <si>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</si>
  <si>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</si>
  <si>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</si>
  <si>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</si>
  <si>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</si>
  <si>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</si>
  <si>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</si>
  <si>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 xml:space="preserve">Number Canceled </t>
  </si>
  <si>
    <t>Successful Campaigns</t>
  </si>
  <si>
    <t xml:space="preserve">Mean </t>
  </si>
  <si>
    <t>Median</t>
  </si>
  <si>
    <t>Minimum</t>
  </si>
  <si>
    <t>Maximum</t>
  </si>
  <si>
    <t>Variance</t>
  </si>
  <si>
    <t>Standard Deviation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</si>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</sst>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A1A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9" fontId="0" fillId="0" borderId="0" xfId="0" applyNumberFormat="1"/>
    <xf numFmtId="9" fontId="0" fillId="0" borderId="0" xfId="42" applyFont="1"/>
    <xf numFmtId="0" fontId="0" fillId="33" borderId="0" xfId="0" applyFill="1"/>
    <xf numFmtId="0" fontId="0" fillId="34" borderId="0" xfId="0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fgColor rgb="FFC00000"/>
        </patternFill>
      </fill>
    </dxf>
    <dxf>
      <fill>
        <patternFill>
          <f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75577770622632"/>
          <c:y val="6.5911591938053044E-2"/>
          <c:w val="0.74436649975344771"/>
          <c:h val="0.726246551663492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A-4330-93B9-C2261D46657D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A-4330-93B9-C2261D46657D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8A-4330-93B9-C2261D46657D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8A-4330-93B9-C2261D466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8856872"/>
        <c:axId val="508856512"/>
      </c:barChart>
      <c:catAx>
        <c:axId val="50885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56512"/>
        <c:crosses val="autoZero"/>
        <c:auto val="1"/>
        <c:lblAlgn val="ctr"/>
        <c:lblOffset val="100"/>
        <c:noMultiLvlLbl val="0"/>
      </c:catAx>
      <c:valAx>
        <c:axId val="5088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5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248511589333653E-2"/>
          <c:y val="2.21919987274318E-2"/>
          <c:w val="0.84418074650547281"/>
          <c:h val="0.564621967708581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8-4E56-850C-970AEF7CFC82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8-4E56-850C-970AEF7CFC82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8-4E56-850C-970AEF7CFC82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8-4E56-850C-970AEF7CF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691728"/>
        <c:axId val="709686328"/>
      </c:barChart>
      <c:catAx>
        <c:axId val="70969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86328"/>
        <c:crosses val="autoZero"/>
        <c:auto val="1"/>
        <c:lblAlgn val="ctr"/>
        <c:lblOffset val="100"/>
        <c:noMultiLvlLbl val="0"/>
      </c:catAx>
      <c:valAx>
        <c:axId val="70968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9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 date creation!PivotTable10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date creation'!$B$4:$B$5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date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 creation'!$B$6:$B$18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CE-457C-BF55-F4E6D15EB647}"/>
            </c:ext>
          </c:extLst>
        </c:ser>
        <c:ser>
          <c:idx val="1"/>
          <c:order val="1"/>
          <c:tx>
            <c:strRef>
              <c:f>'pivot table date creation'!$C$4:$C$5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date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 creation'!$C$6:$C$18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CE-457C-BF55-F4E6D15EB647}"/>
            </c:ext>
          </c:extLst>
        </c:ser>
        <c:ser>
          <c:idx val="2"/>
          <c:order val="2"/>
          <c:tx>
            <c:strRef>
              <c:f>'pivot table date creation'!$D$4:$D$5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date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 creation'!$D$6:$D$18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CE-457C-BF55-F4E6D15E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099024"/>
        <c:axId val="499099384"/>
      </c:lineChart>
      <c:catAx>
        <c:axId val="4990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9384"/>
        <c:crosses val="autoZero"/>
        <c:auto val="1"/>
        <c:lblAlgn val="ctr"/>
        <c:lblOffset val="100"/>
        <c:noMultiLvlLbl val="0"/>
      </c:catAx>
      <c:valAx>
        <c:axId val="49909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0-4CA9-A34E-C7F1EF7F995D}"/>
            </c:ext>
          </c:extLst>
        </c:ser>
        <c:ser>
          <c:idx val="1"/>
          <c:order val="1"/>
          <c:tx>
            <c:strRef>
              <c:f>Goal!$G$1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0-4CA9-A34E-C7F1EF7F995D}"/>
            </c:ext>
          </c:extLst>
        </c:ser>
        <c:ser>
          <c:idx val="2"/>
          <c:order val="2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0-4CA9-A34E-C7F1EF7F9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517040"/>
        <c:axId val="1035514520"/>
      </c:lineChart>
      <c:catAx>
        <c:axId val="10355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514520"/>
        <c:crosses val="autoZero"/>
        <c:auto val="1"/>
        <c:lblAlgn val="ctr"/>
        <c:lblOffset val="100"/>
        <c:noMultiLvlLbl val="0"/>
      </c:catAx>
      <c:valAx>
        <c:axId val="103551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5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265747</xdr:colOff>
      <xdr:row>10</xdr:row>
      <xdr:rowOff>163830</xdr:rowOff>
    </xdr:from>
    <xdr:to>
      <xdr:col>15</xdr:col>
      <xdr:colOff>485775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4060AF-40A0-E23E-452C-68D66C809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458152</xdr:colOff>
      <xdr:row>8</xdr:row>
      <xdr:rowOff>91439</xdr:rowOff>
    </xdr:from>
    <xdr:to>
      <xdr:col>16</xdr:col>
      <xdr:colOff>361950</xdr:colOff>
      <xdr:row>30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81200-C31D-1DCA-D6D8-C84195F86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643890</xdr:colOff>
      <xdr:row>5</xdr:row>
      <xdr:rowOff>41910</xdr:rowOff>
    </xdr:from>
    <xdr:to>
      <xdr:col>15</xdr:col>
      <xdr:colOff>217170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407E8-5633-642D-2516-9EEAE083F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2007869</xdr:colOff>
      <xdr:row>16</xdr:row>
      <xdr:rowOff>190499</xdr:rowOff>
    </xdr:from>
    <xdr:to>
      <xdr:col>7</xdr:col>
      <xdr:colOff>609599</xdr:colOff>
      <xdr:row>33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927712-AB1F-556E-ED63-752D9D880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nsha kochhar" refreshedDate="45059.688554513887" createdVersion="8" refreshedVersion="8" minRefreshableVersion="3" recordCount="1001" xr:uid="{29531E54-A8AD-4001-A5F8-749083CD3B9B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oge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o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nsha kochhar" refreshedDate="45059.741453009257" createdVersion="8" refreshedVersion="8" minRefreshableVersion="3" recordCount="1001" xr:uid="{1657254C-CD87-4001-BF6E-8F03E24D5827}">
  <cacheSource type="worksheet">
    <worksheetSource ref="C1:T1048576" sheet="Crowdfunding"/>
  </cacheSource>
  <cacheFields count="21"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oge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otegory" numFmtId="0">
      <sharedItems containsBlank="1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n v="100"/>
    <n v="0"/>
    <n v="0"/>
    <x v="0"/>
    <n v="0"/>
    <n v="0"/>
    <x v="0"/>
    <x v="0"/>
    <x v="0"/>
    <x v="0"/>
    <x v="0"/>
    <x v="0"/>
    <x v="0"/>
    <x v="0"/>
    <x v="0"/>
  </r>
  <r>
    <n v="1"/>
    <x v="1"/>
    <x v="1"/>
    <n v="1400"/>
    <n v="14560"/>
    <n v="1040"/>
    <x v="1"/>
    <n v="158"/>
    <n v="92.151898734177209"/>
    <x v="1"/>
    <x v="1"/>
    <x v="1"/>
    <x v="1"/>
    <x v="0"/>
    <x v="1"/>
    <x v="1"/>
    <x v="1"/>
    <x v="1"/>
  </r>
  <r>
    <n v="2"/>
    <x v="2"/>
    <x v="2"/>
    <n v="108400"/>
    <n v="142523"/>
    <n v="131.4787822878229"/>
    <x v="1"/>
    <n v="1425"/>
    <n v="100.01614035087719"/>
    <x v="2"/>
    <x v="2"/>
    <x v="2"/>
    <x v="2"/>
    <x v="0"/>
    <x v="0"/>
    <x v="2"/>
    <x v="2"/>
    <x v="2"/>
  </r>
  <r>
    <n v="3"/>
    <x v="3"/>
    <x v="3"/>
    <n v="4200"/>
    <n v="2477"/>
    <n v="58.976190476190467"/>
    <x v="0"/>
    <n v="24"/>
    <n v="103.20833333333333"/>
    <x v="1"/>
    <x v="1"/>
    <x v="3"/>
    <x v="3"/>
    <x v="0"/>
    <x v="0"/>
    <x v="1"/>
    <x v="1"/>
    <x v="1"/>
  </r>
  <r>
    <n v="4"/>
    <x v="4"/>
    <x v="4"/>
    <n v="7600"/>
    <n v="5265"/>
    <n v="69.276315789473685"/>
    <x v="0"/>
    <n v="53"/>
    <n v="99.339622641509436"/>
    <x v="1"/>
    <x v="1"/>
    <x v="4"/>
    <x v="4"/>
    <x v="0"/>
    <x v="0"/>
    <x v="3"/>
    <x v="3"/>
    <x v="3"/>
  </r>
  <r>
    <n v="5"/>
    <x v="5"/>
    <x v="5"/>
    <n v="7600"/>
    <n v="13195"/>
    <n v="173.61842105263159"/>
    <x v="1"/>
    <n v="174"/>
    <n v="75.833333333333329"/>
    <x v="3"/>
    <x v="3"/>
    <x v="5"/>
    <x v="5"/>
    <x v="0"/>
    <x v="0"/>
    <x v="3"/>
    <x v="3"/>
    <x v="3"/>
  </r>
  <r>
    <n v="6"/>
    <x v="6"/>
    <x v="6"/>
    <n v="5200"/>
    <n v="1090"/>
    <n v="20.961538461538463"/>
    <x v="0"/>
    <n v="18"/>
    <n v="60.555555555555557"/>
    <x v="4"/>
    <x v="4"/>
    <x v="6"/>
    <x v="6"/>
    <x v="0"/>
    <x v="0"/>
    <x v="4"/>
    <x v="4"/>
    <x v="4"/>
  </r>
  <r>
    <n v="7"/>
    <x v="7"/>
    <x v="7"/>
    <n v="4500"/>
    <n v="14741"/>
    <n v="327.57777777777778"/>
    <x v="1"/>
    <n v="227"/>
    <n v="64.93832599118943"/>
    <x v="3"/>
    <x v="3"/>
    <x v="7"/>
    <x v="7"/>
    <x v="0"/>
    <x v="0"/>
    <x v="3"/>
    <x v="3"/>
    <x v="3"/>
  </r>
  <r>
    <n v="8"/>
    <x v="8"/>
    <x v="8"/>
    <n v="110100"/>
    <n v="21946"/>
    <n v="19.932788374205266"/>
    <x v="2"/>
    <n v="708"/>
    <n v="30.997175141242938"/>
    <x v="3"/>
    <x v="3"/>
    <x v="8"/>
    <x v="8"/>
    <x v="0"/>
    <x v="0"/>
    <x v="3"/>
    <x v="3"/>
    <x v="3"/>
  </r>
  <r>
    <n v="9"/>
    <x v="9"/>
    <x v="9"/>
    <n v="6200"/>
    <n v="3208"/>
    <n v="51.741935483870968"/>
    <x v="0"/>
    <n v="44"/>
    <n v="72.909090909090907"/>
    <x v="1"/>
    <x v="1"/>
    <x v="9"/>
    <x v="9"/>
    <x v="0"/>
    <x v="0"/>
    <x v="5"/>
    <x v="1"/>
    <x v="5"/>
  </r>
  <r>
    <n v="10"/>
    <x v="10"/>
    <x v="10"/>
    <n v="5200"/>
    <n v="13838"/>
    <n v="266.11538461538464"/>
    <x v="1"/>
    <n v="220"/>
    <n v="62.9"/>
    <x v="1"/>
    <x v="1"/>
    <x v="10"/>
    <x v="10"/>
    <x v="0"/>
    <x v="0"/>
    <x v="6"/>
    <x v="4"/>
    <x v="6"/>
  </r>
  <r>
    <n v="11"/>
    <x v="11"/>
    <x v="11"/>
    <n v="6300"/>
    <n v="3030"/>
    <n v="48.095238095238095"/>
    <x v="0"/>
    <n v="27"/>
    <n v="112.22222222222223"/>
    <x v="1"/>
    <x v="1"/>
    <x v="11"/>
    <x v="11"/>
    <x v="0"/>
    <x v="1"/>
    <x v="3"/>
    <x v="3"/>
    <x v="3"/>
  </r>
  <r>
    <n v="12"/>
    <x v="12"/>
    <x v="12"/>
    <n v="6300"/>
    <n v="5629"/>
    <n v="89.349206349206341"/>
    <x v="0"/>
    <n v="55"/>
    <n v="102.34545454545454"/>
    <x v="1"/>
    <x v="1"/>
    <x v="12"/>
    <x v="12"/>
    <x v="0"/>
    <x v="0"/>
    <x v="6"/>
    <x v="4"/>
    <x v="6"/>
  </r>
  <r>
    <n v="13"/>
    <x v="13"/>
    <x v="13"/>
    <n v="4200"/>
    <n v="10295"/>
    <n v="245.11904761904765"/>
    <x v="1"/>
    <n v="98"/>
    <n v="105.05102040816327"/>
    <x v="1"/>
    <x v="1"/>
    <x v="13"/>
    <x v="13"/>
    <x v="0"/>
    <x v="0"/>
    <x v="7"/>
    <x v="1"/>
    <x v="7"/>
  </r>
  <r>
    <n v="14"/>
    <x v="14"/>
    <x v="14"/>
    <n v="28200"/>
    <n v="18829"/>
    <n v="66.769503546099301"/>
    <x v="0"/>
    <n v="200"/>
    <n v="94.144999999999996"/>
    <x v="1"/>
    <x v="1"/>
    <x v="14"/>
    <x v="14"/>
    <x v="0"/>
    <x v="0"/>
    <x v="7"/>
    <x v="1"/>
    <x v="7"/>
  </r>
  <r>
    <n v="15"/>
    <x v="15"/>
    <x v="15"/>
    <n v="81200"/>
    <n v="38414"/>
    <n v="47.307881773399011"/>
    <x v="0"/>
    <n v="452"/>
    <n v="84.986725663716811"/>
    <x v="1"/>
    <x v="1"/>
    <x v="15"/>
    <x v="15"/>
    <x v="0"/>
    <x v="0"/>
    <x v="8"/>
    <x v="2"/>
    <x v="8"/>
  </r>
  <r>
    <n v="16"/>
    <x v="16"/>
    <x v="16"/>
    <n v="1700"/>
    <n v="11041"/>
    <n v="649.47058823529414"/>
    <x v="1"/>
    <n v="100"/>
    <n v="110.41"/>
    <x v="1"/>
    <x v="1"/>
    <x v="16"/>
    <x v="16"/>
    <x v="0"/>
    <x v="0"/>
    <x v="9"/>
    <x v="5"/>
    <x v="9"/>
  </r>
  <r>
    <n v="17"/>
    <x v="17"/>
    <x v="17"/>
    <n v="84600"/>
    <n v="134845"/>
    <n v="159.39125295508273"/>
    <x v="1"/>
    <n v="1249"/>
    <n v="107.96236989591674"/>
    <x v="1"/>
    <x v="1"/>
    <x v="17"/>
    <x v="17"/>
    <x v="0"/>
    <x v="0"/>
    <x v="10"/>
    <x v="4"/>
    <x v="10"/>
  </r>
  <r>
    <n v="18"/>
    <x v="18"/>
    <x v="18"/>
    <n v="9100"/>
    <n v="6089"/>
    <n v="66.912087912087912"/>
    <x v="3"/>
    <n v="135"/>
    <n v="45.103703703703701"/>
    <x v="1"/>
    <x v="1"/>
    <x v="18"/>
    <x v="18"/>
    <x v="0"/>
    <x v="0"/>
    <x v="3"/>
    <x v="3"/>
    <x v="3"/>
  </r>
  <r>
    <n v="19"/>
    <x v="19"/>
    <x v="19"/>
    <n v="62500"/>
    <n v="30331"/>
    <n v="48.529600000000002"/>
    <x v="0"/>
    <n v="674"/>
    <n v="45.001483679525222"/>
    <x v="1"/>
    <x v="1"/>
    <x v="19"/>
    <x v="19"/>
    <x v="0"/>
    <x v="1"/>
    <x v="3"/>
    <x v="3"/>
    <x v="3"/>
  </r>
  <r>
    <n v="20"/>
    <x v="20"/>
    <x v="20"/>
    <n v="131800"/>
    <n v="147936"/>
    <n v="112.24279210925646"/>
    <x v="1"/>
    <n v="1396"/>
    <n v="105.97134670487107"/>
    <x v="1"/>
    <x v="1"/>
    <x v="20"/>
    <x v="20"/>
    <x v="0"/>
    <x v="0"/>
    <x v="6"/>
    <x v="4"/>
    <x v="6"/>
  </r>
  <r>
    <n v="21"/>
    <x v="21"/>
    <x v="21"/>
    <n v="94000"/>
    <n v="38533"/>
    <n v="40.992553191489364"/>
    <x v="0"/>
    <n v="558"/>
    <n v="69.055555555555557"/>
    <x v="1"/>
    <x v="1"/>
    <x v="21"/>
    <x v="21"/>
    <x v="0"/>
    <x v="0"/>
    <x v="3"/>
    <x v="3"/>
    <x v="3"/>
  </r>
  <r>
    <n v="22"/>
    <x v="22"/>
    <x v="22"/>
    <n v="59100"/>
    <n v="75690"/>
    <n v="128.07106598984771"/>
    <x v="1"/>
    <n v="890"/>
    <n v="85.044943820224717"/>
    <x v="1"/>
    <x v="1"/>
    <x v="22"/>
    <x v="22"/>
    <x v="0"/>
    <x v="0"/>
    <x v="3"/>
    <x v="3"/>
    <x v="3"/>
  </r>
  <r>
    <n v="23"/>
    <x v="23"/>
    <x v="23"/>
    <n v="4500"/>
    <n v="14942"/>
    <n v="332.04444444444448"/>
    <x v="1"/>
    <n v="142"/>
    <n v="105.22535211267606"/>
    <x v="4"/>
    <x v="4"/>
    <x v="23"/>
    <x v="23"/>
    <x v="0"/>
    <x v="0"/>
    <x v="4"/>
    <x v="4"/>
    <x v="4"/>
  </r>
  <r>
    <n v="24"/>
    <x v="24"/>
    <x v="24"/>
    <n v="92400"/>
    <n v="104257"/>
    <n v="112.83225108225108"/>
    <x v="1"/>
    <n v="2673"/>
    <n v="39.003741114852225"/>
    <x v="1"/>
    <x v="1"/>
    <x v="24"/>
    <x v="24"/>
    <x v="0"/>
    <x v="0"/>
    <x v="8"/>
    <x v="2"/>
    <x v="8"/>
  </r>
  <r>
    <n v="25"/>
    <x v="25"/>
    <x v="25"/>
    <n v="5500"/>
    <n v="11904"/>
    <n v="216.43636363636364"/>
    <x v="1"/>
    <n v="163"/>
    <n v="73.030674846625772"/>
    <x v="1"/>
    <x v="1"/>
    <x v="25"/>
    <x v="25"/>
    <x v="0"/>
    <x v="1"/>
    <x v="11"/>
    <x v="6"/>
    <x v="11"/>
  </r>
  <r>
    <n v="26"/>
    <x v="26"/>
    <x v="26"/>
    <n v="107500"/>
    <n v="51814"/>
    <n v="48.199069767441863"/>
    <x v="3"/>
    <n v="1480"/>
    <n v="35.009459459459457"/>
    <x v="1"/>
    <x v="1"/>
    <x v="26"/>
    <x v="26"/>
    <x v="0"/>
    <x v="0"/>
    <x v="3"/>
    <x v="3"/>
    <x v="3"/>
  </r>
  <r>
    <n v="27"/>
    <x v="27"/>
    <x v="27"/>
    <n v="2000"/>
    <n v="1599"/>
    <n v="79.95"/>
    <x v="0"/>
    <n v="15"/>
    <n v="106.6"/>
    <x v="1"/>
    <x v="1"/>
    <x v="27"/>
    <x v="27"/>
    <x v="0"/>
    <x v="0"/>
    <x v="1"/>
    <x v="1"/>
    <x v="1"/>
  </r>
  <r>
    <n v="28"/>
    <x v="28"/>
    <x v="28"/>
    <n v="130800"/>
    <n v="137635"/>
    <n v="105.22553516819573"/>
    <x v="1"/>
    <n v="2220"/>
    <n v="61.997747747747745"/>
    <x v="1"/>
    <x v="1"/>
    <x v="28"/>
    <x v="28"/>
    <x v="0"/>
    <x v="1"/>
    <x v="3"/>
    <x v="3"/>
    <x v="3"/>
  </r>
  <r>
    <n v="29"/>
    <x v="29"/>
    <x v="29"/>
    <n v="45900"/>
    <n v="150965"/>
    <n v="328.89978213507629"/>
    <x v="1"/>
    <n v="1606"/>
    <n v="94.000622665006233"/>
    <x v="5"/>
    <x v="5"/>
    <x v="29"/>
    <x v="29"/>
    <x v="0"/>
    <x v="0"/>
    <x v="12"/>
    <x v="4"/>
    <x v="12"/>
  </r>
  <r>
    <n v="30"/>
    <x v="30"/>
    <x v="30"/>
    <n v="9000"/>
    <n v="14455"/>
    <n v="160.61111111111111"/>
    <x v="1"/>
    <n v="129"/>
    <n v="112.05426356589147"/>
    <x v="1"/>
    <x v="1"/>
    <x v="30"/>
    <x v="30"/>
    <x v="0"/>
    <x v="0"/>
    <x v="10"/>
    <x v="4"/>
    <x v="10"/>
  </r>
  <r>
    <n v="31"/>
    <x v="31"/>
    <x v="31"/>
    <n v="3500"/>
    <n v="10850"/>
    <n v="310"/>
    <x v="1"/>
    <n v="226"/>
    <n v="48.008849557522126"/>
    <x v="4"/>
    <x v="4"/>
    <x v="31"/>
    <x v="31"/>
    <x v="0"/>
    <x v="0"/>
    <x v="11"/>
    <x v="6"/>
    <x v="11"/>
  </r>
  <r>
    <n v="32"/>
    <x v="32"/>
    <x v="32"/>
    <n v="101000"/>
    <n v="87676"/>
    <n v="86.807920792079202"/>
    <x v="0"/>
    <n v="2307"/>
    <n v="38.004334633723452"/>
    <x v="6"/>
    <x v="6"/>
    <x v="32"/>
    <x v="32"/>
    <x v="0"/>
    <x v="0"/>
    <x v="4"/>
    <x v="4"/>
    <x v="4"/>
  </r>
  <r>
    <n v="33"/>
    <x v="33"/>
    <x v="33"/>
    <n v="50200"/>
    <n v="189666"/>
    <n v="377.82071713147411"/>
    <x v="1"/>
    <n v="5419"/>
    <n v="35.000184535892231"/>
    <x v="1"/>
    <x v="1"/>
    <x v="33"/>
    <x v="33"/>
    <x v="0"/>
    <x v="0"/>
    <x v="3"/>
    <x v="3"/>
    <x v="3"/>
  </r>
  <r>
    <n v="34"/>
    <x v="34"/>
    <x v="34"/>
    <n v="9300"/>
    <n v="14025"/>
    <n v="150.80645161290323"/>
    <x v="1"/>
    <n v="165"/>
    <n v="85"/>
    <x v="1"/>
    <x v="1"/>
    <x v="34"/>
    <x v="34"/>
    <x v="0"/>
    <x v="0"/>
    <x v="4"/>
    <x v="4"/>
    <x v="4"/>
  </r>
  <r>
    <n v="35"/>
    <x v="35"/>
    <x v="35"/>
    <n v="125500"/>
    <n v="188628"/>
    <n v="150.30119521912351"/>
    <x v="1"/>
    <n v="1965"/>
    <n v="95.993893129770996"/>
    <x v="3"/>
    <x v="3"/>
    <x v="35"/>
    <x v="35"/>
    <x v="0"/>
    <x v="1"/>
    <x v="6"/>
    <x v="4"/>
    <x v="6"/>
  </r>
  <r>
    <n v="36"/>
    <x v="36"/>
    <x v="36"/>
    <n v="700"/>
    <n v="1101"/>
    <n v="157.28571428571431"/>
    <x v="1"/>
    <n v="16"/>
    <n v="68.8125"/>
    <x v="1"/>
    <x v="1"/>
    <x v="36"/>
    <x v="36"/>
    <x v="0"/>
    <x v="0"/>
    <x v="3"/>
    <x v="3"/>
    <x v="3"/>
  </r>
  <r>
    <n v="37"/>
    <x v="37"/>
    <x v="37"/>
    <n v="8100"/>
    <n v="11339"/>
    <n v="139.98765432098764"/>
    <x v="1"/>
    <n v="107"/>
    <n v="105.97196261682242"/>
    <x v="1"/>
    <x v="1"/>
    <x v="37"/>
    <x v="37"/>
    <x v="0"/>
    <x v="1"/>
    <x v="13"/>
    <x v="5"/>
    <x v="13"/>
  </r>
  <r>
    <n v="38"/>
    <x v="38"/>
    <x v="38"/>
    <n v="3100"/>
    <n v="10085"/>
    <n v="325.32258064516128"/>
    <x v="1"/>
    <n v="134"/>
    <n v="75.261194029850742"/>
    <x v="1"/>
    <x v="1"/>
    <x v="38"/>
    <x v="38"/>
    <x v="0"/>
    <x v="0"/>
    <x v="14"/>
    <x v="7"/>
    <x v="14"/>
  </r>
  <r>
    <n v="39"/>
    <x v="39"/>
    <x v="39"/>
    <n v="9900"/>
    <n v="5027"/>
    <n v="50.777777777777779"/>
    <x v="0"/>
    <n v="88"/>
    <n v="57.125"/>
    <x v="3"/>
    <x v="3"/>
    <x v="39"/>
    <x v="39"/>
    <x v="0"/>
    <x v="0"/>
    <x v="3"/>
    <x v="3"/>
    <x v="3"/>
  </r>
  <r>
    <n v="40"/>
    <x v="40"/>
    <x v="40"/>
    <n v="8800"/>
    <n v="14878"/>
    <n v="169.06818181818181"/>
    <x v="1"/>
    <n v="198"/>
    <n v="75.141414141414145"/>
    <x v="1"/>
    <x v="1"/>
    <x v="40"/>
    <x v="40"/>
    <x v="0"/>
    <x v="1"/>
    <x v="8"/>
    <x v="2"/>
    <x v="8"/>
  </r>
  <r>
    <n v="41"/>
    <x v="41"/>
    <x v="41"/>
    <n v="5600"/>
    <n v="11924"/>
    <n v="212.92857142857144"/>
    <x v="1"/>
    <n v="111"/>
    <n v="107.42342342342343"/>
    <x v="6"/>
    <x v="6"/>
    <x v="41"/>
    <x v="41"/>
    <x v="0"/>
    <x v="1"/>
    <x v="1"/>
    <x v="1"/>
    <x v="1"/>
  </r>
  <r>
    <n v="42"/>
    <x v="42"/>
    <x v="42"/>
    <n v="1800"/>
    <n v="7991"/>
    <n v="443.94444444444446"/>
    <x v="1"/>
    <n v="222"/>
    <n v="35.995495495495497"/>
    <x v="1"/>
    <x v="1"/>
    <x v="42"/>
    <x v="42"/>
    <x v="0"/>
    <x v="0"/>
    <x v="0"/>
    <x v="0"/>
    <x v="0"/>
  </r>
  <r>
    <n v="43"/>
    <x v="43"/>
    <x v="43"/>
    <n v="90200"/>
    <n v="167717"/>
    <n v="185.9390243902439"/>
    <x v="1"/>
    <n v="6212"/>
    <n v="26.998873148744366"/>
    <x v="1"/>
    <x v="1"/>
    <x v="43"/>
    <x v="43"/>
    <x v="0"/>
    <x v="0"/>
    <x v="15"/>
    <x v="5"/>
    <x v="15"/>
  </r>
  <r>
    <n v="44"/>
    <x v="44"/>
    <x v="44"/>
    <n v="1600"/>
    <n v="10541"/>
    <n v="658.8125"/>
    <x v="1"/>
    <n v="98"/>
    <n v="107.56122448979592"/>
    <x v="3"/>
    <x v="3"/>
    <x v="44"/>
    <x v="44"/>
    <x v="0"/>
    <x v="0"/>
    <x v="13"/>
    <x v="5"/>
    <x v="13"/>
  </r>
  <r>
    <n v="45"/>
    <x v="45"/>
    <x v="45"/>
    <n v="9500"/>
    <n v="4530"/>
    <n v="47.684210526315788"/>
    <x v="0"/>
    <n v="48"/>
    <n v="94.375"/>
    <x v="1"/>
    <x v="1"/>
    <x v="45"/>
    <x v="45"/>
    <x v="0"/>
    <x v="1"/>
    <x v="3"/>
    <x v="3"/>
    <x v="3"/>
  </r>
  <r>
    <n v="46"/>
    <x v="46"/>
    <x v="46"/>
    <n v="3700"/>
    <n v="4247"/>
    <n v="114.78378378378378"/>
    <x v="1"/>
    <n v="92"/>
    <n v="46.163043478260867"/>
    <x v="1"/>
    <x v="1"/>
    <x v="46"/>
    <x v="46"/>
    <x v="0"/>
    <x v="0"/>
    <x v="1"/>
    <x v="1"/>
    <x v="1"/>
  </r>
  <r>
    <n v="47"/>
    <x v="47"/>
    <x v="47"/>
    <n v="1500"/>
    <n v="7129"/>
    <n v="475.26666666666665"/>
    <x v="1"/>
    <n v="149"/>
    <n v="47.845637583892618"/>
    <x v="1"/>
    <x v="1"/>
    <x v="47"/>
    <x v="47"/>
    <x v="0"/>
    <x v="0"/>
    <x v="3"/>
    <x v="3"/>
    <x v="3"/>
  </r>
  <r>
    <n v="48"/>
    <x v="48"/>
    <x v="48"/>
    <n v="33300"/>
    <n v="128862"/>
    <n v="386.97297297297297"/>
    <x v="1"/>
    <n v="2431"/>
    <n v="53.007815713698065"/>
    <x v="1"/>
    <x v="1"/>
    <x v="48"/>
    <x v="48"/>
    <x v="0"/>
    <x v="0"/>
    <x v="3"/>
    <x v="3"/>
    <x v="3"/>
  </r>
  <r>
    <n v="49"/>
    <x v="49"/>
    <x v="49"/>
    <n v="7200"/>
    <n v="13653"/>
    <n v="189.625"/>
    <x v="1"/>
    <n v="303"/>
    <n v="45.059405940594061"/>
    <x v="1"/>
    <x v="1"/>
    <x v="49"/>
    <x v="49"/>
    <x v="0"/>
    <x v="0"/>
    <x v="1"/>
    <x v="1"/>
    <x v="1"/>
  </r>
  <r>
    <n v="50"/>
    <x v="50"/>
    <x v="50"/>
    <n v="100"/>
    <n v="2"/>
    <n v="2"/>
    <x v="0"/>
    <n v="1"/>
    <n v="2"/>
    <x v="6"/>
    <x v="6"/>
    <x v="50"/>
    <x v="50"/>
    <x v="0"/>
    <x v="0"/>
    <x v="16"/>
    <x v="1"/>
    <x v="16"/>
  </r>
  <r>
    <n v="51"/>
    <x v="51"/>
    <x v="51"/>
    <n v="158100"/>
    <n v="145243"/>
    <n v="91.867805186590772"/>
    <x v="0"/>
    <n v="1467"/>
    <n v="99.006816632583508"/>
    <x v="4"/>
    <x v="4"/>
    <x v="51"/>
    <x v="51"/>
    <x v="0"/>
    <x v="1"/>
    <x v="8"/>
    <x v="2"/>
    <x v="8"/>
  </r>
  <r>
    <n v="52"/>
    <x v="52"/>
    <x v="52"/>
    <n v="7200"/>
    <n v="2459"/>
    <n v="34.152777777777779"/>
    <x v="0"/>
    <n v="75"/>
    <n v="32.786666666666669"/>
    <x v="1"/>
    <x v="1"/>
    <x v="52"/>
    <x v="52"/>
    <x v="0"/>
    <x v="0"/>
    <x v="3"/>
    <x v="3"/>
    <x v="3"/>
  </r>
  <r>
    <n v="53"/>
    <x v="53"/>
    <x v="53"/>
    <n v="8800"/>
    <n v="12356"/>
    <n v="140.40909090909091"/>
    <x v="1"/>
    <n v="209"/>
    <n v="59.119617224880386"/>
    <x v="1"/>
    <x v="1"/>
    <x v="53"/>
    <x v="53"/>
    <x v="0"/>
    <x v="0"/>
    <x v="6"/>
    <x v="4"/>
    <x v="6"/>
  </r>
  <r>
    <n v="54"/>
    <x v="54"/>
    <x v="54"/>
    <n v="6000"/>
    <n v="5392"/>
    <n v="89.86666666666666"/>
    <x v="0"/>
    <n v="120"/>
    <n v="44.93333333333333"/>
    <x v="1"/>
    <x v="1"/>
    <x v="54"/>
    <x v="54"/>
    <x v="0"/>
    <x v="0"/>
    <x v="8"/>
    <x v="2"/>
    <x v="8"/>
  </r>
  <r>
    <n v="55"/>
    <x v="55"/>
    <x v="55"/>
    <n v="6600"/>
    <n v="11746"/>
    <n v="177.96969696969697"/>
    <x v="1"/>
    <n v="131"/>
    <n v="89.664122137404576"/>
    <x v="1"/>
    <x v="1"/>
    <x v="55"/>
    <x v="55"/>
    <x v="0"/>
    <x v="0"/>
    <x v="17"/>
    <x v="1"/>
    <x v="17"/>
  </r>
  <r>
    <n v="56"/>
    <x v="56"/>
    <x v="56"/>
    <n v="8000"/>
    <n v="11493"/>
    <n v="143.66249999999999"/>
    <x v="1"/>
    <n v="164"/>
    <n v="70.079268292682926"/>
    <x v="1"/>
    <x v="1"/>
    <x v="56"/>
    <x v="56"/>
    <x v="0"/>
    <x v="0"/>
    <x v="8"/>
    <x v="2"/>
    <x v="8"/>
  </r>
  <r>
    <n v="57"/>
    <x v="57"/>
    <x v="57"/>
    <n v="2900"/>
    <n v="6243"/>
    <n v="215.27586206896552"/>
    <x v="1"/>
    <n v="201"/>
    <n v="31.059701492537314"/>
    <x v="1"/>
    <x v="1"/>
    <x v="57"/>
    <x v="57"/>
    <x v="0"/>
    <x v="0"/>
    <x v="11"/>
    <x v="6"/>
    <x v="11"/>
  </r>
  <r>
    <n v="58"/>
    <x v="58"/>
    <x v="58"/>
    <n v="2700"/>
    <n v="6132"/>
    <n v="227.11111111111114"/>
    <x v="1"/>
    <n v="211"/>
    <n v="29.061611374407583"/>
    <x v="1"/>
    <x v="1"/>
    <x v="58"/>
    <x v="58"/>
    <x v="0"/>
    <x v="0"/>
    <x v="3"/>
    <x v="3"/>
    <x v="3"/>
  </r>
  <r>
    <n v="59"/>
    <x v="59"/>
    <x v="59"/>
    <n v="1400"/>
    <n v="3851"/>
    <n v="275.07142857142861"/>
    <x v="1"/>
    <n v="128"/>
    <n v="30.0859375"/>
    <x v="1"/>
    <x v="1"/>
    <x v="59"/>
    <x v="59"/>
    <x v="0"/>
    <x v="1"/>
    <x v="3"/>
    <x v="3"/>
    <x v="3"/>
  </r>
  <r>
    <n v="60"/>
    <x v="60"/>
    <x v="60"/>
    <n v="94200"/>
    <n v="135997"/>
    <n v="144.37048832271762"/>
    <x v="1"/>
    <n v="1600"/>
    <n v="84.998125000000002"/>
    <x v="0"/>
    <x v="0"/>
    <x v="60"/>
    <x v="60"/>
    <x v="0"/>
    <x v="0"/>
    <x v="3"/>
    <x v="3"/>
    <x v="3"/>
  </r>
  <r>
    <n v="61"/>
    <x v="61"/>
    <x v="61"/>
    <n v="199200"/>
    <n v="184750"/>
    <n v="92.74598393574297"/>
    <x v="0"/>
    <n v="2253"/>
    <n v="82.001775410563695"/>
    <x v="0"/>
    <x v="0"/>
    <x v="61"/>
    <x v="61"/>
    <x v="0"/>
    <x v="0"/>
    <x v="3"/>
    <x v="3"/>
    <x v="3"/>
  </r>
  <r>
    <n v="62"/>
    <x v="62"/>
    <x v="62"/>
    <n v="2000"/>
    <n v="14452"/>
    <n v="722.6"/>
    <x v="1"/>
    <n v="249"/>
    <n v="58.040160642570278"/>
    <x v="1"/>
    <x v="1"/>
    <x v="62"/>
    <x v="62"/>
    <x v="0"/>
    <x v="0"/>
    <x v="2"/>
    <x v="2"/>
    <x v="2"/>
  </r>
  <r>
    <n v="63"/>
    <x v="63"/>
    <x v="63"/>
    <n v="4700"/>
    <n v="557"/>
    <n v="11.851063829787234"/>
    <x v="0"/>
    <n v="5"/>
    <n v="111.4"/>
    <x v="1"/>
    <x v="1"/>
    <x v="63"/>
    <x v="63"/>
    <x v="0"/>
    <x v="0"/>
    <x v="3"/>
    <x v="3"/>
    <x v="3"/>
  </r>
  <r>
    <n v="64"/>
    <x v="64"/>
    <x v="64"/>
    <n v="2800"/>
    <n v="2734"/>
    <n v="97.642857142857139"/>
    <x v="0"/>
    <n v="38"/>
    <n v="71.94736842105263"/>
    <x v="1"/>
    <x v="1"/>
    <x v="64"/>
    <x v="64"/>
    <x v="0"/>
    <x v="1"/>
    <x v="2"/>
    <x v="2"/>
    <x v="2"/>
  </r>
  <r>
    <n v="65"/>
    <x v="65"/>
    <x v="65"/>
    <n v="6100"/>
    <n v="14405"/>
    <n v="236.14754098360655"/>
    <x v="1"/>
    <n v="236"/>
    <n v="61.038135593220339"/>
    <x v="1"/>
    <x v="1"/>
    <x v="65"/>
    <x v="65"/>
    <x v="0"/>
    <x v="0"/>
    <x v="3"/>
    <x v="3"/>
    <x v="3"/>
  </r>
  <r>
    <n v="66"/>
    <x v="66"/>
    <x v="66"/>
    <n v="2900"/>
    <n v="1307"/>
    <n v="45.068965517241381"/>
    <x v="0"/>
    <n v="12"/>
    <n v="108.91666666666667"/>
    <x v="1"/>
    <x v="1"/>
    <x v="66"/>
    <x v="66"/>
    <x v="0"/>
    <x v="1"/>
    <x v="3"/>
    <x v="3"/>
    <x v="3"/>
  </r>
  <r>
    <n v="67"/>
    <x v="67"/>
    <x v="67"/>
    <n v="72600"/>
    <n v="117892"/>
    <n v="162.38567493112947"/>
    <x v="1"/>
    <n v="4065"/>
    <n v="29.001722017220171"/>
    <x v="4"/>
    <x v="4"/>
    <x v="67"/>
    <x v="67"/>
    <x v="0"/>
    <x v="1"/>
    <x v="8"/>
    <x v="2"/>
    <x v="8"/>
  </r>
  <r>
    <n v="68"/>
    <x v="68"/>
    <x v="68"/>
    <n v="5700"/>
    <n v="14508"/>
    <n v="254.52631578947367"/>
    <x v="1"/>
    <n v="246"/>
    <n v="58.975609756097562"/>
    <x v="6"/>
    <x v="6"/>
    <x v="68"/>
    <x v="68"/>
    <x v="0"/>
    <x v="1"/>
    <x v="3"/>
    <x v="3"/>
    <x v="3"/>
  </r>
  <r>
    <n v="69"/>
    <x v="69"/>
    <x v="69"/>
    <n v="7900"/>
    <n v="1901"/>
    <n v="24.063291139240505"/>
    <x v="3"/>
    <n v="17"/>
    <n v="111.82352941176471"/>
    <x v="1"/>
    <x v="1"/>
    <x v="69"/>
    <x v="69"/>
    <x v="0"/>
    <x v="0"/>
    <x v="3"/>
    <x v="3"/>
    <x v="3"/>
  </r>
  <r>
    <n v="70"/>
    <x v="70"/>
    <x v="70"/>
    <n v="128000"/>
    <n v="158389"/>
    <n v="123.74140625000001"/>
    <x v="1"/>
    <n v="2475"/>
    <n v="63.995555555555555"/>
    <x v="6"/>
    <x v="6"/>
    <x v="70"/>
    <x v="70"/>
    <x v="0"/>
    <x v="1"/>
    <x v="3"/>
    <x v="3"/>
    <x v="3"/>
  </r>
  <r>
    <n v="71"/>
    <x v="71"/>
    <x v="71"/>
    <n v="6000"/>
    <n v="6484"/>
    <n v="108.06666666666666"/>
    <x v="1"/>
    <n v="76"/>
    <n v="85.315789473684205"/>
    <x v="1"/>
    <x v="1"/>
    <x v="71"/>
    <x v="49"/>
    <x v="0"/>
    <x v="0"/>
    <x v="3"/>
    <x v="3"/>
    <x v="3"/>
  </r>
  <r>
    <n v="72"/>
    <x v="72"/>
    <x v="72"/>
    <n v="600"/>
    <n v="4022"/>
    <n v="670.33333333333326"/>
    <x v="1"/>
    <n v="54"/>
    <n v="74.481481481481481"/>
    <x v="1"/>
    <x v="1"/>
    <x v="72"/>
    <x v="71"/>
    <x v="0"/>
    <x v="0"/>
    <x v="10"/>
    <x v="4"/>
    <x v="10"/>
  </r>
  <r>
    <n v="73"/>
    <x v="73"/>
    <x v="73"/>
    <n v="1400"/>
    <n v="9253"/>
    <n v="660.92857142857144"/>
    <x v="1"/>
    <n v="88"/>
    <n v="105.14772727272727"/>
    <x v="1"/>
    <x v="1"/>
    <x v="73"/>
    <x v="72"/>
    <x v="0"/>
    <x v="0"/>
    <x v="17"/>
    <x v="1"/>
    <x v="17"/>
  </r>
  <r>
    <n v="74"/>
    <x v="74"/>
    <x v="74"/>
    <n v="3900"/>
    <n v="4776"/>
    <n v="122.46153846153847"/>
    <x v="1"/>
    <n v="85"/>
    <n v="56.188235294117646"/>
    <x v="4"/>
    <x v="4"/>
    <x v="74"/>
    <x v="73"/>
    <x v="0"/>
    <x v="0"/>
    <x v="16"/>
    <x v="1"/>
    <x v="16"/>
  </r>
  <r>
    <n v="75"/>
    <x v="75"/>
    <x v="75"/>
    <n v="9700"/>
    <n v="14606"/>
    <n v="150.57731958762886"/>
    <x v="1"/>
    <n v="170"/>
    <n v="85.917647058823533"/>
    <x v="1"/>
    <x v="1"/>
    <x v="75"/>
    <x v="74"/>
    <x v="0"/>
    <x v="0"/>
    <x v="14"/>
    <x v="7"/>
    <x v="14"/>
  </r>
  <r>
    <n v="76"/>
    <x v="76"/>
    <x v="76"/>
    <n v="122900"/>
    <n v="95993"/>
    <n v="78.106590724165997"/>
    <x v="0"/>
    <n v="1684"/>
    <n v="57.00296912114014"/>
    <x v="1"/>
    <x v="1"/>
    <x v="76"/>
    <x v="75"/>
    <x v="1"/>
    <x v="1"/>
    <x v="3"/>
    <x v="3"/>
    <x v="3"/>
  </r>
  <r>
    <n v="77"/>
    <x v="77"/>
    <x v="77"/>
    <n v="9500"/>
    <n v="4460"/>
    <n v="46.94736842105263"/>
    <x v="0"/>
    <n v="56"/>
    <n v="79.642857142857139"/>
    <x v="1"/>
    <x v="1"/>
    <x v="77"/>
    <x v="76"/>
    <x v="0"/>
    <x v="1"/>
    <x v="10"/>
    <x v="4"/>
    <x v="10"/>
  </r>
  <r>
    <n v="78"/>
    <x v="78"/>
    <x v="78"/>
    <n v="4500"/>
    <n v="13536"/>
    <n v="300.8"/>
    <x v="1"/>
    <n v="330"/>
    <n v="41.018181818181816"/>
    <x v="1"/>
    <x v="1"/>
    <x v="78"/>
    <x v="77"/>
    <x v="0"/>
    <x v="0"/>
    <x v="18"/>
    <x v="5"/>
    <x v="18"/>
  </r>
  <r>
    <n v="79"/>
    <x v="79"/>
    <x v="79"/>
    <n v="57800"/>
    <n v="40228"/>
    <n v="69.598615916955026"/>
    <x v="0"/>
    <n v="838"/>
    <n v="48.004773269689736"/>
    <x v="1"/>
    <x v="1"/>
    <x v="79"/>
    <x v="78"/>
    <x v="0"/>
    <x v="0"/>
    <x v="3"/>
    <x v="3"/>
    <x v="3"/>
  </r>
  <r>
    <n v="80"/>
    <x v="80"/>
    <x v="80"/>
    <n v="1100"/>
    <n v="7012"/>
    <n v="637.4545454545455"/>
    <x v="1"/>
    <n v="127"/>
    <n v="55.212598425196852"/>
    <x v="1"/>
    <x v="1"/>
    <x v="80"/>
    <x v="79"/>
    <x v="0"/>
    <x v="0"/>
    <x v="11"/>
    <x v="6"/>
    <x v="11"/>
  </r>
  <r>
    <n v="81"/>
    <x v="81"/>
    <x v="81"/>
    <n v="16800"/>
    <n v="37857"/>
    <n v="225.33928571428569"/>
    <x v="1"/>
    <n v="411"/>
    <n v="92.109489051094897"/>
    <x v="1"/>
    <x v="1"/>
    <x v="81"/>
    <x v="80"/>
    <x v="0"/>
    <x v="0"/>
    <x v="1"/>
    <x v="1"/>
    <x v="1"/>
  </r>
  <r>
    <n v="82"/>
    <x v="82"/>
    <x v="82"/>
    <n v="1000"/>
    <n v="14973"/>
    <n v="1497.3000000000002"/>
    <x v="1"/>
    <n v="180"/>
    <n v="83.183333333333337"/>
    <x v="4"/>
    <x v="4"/>
    <x v="82"/>
    <x v="4"/>
    <x v="0"/>
    <x v="1"/>
    <x v="11"/>
    <x v="6"/>
    <x v="11"/>
  </r>
  <r>
    <n v="83"/>
    <x v="83"/>
    <x v="83"/>
    <n v="106400"/>
    <n v="39996"/>
    <n v="37.590225563909776"/>
    <x v="0"/>
    <n v="1000"/>
    <n v="39.996000000000002"/>
    <x v="1"/>
    <x v="1"/>
    <x v="83"/>
    <x v="81"/>
    <x v="0"/>
    <x v="0"/>
    <x v="5"/>
    <x v="1"/>
    <x v="5"/>
  </r>
  <r>
    <n v="84"/>
    <x v="84"/>
    <x v="84"/>
    <n v="31400"/>
    <n v="41564"/>
    <n v="132.36942675159236"/>
    <x v="1"/>
    <n v="374"/>
    <n v="111.1336898395722"/>
    <x v="1"/>
    <x v="1"/>
    <x v="84"/>
    <x v="82"/>
    <x v="0"/>
    <x v="0"/>
    <x v="8"/>
    <x v="2"/>
    <x v="8"/>
  </r>
  <r>
    <n v="85"/>
    <x v="85"/>
    <x v="85"/>
    <n v="4900"/>
    <n v="6430"/>
    <n v="131.22448979591837"/>
    <x v="1"/>
    <n v="71"/>
    <n v="90.563380281690144"/>
    <x v="2"/>
    <x v="2"/>
    <x v="85"/>
    <x v="83"/>
    <x v="0"/>
    <x v="0"/>
    <x v="7"/>
    <x v="1"/>
    <x v="7"/>
  </r>
  <r>
    <n v="86"/>
    <x v="86"/>
    <x v="86"/>
    <n v="7400"/>
    <n v="12405"/>
    <n v="167.63513513513513"/>
    <x v="1"/>
    <n v="203"/>
    <n v="61.108374384236456"/>
    <x v="1"/>
    <x v="1"/>
    <x v="86"/>
    <x v="84"/>
    <x v="1"/>
    <x v="0"/>
    <x v="3"/>
    <x v="3"/>
    <x v="3"/>
  </r>
  <r>
    <n v="87"/>
    <x v="87"/>
    <x v="87"/>
    <n v="198500"/>
    <n v="123040"/>
    <n v="61.984886649874063"/>
    <x v="0"/>
    <n v="1482"/>
    <n v="83.022941970310384"/>
    <x v="2"/>
    <x v="2"/>
    <x v="87"/>
    <x v="85"/>
    <x v="0"/>
    <x v="1"/>
    <x v="1"/>
    <x v="1"/>
    <x v="1"/>
  </r>
  <r>
    <n v="88"/>
    <x v="88"/>
    <x v="88"/>
    <n v="4800"/>
    <n v="12516"/>
    <n v="260.75"/>
    <x v="1"/>
    <n v="113"/>
    <n v="110.76106194690266"/>
    <x v="1"/>
    <x v="1"/>
    <x v="88"/>
    <x v="86"/>
    <x v="0"/>
    <x v="0"/>
    <x v="18"/>
    <x v="5"/>
    <x v="18"/>
  </r>
  <r>
    <n v="89"/>
    <x v="89"/>
    <x v="89"/>
    <n v="3400"/>
    <n v="8588"/>
    <n v="252.58823529411765"/>
    <x v="1"/>
    <n v="96"/>
    <n v="89.458333333333329"/>
    <x v="1"/>
    <x v="1"/>
    <x v="89"/>
    <x v="87"/>
    <x v="0"/>
    <x v="0"/>
    <x v="3"/>
    <x v="3"/>
    <x v="3"/>
  </r>
  <r>
    <n v="90"/>
    <x v="90"/>
    <x v="90"/>
    <n v="7800"/>
    <n v="6132"/>
    <n v="78.615384615384613"/>
    <x v="0"/>
    <n v="106"/>
    <n v="57.849056603773583"/>
    <x v="1"/>
    <x v="1"/>
    <x v="90"/>
    <x v="88"/>
    <x v="0"/>
    <x v="1"/>
    <x v="3"/>
    <x v="3"/>
    <x v="3"/>
  </r>
  <r>
    <n v="91"/>
    <x v="91"/>
    <x v="91"/>
    <n v="154300"/>
    <n v="74688"/>
    <n v="48.404406999351913"/>
    <x v="0"/>
    <n v="679"/>
    <n v="109.99705449189985"/>
    <x v="6"/>
    <x v="6"/>
    <x v="91"/>
    <x v="89"/>
    <x v="0"/>
    <x v="0"/>
    <x v="18"/>
    <x v="5"/>
    <x v="18"/>
  </r>
  <r>
    <n v="92"/>
    <x v="92"/>
    <x v="92"/>
    <n v="20000"/>
    <n v="51775"/>
    <n v="258.875"/>
    <x v="1"/>
    <n v="498"/>
    <n v="103.96586345381526"/>
    <x v="5"/>
    <x v="5"/>
    <x v="92"/>
    <x v="40"/>
    <x v="0"/>
    <x v="1"/>
    <x v="11"/>
    <x v="6"/>
    <x v="11"/>
  </r>
  <r>
    <n v="93"/>
    <x v="93"/>
    <x v="93"/>
    <n v="108800"/>
    <n v="65877"/>
    <n v="60.548713235294116"/>
    <x v="3"/>
    <n v="610"/>
    <n v="107.99508196721311"/>
    <x v="1"/>
    <x v="1"/>
    <x v="93"/>
    <x v="90"/>
    <x v="0"/>
    <x v="1"/>
    <x v="3"/>
    <x v="3"/>
    <x v="3"/>
  </r>
  <r>
    <n v="94"/>
    <x v="94"/>
    <x v="94"/>
    <n v="2900"/>
    <n v="8807"/>
    <n v="303.68965517241378"/>
    <x v="1"/>
    <n v="180"/>
    <n v="48.927777777777777"/>
    <x v="4"/>
    <x v="4"/>
    <x v="94"/>
    <x v="91"/>
    <x v="0"/>
    <x v="0"/>
    <x v="2"/>
    <x v="2"/>
    <x v="2"/>
  </r>
  <r>
    <n v="95"/>
    <x v="95"/>
    <x v="95"/>
    <n v="900"/>
    <n v="1017"/>
    <n v="112.99999999999999"/>
    <x v="1"/>
    <n v="27"/>
    <n v="37.666666666666664"/>
    <x v="1"/>
    <x v="1"/>
    <x v="95"/>
    <x v="92"/>
    <x v="0"/>
    <x v="0"/>
    <x v="4"/>
    <x v="4"/>
    <x v="4"/>
  </r>
  <r>
    <n v="96"/>
    <x v="96"/>
    <x v="96"/>
    <n v="69700"/>
    <n v="151513"/>
    <n v="217.37876614060258"/>
    <x v="1"/>
    <n v="2331"/>
    <n v="64.999141999141997"/>
    <x v="1"/>
    <x v="1"/>
    <x v="96"/>
    <x v="36"/>
    <x v="0"/>
    <x v="0"/>
    <x v="3"/>
    <x v="3"/>
    <x v="3"/>
  </r>
  <r>
    <n v="97"/>
    <x v="97"/>
    <x v="97"/>
    <n v="1300"/>
    <n v="12047"/>
    <n v="926.69230769230762"/>
    <x v="1"/>
    <n v="113"/>
    <n v="106.61061946902655"/>
    <x v="1"/>
    <x v="1"/>
    <x v="48"/>
    <x v="93"/>
    <x v="0"/>
    <x v="0"/>
    <x v="0"/>
    <x v="0"/>
    <x v="0"/>
  </r>
  <r>
    <n v="98"/>
    <x v="98"/>
    <x v="98"/>
    <n v="97800"/>
    <n v="32951"/>
    <n v="33.692229038854805"/>
    <x v="0"/>
    <n v="1220"/>
    <n v="27.009016393442622"/>
    <x v="2"/>
    <x v="2"/>
    <x v="97"/>
    <x v="94"/>
    <x v="0"/>
    <x v="0"/>
    <x v="11"/>
    <x v="6"/>
    <x v="11"/>
  </r>
  <r>
    <n v="99"/>
    <x v="99"/>
    <x v="99"/>
    <n v="7600"/>
    <n v="14951"/>
    <n v="196.7236842105263"/>
    <x v="1"/>
    <n v="164"/>
    <n v="91.16463414634147"/>
    <x v="1"/>
    <x v="1"/>
    <x v="98"/>
    <x v="95"/>
    <x v="0"/>
    <x v="0"/>
    <x v="3"/>
    <x v="3"/>
    <x v="3"/>
  </r>
  <r>
    <n v="100"/>
    <x v="100"/>
    <x v="100"/>
    <n v="100"/>
    <n v="1"/>
    <n v="1"/>
    <x v="0"/>
    <n v="1"/>
    <n v="1"/>
    <x v="1"/>
    <x v="1"/>
    <x v="99"/>
    <x v="96"/>
    <x v="0"/>
    <x v="0"/>
    <x v="3"/>
    <x v="3"/>
    <x v="3"/>
  </r>
  <r>
    <n v="101"/>
    <x v="101"/>
    <x v="101"/>
    <n v="900"/>
    <n v="9193"/>
    <n v="1021.4444444444445"/>
    <x v="1"/>
    <n v="164"/>
    <n v="56.054878048780488"/>
    <x v="1"/>
    <x v="1"/>
    <x v="100"/>
    <x v="97"/>
    <x v="0"/>
    <x v="1"/>
    <x v="5"/>
    <x v="1"/>
    <x v="5"/>
  </r>
  <r>
    <n v="102"/>
    <x v="102"/>
    <x v="102"/>
    <n v="3700"/>
    <n v="10422"/>
    <n v="281.67567567567568"/>
    <x v="1"/>
    <n v="336"/>
    <n v="31.017857142857142"/>
    <x v="1"/>
    <x v="1"/>
    <x v="101"/>
    <x v="98"/>
    <x v="0"/>
    <x v="1"/>
    <x v="8"/>
    <x v="2"/>
    <x v="8"/>
  </r>
  <r>
    <n v="103"/>
    <x v="103"/>
    <x v="103"/>
    <n v="10000"/>
    <n v="2461"/>
    <n v="24.610000000000003"/>
    <x v="0"/>
    <n v="37"/>
    <n v="66.513513513513516"/>
    <x v="6"/>
    <x v="6"/>
    <x v="102"/>
    <x v="99"/>
    <x v="0"/>
    <x v="0"/>
    <x v="5"/>
    <x v="1"/>
    <x v="5"/>
  </r>
  <r>
    <n v="104"/>
    <x v="104"/>
    <x v="104"/>
    <n v="119200"/>
    <n v="170623"/>
    <n v="143.14010067114094"/>
    <x v="1"/>
    <n v="1917"/>
    <n v="89.005216484089729"/>
    <x v="1"/>
    <x v="1"/>
    <x v="103"/>
    <x v="100"/>
    <x v="0"/>
    <x v="0"/>
    <x v="7"/>
    <x v="1"/>
    <x v="7"/>
  </r>
  <r>
    <n v="105"/>
    <x v="105"/>
    <x v="105"/>
    <n v="6800"/>
    <n v="9829"/>
    <n v="144.54411764705884"/>
    <x v="1"/>
    <n v="95"/>
    <n v="103.46315789473684"/>
    <x v="1"/>
    <x v="1"/>
    <x v="104"/>
    <x v="101"/>
    <x v="0"/>
    <x v="0"/>
    <x v="2"/>
    <x v="2"/>
    <x v="2"/>
  </r>
  <r>
    <n v="106"/>
    <x v="106"/>
    <x v="106"/>
    <n v="3900"/>
    <n v="14006"/>
    <n v="359.12820512820514"/>
    <x v="1"/>
    <n v="147"/>
    <n v="95.278911564625844"/>
    <x v="1"/>
    <x v="1"/>
    <x v="105"/>
    <x v="102"/>
    <x v="0"/>
    <x v="0"/>
    <x v="3"/>
    <x v="3"/>
    <x v="3"/>
  </r>
  <r>
    <n v="107"/>
    <x v="107"/>
    <x v="107"/>
    <n v="3500"/>
    <n v="6527"/>
    <n v="186.48571428571427"/>
    <x v="1"/>
    <n v="86"/>
    <n v="75.895348837209298"/>
    <x v="1"/>
    <x v="1"/>
    <x v="106"/>
    <x v="103"/>
    <x v="0"/>
    <x v="1"/>
    <x v="3"/>
    <x v="3"/>
    <x v="3"/>
  </r>
  <r>
    <n v="108"/>
    <x v="108"/>
    <x v="108"/>
    <n v="1500"/>
    <n v="8929"/>
    <n v="595.26666666666665"/>
    <x v="1"/>
    <n v="83"/>
    <n v="107.57831325301204"/>
    <x v="1"/>
    <x v="1"/>
    <x v="107"/>
    <x v="104"/>
    <x v="0"/>
    <x v="0"/>
    <x v="4"/>
    <x v="4"/>
    <x v="4"/>
  </r>
  <r>
    <n v="109"/>
    <x v="109"/>
    <x v="109"/>
    <n v="5200"/>
    <n v="3079"/>
    <n v="59.21153846153846"/>
    <x v="0"/>
    <n v="60"/>
    <n v="51.31666666666667"/>
    <x v="1"/>
    <x v="1"/>
    <x v="108"/>
    <x v="105"/>
    <x v="0"/>
    <x v="0"/>
    <x v="19"/>
    <x v="4"/>
    <x v="19"/>
  </r>
  <r>
    <n v="110"/>
    <x v="110"/>
    <x v="110"/>
    <n v="142400"/>
    <n v="21307"/>
    <n v="14.962780898876405"/>
    <x v="0"/>
    <n v="296"/>
    <n v="71.983108108108112"/>
    <x v="1"/>
    <x v="1"/>
    <x v="109"/>
    <x v="106"/>
    <x v="0"/>
    <x v="0"/>
    <x v="0"/>
    <x v="0"/>
    <x v="0"/>
  </r>
  <r>
    <n v="111"/>
    <x v="111"/>
    <x v="111"/>
    <n v="61400"/>
    <n v="73653"/>
    <n v="119.95602605863192"/>
    <x v="1"/>
    <n v="676"/>
    <n v="108.95414201183432"/>
    <x v="1"/>
    <x v="1"/>
    <x v="110"/>
    <x v="107"/>
    <x v="0"/>
    <x v="0"/>
    <x v="15"/>
    <x v="5"/>
    <x v="15"/>
  </r>
  <r>
    <n v="112"/>
    <x v="112"/>
    <x v="112"/>
    <n v="4700"/>
    <n v="12635"/>
    <n v="268.82978723404256"/>
    <x v="1"/>
    <n v="361"/>
    <n v="35"/>
    <x v="2"/>
    <x v="2"/>
    <x v="111"/>
    <x v="108"/>
    <x v="0"/>
    <x v="0"/>
    <x v="2"/>
    <x v="2"/>
    <x v="2"/>
  </r>
  <r>
    <n v="113"/>
    <x v="113"/>
    <x v="113"/>
    <n v="3300"/>
    <n v="12437"/>
    <n v="376.87878787878788"/>
    <x v="1"/>
    <n v="131"/>
    <n v="94.938931297709928"/>
    <x v="1"/>
    <x v="1"/>
    <x v="112"/>
    <x v="109"/>
    <x v="0"/>
    <x v="0"/>
    <x v="0"/>
    <x v="0"/>
    <x v="0"/>
  </r>
  <r>
    <n v="114"/>
    <x v="114"/>
    <x v="114"/>
    <n v="1900"/>
    <n v="13816"/>
    <n v="727.15789473684208"/>
    <x v="1"/>
    <n v="126"/>
    <n v="109.65079365079364"/>
    <x v="1"/>
    <x v="1"/>
    <x v="113"/>
    <x v="110"/>
    <x v="0"/>
    <x v="1"/>
    <x v="8"/>
    <x v="2"/>
    <x v="8"/>
  </r>
  <r>
    <n v="115"/>
    <x v="115"/>
    <x v="115"/>
    <n v="166700"/>
    <n v="145382"/>
    <n v="87.211757648470297"/>
    <x v="0"/>
    <n v="3304"/>
    <n v="44.001815980629537"/>
    <x v="6"/>
    <x v="6"/>
    <x v="114"/>
    <x v="111"/>
    <x v="0"/>
    <x v="0"/>
    <x v="13"/>
    <x v="5"/>
    <x v="13"/>
  </r>
  <r>
    <n v="116"/>
    <x v="116"/>
    <x v="116"/>
    <n v="7200"/>
    <n v="6336"/>
    <n v="88"/>
    <x v="0"/>
    <n v="73"/>
    <n v="86.794520547945211"/>
    <x v="1"/>
    <x v="1"/>
    <x v="115"/>
    <x v="112"/>
    <x v="0"/>
    <x v="0"/>
    <x v="3"/>
    <x v="3"/>
    <x v="3"/>
  </r>
  <r>
    <n v="117"/>
    <x v="117"/>
    <x v="117"/>
    <n v="4900"/>
    <n v="8523"/>
    <n v="173.9387755102041"/>
    <x v="1"/>
    <n v="275"/>
    <n v="30.992727272727272"/>
    <x v="1"/>
    <x v="1"/>
    <x v="116"/>
    <x v="113"/>
    <x v="0"/>
    <x v="0"/>
    <x v="19"/>
    <x v="4"/>
    <x v="19"/>
  </r>
  <r>
    <n v="118"/>
    <x v="118"/>
    <x v="118"/>
    <n v="5400"/>
    <n v="6351"/>
    <n v="117.61111111111111"/>
    <x v="1"/>
    <n v="67"/>
    <n v="94.791044776119406"/>
    <x v="1"/>
    <x v="1"/>
    <x v="117"/>
    <x v="114"/>
    <x v="0"/>
    <x v="0"/>
    <x v="14"/>
    <x v="7"/>
    <x v="14"/>
  </r>
  <r>
    <n v="119"/>
    <x v="119"/>
    <x v="119"/>
    <n v="5000"/>
    <n v="10748"/>
    <n v="214.96"/>
    <x v="1"/>
    <n v="154"/>
    <n v="69.79220779220779"/>
    <x v="1"/>
    <x v="1"/>
    <x v="118"/>
    <x v="115"/>
    <x v="0"/>
    <x v="1"/>
    <x v="4"/>
    <x v="4"/>
    <x v="4"/>
  </r>
  <r>
    <n v="120"/>
    <x v="120"/>
    <x v="120"/>
    <n v="75100"/>
    <n v="112272"/>
    <n v="149.49667110519306"/>
    <x v="1"/>
    <n v="1782"/>
    <n v="63.003367003367003"/>
    <x v="1"/>
    <x v="1"/>
    <x v="119"/>
    <x v="116"/>
    <x v="0"/>
    <x v="1"/>
    <x v="20"/>
    <x v="6"/>
    <x v="20"/>
  </r>
  <r>
    <n v="121"/>
    <x v="121"/>
    <x v="121"/>
    <n v="45300"/>
    <n v="99361"/>
    <n v="219.33995584988963"/>
    <x v="1"/>
    <n v="903"/>
    <n v="110.0343300110742"/>
    <x v="1"/>
    <x v="1"/>
    <x v="33"/>
    <x v="117"/>
    <x v="0"/>
    <x v="0"/>
    <x v="11"/>
    <x v="6"/>
    <x v="11"/>
  </r>
  <r>
    <n v="122"/>
    <x v="122"/>
    <x v="122"/>
    <n v="136800"/>
    <n v="88055"/>
    <n v="64.367690058479525"/>
    <x v="0"/>
    <n v="3387"/>
    <n v="25.997933274284026"/>
    <x v="1"/>
    <x v="1"/>
    <x v="120"/>
    <x v="95"/>
    <x v="0"/>
    <x v="0"/>
    <x v="13"/>
    <x v="5"/>
    <x v="13"/>
  </r>
  <r>
    <n v="123"/>
    <x v="123"/>
    <x v="123"/>
    <n v="177700"/>
    <n v="33092"/>
    <n v="18.622397298818232"/>
    <x v="0"/>
    <n v="662"/>
    <n v="49.987915407854985"/>
    <x v="0"/>
    <x v="0"/>
    <x v="121"/>
    <x v="118"/>
    <x v="1"/>
    <x v="0"/>
    <x v="3"/>
    <x v="3"/>
    <x v="3"/>
  </r>
  <r>
    <n v="124"/>
    <x v="124"/>
    <x v="124"/>
    <n v="2600"/>
    <n v="9562"/>
    <n v="367.76923076923077"/>
    <x v="1"/>
    <n v="94"/>
    <n v="101.72340425531915"/>
    <x v="6"/>
    <x v="6"/>
    <x v="122"/>
    <x v="119"/>
    <x v="0"/>
    <x v="0"/>
    <x v="14"/>
    <x v="7"/>
    <x v="14"/>
  </r>
  <r>
    <n v="125"/>
    <x v="125"/>
    <x v="125"/>
    <n v="5300"/>
    <n v="8475"/>
    <n v="159.90566037735849"/>
    <x v="1"/>
    <n v="180"/>
    <n v="47.083333333333336"/>
    <x v="1"/>
    <x v="1"/>
    <x v="123"/>
    <x v="120"/>
    <x v="0"/>
    <x v="0"/>
    <x v="3"/>
    <x v="3"/>
    <x v="3"/>
  </r>
  <r>
    <n v="126"/>
    <x v="126"/>
    <x v="126"/>
    <n v="180200"/>
    <n v="69617"/>
    <n v="38.633185349611544"/>
    <x v="0"/>
    <n v="774"/>
    <n v="89.944444444444443"/>
    <x v="1"/>
    <x v="1"/>
    <x v="124"/>
    <x v="121"/>
    <x v="0"/>
    <x v="1"/>
    <x v="3"/>
    <x v="3"/>
    <x v="3"/>
  </r>
  <r>
    <n v="127"/>
    <x v="127"/>
    <x v="127"/>
    <n v="103200"/>
    <n v="53067"/>
    <n v="51.42151162790698"/>
    <x v="0"/>
    <n v="672"/>
    <n v="78.96875"/>
    <x v="0"/>
    <x v="0"/>
    <x v="125"/>
    <x v="122"/>
    <x v="0"/>
    <x v="0"/>
    <x v="3"/>
    <x v="3"/>
    <x v="3"/>
  </r>
  <r>
    <n v="128"/>
    <x v="128"/>
    <x v="128"/>
    <n v="70600"/>
    <n v="42596"/>
    <n v="60.334277620396605"/>
    <x v="3"/>
    <n v="532"/>
    <n v="80.067669172932327"/>
    <x v="1"/>
    <x v="1"/>
    <x v="126"/>
    <x v="123"/>
    <x v="0"/>
    <x v="0"/>
    <x v="1"/>
    <x v="1"/>
    <x v="1"/>
  </r>
  <r>
    <n v="129"/>
    <x v="129"/>
    <x v="129"/>
    <n v="148500"/>
    <n v="4756"/>
    <n v="3.202693602693603"/>
    <x v="3"/>
    <n v="55"/>
    <n v="86.472727272727269"/>
    <x v="2"/>
    <x v="2"/>
    <x v="127"/>
    <x v="97"/>
    <x v="0"/>
    <x v="0"/>
    <x v="0"/>
    <x v="0"/>
    <x v="0"/>
  </r>
  <r>
    <n v="130"/>
    <x v="130"/>
    <x v="130"/>
    <n v="9600"/>
    <n v="14925"/>
    <n v="155.46875"/>
    <x v="1"/>
    <n v="533"/>
    <n v="28.001876172607879"/>
    <x v="3"/>
    <x v="3"/>
    <x v="128"/>
    <x v="124"/>
    <x v="0"/>
    <x v="0"/>
    <x v="6"/>
    <x v="4"/>
    <x v="6"/>
  </r>
  <r>
    <n v="131"/>
    <x v="131"/>
    <x v="131"/>
    <n v="164700"/>
    <n v="166116"/>
    <n v="100.85974499089254"/>
    <x v="1"/>
    <n v="2443"/>
    <n v="67.996725337699544"/>
    <x v="4"/>
    <x v="4"/>
    <x v="129"/>
    <x v="125"/>
    <x v="0"/>
    <x v="0"/>
    <x v="2"/>
    <x v="2"/>
    <x v="2"/>
  </r>
  <r>
    <n v="132"/>
    <x v="132"/>
    <x v="132"/>
    <n v="3300"/>
    <n v="3834"/>
    <n v="116.18181818181819"/>
    <x v="1"/>
    <n v="89"/>
    <n v="43.078651685393261"/>
    <x v="1"/>
    <x v="1"/>
    <x v="130"/>
    <x v="126"/>
    <x v="0"/>
    <x v="1"/>
    <x v="3"/>
    <x v="3"/>
    <x v="3"/>
  </r>
  <r>
    <n v="133"/>
    <x v="133"/>
    <x v="133"/>
    <n v="4500"/>
    <n v="13985"/>
    <n v="310.77777777777777"/>
    <x v="1"/>
    <n v="159"/>
    <n v="87.95597484276729"/>
    <x v="1"/>
    <x v="1"/>
    <x v="131"/>
    <x v="127"/>
    <x v="0"/>
    <x v="0"/>
    <x v="21"/>
    <x v="1"/>
    <x v="21"/>
  </r>
  <r>
    <n v="134"/>
    <x v="134"/>
    <x v="134"/>
    <n v="99500"/>
    <n v="89288"/>
    <n v="89.73668341708543"/>
    <x v="0"/>
    <n v="940"/>
    <n v="94.987234042553197"/>
    <x v="5"/>
    <x v="5"/>
    <x v="132"/>
    <x v="128"/>
    <x v="0"/>
    <x v="1"/>
    <x v="4"/>
    <x v="4"/>
    <x v="4"/>
  </r>
  <r>
    <n v="135"/>
    <x v="135"/>
    <x v="135"/>
    <n v="7700"/>
    <n v="5488"/>
    <n v="71.27272727272728"/>
    <x v="0"/>
    <n v="117"/>
    <n v="46.905982905982903"/>
    <x v="1"/>
    <x v="1"/>
    <x v="133"/>
    <x v="129"/>
    <x v="0"/>
    <x v="1"/>
    <x v="3"/>
    <x v="3"/>
    <x v="3"/>
  </r>
  <r>
    <n v="136"/>
    <x v="136"/>
    <x v="136"/>
    <n v="82800"/>
    <n v="2721"/>
    <n v="3.2862318840579712"/>
    <x v="3"/>
    <n v="58"/>
    <n v="46.913793103448278"/>
    <x v="1"/>
    <x v="1"/>
    <x v="134"/>
    <x v="130"/>
    <x v="0"/>
    <x v="1"/>
    <x v="6"/>
    <x v="4"/>
    <x v="6"/>
  </r>
  <r>
    <n v="137"/>
    <x v="137"/>
    <x v="137"/>
    <n v="1800"/>
    <n v="4712"/>
    <n v="261.77777777777777"/>
    <x v="1"/>
    <n v="50"/>
    <n v="94.24"/>
    <x v="1"/>
    <x v="1"/>
    <x v="135"/>
    <x v="131"/>
    <x v="0"/>
    <x v="0"/>
    <x v="9"/>
    <x v="5"/>
    <x v="9"/>
  </r>
  <r>
    <n v="138"/>
    <x v="138"/>
    <x v="138"/>
    <n v="9600"/>
    <n v="9216"/>
    <n v="96"/>
    <x v="0"/>
    <n v="115"/>
    <n v="80.139130434782615"/>
    <x v="1"/>
    <x v="1"/>
    <x v="136"/>
    <x v="132"/>
    <x v="0"/>
    <x v="0"/>
    <x v="20"/>
    <x v="6"/>
    <x v="20"/>
  </r>
  <r>
    <n v="139"/>
    <x v="139"/>
    <x v="139"/>
    <n v="92100"/>
    <n v="19246"/>
    <n v="20.896851248642779"/>
    <x v="0"/>
    <n v="326"/>
    <n v="59.036809815950917"/>
    <x v="1"/>
    <x v="1"/>
    <x v="137"/>
    <x v="133"/>
    <x v="0"/>
    <x v="1"/>
    <x v="8"/>
    <x v="2"/>
    <x v="8"/>
  </r>
  <r>
    <n v="140"/>
    <x v="140"/>
    <x v="140"/>
    <n v="5500"/>
    <n v="12274"/>
    <n v="223.16363636363636"/>
    <x v="1"/>
    <n v="186"/>
    <n v="65.989247311827953"/>
    <x v="1"/>
    <x v="1"/>
    <x v="138"/>
    <x v="134"/>
    <x v="0"/>
    <x v="0"/>
    <x v="4"/>
    <x v="4"/>
    <x v="4"/>
  </r>
  <r>
    <n v="141"/>
    <x v="141"/>
    <x v="141"/>
    <n v="64300"/>
    <n v="65323"/>
    <n v="101.59097978227061"/>
    <x v="1"/>
    <n v="1071"/>
    <n v="60.992530345471522"/>
    <x v="1"/>
    <x v="1"/>
    <x v="139"/>
    <x v="135"/>
    <x v="0"/>
    <x v="0"/>
    <x v="2"/>
    <x v="2"/>
    <x v="2"/>
  </r>
  <r>
    <n v="142"/>
    <x v="142"/>
    <x v="142"/>
    <n v="5000"/>
    <n v="11502"/>
    <n v="230.03999999999996"/>
    <x v="1"/>
    <n v="117"/>
    <n v="98.307692307692307"/>
    <x v="1"/>
    <x v="1"/>
    <x v="107"/>
    <x v="136"/>
    <x v="0"/>
    <x v="0"/>
    <x v="2"/>
    <x v="2"/>
    <x v="2"/>
  </r>
  <r>
    <n v="143"/>
    <x v="143"/>
    <x v="143"/>
    <n v="5400"/>
    <n v="7322"/>
    <n v="135.59259259259261"/>
    <x v="1"/>
    <n v="70"/>
    <n v="104.6"/>
    <x v="1"/>
    <x v="1"/>
    <x v="140"/>
    <x v="137"/>
    <x v="0"/>
    <x v="0"/>
    <x v="7"/>
    <x v="1"/>
    <x v="7"/>
  </r>
  <r>
    <n v="144"/>
    <x v="144"/>
    <x v="144"/>
    <n v="9000"/>
    <n v="11619"/>
    <n v="129.1"/>
    <x v="1"/>
    <n v="135"/>
    <n v="86.066666666666663"/>
    <x v="1"/>
    <x v="1"/>
    <x v="141"/>
    <x v="138"/>
    <x v="0"/>
    <x v="0"/>
    <x v="3"/>
    <x v="3"/>
    <x v="3"/>
  </r>
  <r>
    <n v="145"/>
    <x v="145"/>
    <x v="145"/>
    <n v="25000"/>
    <n v="59128"/>
    <n v="236.512"/>
    <x v="1"/>
    <n v="768"/>
    <n v="76.989583333333329"/>
    <x v="5"/>
    <x v="5"/>
    <x v="142"/>
    <x v="139"/>
    <x v="0"/>
    <x v="0"/>
    <x v="8"/>
    <x v="2"/>
    <x v="8"/>
  </r>
  <r>
    <n v="146"/>
    <x v="146"/>
    <x v="146"/>
    <n v="8800"/>
    <n v="1518"/>
    <n v="17.25"/>
    <x v="3"/>
    <n v="51"/>
    <n v="29.764705882352942"/>
    <x v="1"/>
    <x v="1"/>
    <x v="143"/>
    <x v="140"/>
    <x v="0"/>
    <x v="0"/>
    <x v="3"/>
    <x v="3"/>
    <x v="3"/>
  </r>
  <r>
    <n v="147"/>
    <x v="147"/>
    <x v="147"/>
    <n v="8300"/>
    <n v="9337"/>
    <n v="112.49397590361446"/>
    <x v="1"/>
    <n v="199"/>
    <n v="46.91959798994975"/>
    <x v="1"/>
    <x v="1"/>
    <x v="144"/>
    <x v="141"/>
    <x v="0"/>
    <x v="1"/>
    <x v="3"/>
    <x v="3"/>
    <x v="3"/>
  </r>
  <r>
    <n v="148"/>
    <x v="148"/>
    <x v="148"/>
    <n v="9300"/>
    <n v="11255"/>
    <n v="121.02150537634408"/>
    <x v="1"/>
    <n v="107"/>
    <n v="105.18691588785046"/>
    <x v="1"/>
    <x v="1"/>
    <x v="145"/>
    <x v="142"/>
    <x v="0"/>
    <x v="0"/>
    <x v="8"/>
    <x v="2"/>
    <x v="8"/>
  </r>
  <r>
    <n v="149"/>
    <x v="149"/>
    <x v="149"/>
    <n v="6200"/>
    <n v="13632"/>
    <n v="219.87096774193549"/>
    <x v="1"/>
    <n v="195"/>
    <n v="69.907692307692301"/>
    <x v="1"/>
    <x v="1"/>
    <x v="146"/>
    <x v="143"/>
    <x v="0"/>
    <x v="0"/>
    <x v="7"/>
    <x v="1"/>
    <x v="7"/>
  </r>
  <r>
    <n v="150"/>
    <x v="150"/>
    <x v="150"/>
    <n v="100"/>
    <n v="1"/>
    <n v="1"/>
    <x v="0"/>
    <n v="1"/>
    <n v="1"/>
    <x v="1"/>
    <x v="1"/>
    <x v="147"/>
    <x v="144"/>
    <x v="0"/>
    <x v="0"/>
    <x v="1"/>
    <x v="1"/>
    <x v="1"/>
  </r>
  <r>
    <n v="151"/>
    <x v="151"/>
    <x v="151"/>
    <n v="137200"/>
    <n v="88037"/>
    <n v="64.166909620991248"/>
    <x v="0"/>
    <n v="1467"/>
    <n v="60.011588275391958"/>
    <x v="1"/>
    <x v="1"/>
    <x v="148"/>
    <x v="145"/>
    <x v="0"/>
    <x v="0"/>
    <x v="5"/>
    <x v="1"/>
    <x v="5"/>
  </r>
  <r>
    <n v="152"/>
    <x v="152"/>
    <x v="152"/>
    <n v="41500"/>
    <n v="175573"/>
    <n v="423.06746987951806"/>
    <x v="1"/>
    <n v="3376"/>
    <n v="52.006220379146917"/>
    <x v="1"/>
    <x v="1"/>
    <x v="149"/>
    <x v="146"/>
    <x v="0"/>
    <x v="0"/>
    <x v="7"/>
    <x v="1"/>
    <x v="7"/>
  </r>
  <r>
    <n v="153"/>
    <x v="153"/>
    <x v="153"/>
    <n v="189400"/>
    <n v="176112"/>
    <n v="92.984160506863773"/>
    <x v="0"/>
    <n v="5681"/>
    <n v="31.000176025347649"/>
    <x v="1"/>
    <x v="1"/>
    <x v="150"/>
    <x v="147"/>
    <x v="0"/>
    <x v="0"/>
    <x v="3"/>
    <x v="3"/>
    <x v="3"/>
  </r>
  <r>
    <n v="154"/>
    <x v="154"/>
    <x v="154"/>
    <n v="171300"/>
    <n v="100650"/>
    <n v="58.756567425569173"/>
    <x v="0"/>
    <n v="1059"/>
    <n v="95.042492917847028"/>
    <x v="1"/>
    <x v="1"/>
    <x v="151"/>
    <x v="148"/>
    <x v="0"/>
    <x v="1"/>
    <x v="7"/>
    <x v="1"/>
    <x v="7"/>
  </r>
  <r>
    <n v="155"/>
    <x v="155"/>
    <x v="155"/>
    <n v="139500"/>
    <n v="90706"/>
    <n v="65.022222222222226"/>
    <x v="0"/>
    <n v="1194"/>
    <n v="75.968174204355108"/>
    <x v="1"/>
    <x v="1"/>
    <x v="152"/>
    <x v="149"/>
    <x v="0"/>
    <x v="0"/>
    <x v="3"/>
    <x v="3"/>
    <x v="3"/>
  </r>
  <r>
    <n v="156"/>
    <x v="156"/>
    <x v="156"/>
    <n v="36400"/>
    <n v="26914"/>
    <n v="73.939560439560438"/>
    <x v="3"/>
    <n v="379"/>
    <n v="71.013192612137203"/>
    <x v="2"/>
    <x v="2"/>
    <x v="153"/>
    <x v="150"/>
    <x v="0"/>
    <x v="0"/>
    <x v="1"/>
    <x v="1"/>
    <x v="1"/>
  </r>
  <r>
    <n v="157"/>
    <x v="157"/>
    <x v="157"/>
    <n v="4200"/>
    <n v="2212"/>
    <n v="52.666666666666664"/>
    <x v="0"/>
    <n v="30"/>
    <n v="73.733333333333334"/>
    <x v="2"/>
    <x v="2"/>
    <x v="154"/>
    <x v="151"/>
    <x v="0"/>
    <x v="0"/>
    <x v="14"/>
    <x v="7"/>
    <x v="14"/>
  </r>
  <r>
    <n v="158"/>
    <x v="158"/>
    <x v="158"/>
    <n v="2100"/>
    <n v="4640"/>
    <n v="220.95238095238096"/>
    <x v="1"/>
    <n v="41"/>
    <n v="113.17073170731707"/>
    <x v="1"/>
    <x v="1"/>
    <x v="155"/>
    <x v="152"/>
    <x v="0"/>
    <x v="0"/>
    <x v="1"/>
    <x v="1"/>
    <x v="1"/>
  </r>
  <r>
    <n v="159"/>
    <x v="159"/>
    <x v="159"/>
    <n v="191200"/>
    <n v="191222"/>
    <n v="100.01150627615063"/>
    <x v="1"/>
    <n v="1821"/>
    <n v="105.00933552992861"/>
    <x v="1"/>
    <x v="1"/>
    <x v="156"/>
    <x v="153"/>
    <x v="0"/>
    <x v="1"/>
    <x v="3"/>
    <x v="3"/>
    <x v="3"/>
  </r>
  <r>
    <n v="160"/>
    <x v="160"/>
    <x v="160"/>
    <n v="8000"/>
    <n v="12985"/>
    <n v="162.3125"/>
    <x v="1"/>
    <n v="164"/>
    <n v="79.176829268292678"/>
    <x v="1"/>
    <x v="1"/>
    <x v="157"/>
    <x v="154"/>
    <x v="0"/>
    <x v="0"/>
    <x v="8"/>
    <x v="2"/>
    <x v="8"/>
  </r>
  <r>
    <n v="161"/>
    <x v="161"/>
    <x v="161"/>
    <n v="5500"/>
    <n v="4300"/>
    <n v="78.181818181818187"/>
    <x v="0"/>
    <n v="75"/>
    <n v="57.333333333333336"/>
    <x v="1"/>
    <x v="1"/>
    <x v="158"/>
    <x v="155"/>
    <x v="0"/>
    <x v="1"/>
    <x v="2"/>
    <x v="2"/>
    <x v="2"/>
  </r>
  <r>
    <n v="162"/>
    <x v="162"/>
    <x v="162"/>
    <n v="6100"/>
    <n v="9134"/>
    <n v="149.73770491803279"/>
    <x v="1"/>
    <n v="157"/>
    <n v="58.178343949044589"/>
    <x v="5"/>
    <x v="5"/>
    <x v="159"/>
    <x v="156"/>
    <x v="0"/>
    <x v="0"/>
    <x v="1"/>
    <x v="1"/>
    <x v="1"/>
  </r>
  <r>
    <n v="163"/>
    <x v="163"/>
    <x v="163"/>
    <n v="3500"/>
    <n v="8864"/>
    <n v="253.25714285714284"/>
    <x v="1"/>
    <n v="246"/>
    <n v="36.032520325203251"/>
    <x v="1"/>
    <x v="1"/>
    <x v="160"/>
    <x v="157"/>
    <x v="0"/>
    <x v="1"/>
    <x v="14"/>
    <x v="7"/>
    <x v="14"/>
  </r>
  <r>
    <n v="164"/>
    <x v="164"/>
    <x v="164"/>
    <n v="150500"/>
    <n v="150755"/>
    <n v="100.16943521594683"/>
    <x v="1"/>
    <n v="1396"/>
    <n v="107.99068767908309"/>
    <x v="1"/>
    <x v="1"/>
    <x v="161"/>
    <x v="158"/>
    <x v="0"/>
    <x v="0"/>
    <x v="3"/>
    <x v="3"/>
    <x v="3"/>
  </r>
  <r>
    <n v="165"/>
    <x v="165"/>
    <x v="165"/>
    <n v="90400"/>
    <n v="110279"/>
    <n v="121.99004424778761"/>
    <x v="1"/>
    <n v="2506"/>
    <n v="44.005985634477256"/>
    <x v="1"/>
    <x v="1"/>
    <x v="162"/>
    <x v="159"/>
    <x v="0"/>
    <x v="0"/>
    <x v="2"/>
    <x v="2"/>
    <x v="2"/>
  </r>
  <r>
    <n v="166"/>
    <x v="166"/>
    <x v="166"/>
    <n v="9800"/>
    <n v="13439"/>
    <n v="137.13265306122449"/>
    <x v="1"/>
    <n v="244"/>
    <n v="55.077868852459019"/>
    <x v="1"/>
    <x v="1"/>
    <x v="163"/>
    <x v="160"/>
    <x v="0"/>
    <x v="0"/>
    <x v="14"/>
    <x v="7"/>
    <x v="14"/>
  </r>
  <r>
    <n v="167"/>
    <x v="167"/>
    <x v="167"/>
    <n v="2600"/>
    <n v="10804"/>
    <n v="415.53846153846149"/>
    <x v="1"/>
    <n v="146"/>
    <n v="74"/>
    <x v="2"/>
    <x v="2"/>
    <x v="164"/>
    <x v="161"/>
    <x v="0"/>
    <x v="0"/>
    <x v="3"/>
    <x v="3"/>
    <x v="3"/>
  </r>
  <r>
    <n v="168"/>
    <x v="168"/>
    <x v="168"/>
    <n v="128100"/>
    <n v="40107"/>
    <n v="31.30913348946136"/>
    <x v="0"/>
    <n v="955"/>
    <n v="41.996858638743454"/>
    <x v="3"/>
    <x v="3"/>
    <x v="165"/>
    <x v="162"/>
    <x v="0"/>
    <x v="1"/>
    <x v="7"/>
    <x v="1"/>
    <x v="7"/>
  </r>
  <r>
    <n v="169"/>
    <x v="169"/>
    <x v="169"/>
    <n v="23300"/>
    <n v="98811"/>
    <n v="424.08154506437768"/>
    <x v="1"/>
    <n v="1267"/>
    <n v="77.988161010260455"/>
    <x v="1"/>
    <x v="1"/>
    <x v="166"/>
    <x v="163"/>
    <x v="0"/>
    <x v="1"/>
    <x v="12"/>
    <x v="4"/>
    <x v="12"/>
  </r>
  <r>
    <n v="170"/>
    <x v="170"/>
    <x v="170"/>
    <n v="188100"/>
    <n v="5528"/>
    <n v="2.93886230728336"/>
    <x v="0"/>
    <n v="67"/>
    <n v="82.507462686567166"/>
    <x v="1"/>
    <x v="1"/>
    <x v="167"/>
    <x v="164"/>
    <x v="0"/>
    <x v="0"/>
    <x v="7"/>
    <x v="1"/>
    <x v="7"/>
  </r>
  <r>
    <n v="171"/>
    <x v="171"/>
    <x v="171"/>
    <n v="4900"/>
    <n v="521"/>
    <n v="10.63265306122449"/>
    <x v="0"/>
    <n v="5"/>
    <n v="104.2"/>
    <x v="1"/>
    <x v="1"/>
    <x v="168"/>
    <x v="165"/>
    <x v="0"/>
    <x v="0"/>
    <x v="18"/>
    <x v="5"/>
    <x v="18"/>
  </r>
  <r>
    <n v="172"/>
    <x v="172"/>
    <x v="172"/>
    <n v="800"/>
    <n v="663"/>
    <n v="82.875"/>
    <x v="0"/>
    <n v="26"/>
    <n v="25.5"/>
    <x v="1"/>
    <x v="1"/>
    <x v="169"/>
    <x v="166"/>
    <x v="0"/>
    <x v="1"/>
    <x v="4"/>
    <x v="4"/>
    <x v="4"/>
  </r>
  <r>
    <n v="173"/>
    <x v="173"/>
    <x v="173"/>
    <n v="96700"/>
    <n v="157635"/>
    <n v="163.01447776628748"/>
    <x v="1"/>
    <n v="1561"/>
    <n v="100.98334401024984"/>
    <x v="1"/>
    <x v="1"/>
    <x v="170"/>
    <x v="167"/>
    <x v="0"/>
    <x v="0"/>
    <x v="3"/>
    <x v="3"/>
    <x v="3"/>
  </r>
  <r>
    <n v="174"/>
    <x v="174"/>
    <x v="174"/>
    <n v="600"/>
    <n v="5368"/>
    <n v="894.66666666666674"/>
    <x v="1"/>
    <n v="48"/>
    <n v="111.83333333333333"/>
    <x v="1"/>
    <x v="1"/>
    <x v="171"/>
    <x v="168"/>
    <x v="0"/>
    <x v="1"/>
    <x v="8"/>
    <x v="2"/>
    <x v="8"/>
  </r>
  <r>
    <n v="175"/>
    <x v="175"/>
    <x v="175"/>
    <n v="181200"/>
    <n v="47459"/>
    <n v="26.191501103752756"/>
    <x v="0"/>
    <n v="1130"/>
    <n v="41.999115044247787"/>
    <x v="1"/>
    <x v="1"/>
    <x v="172"/>
    <x v="169"/>
    <x v="0"/>
    <x v="0"/>
    <x v="3"/>
    <x v="3"/>
    <x v="3"/>
  </r>
  <r>
    <n v="176"/>
    <x v="176"/>
    <x v="176"/>
    <n v="115000"/>
    <n v="86060"/>
    <n v="74.834782608695647"/>
    <x v="0"/>
    <n v="782"/>
    <n v="110.05115089514067"/>
    <x v="1"/>
    <x v="1"/>
    <x v="173"/>
    <x v="170"/>
    <x v="0"/>
    <x v="0"/>
    <x v="3"/>
    <x v="3"/>
    <x v="3"/>
  </r>
  <r>
    <n v="177"/>
    <x v="177"/>
    <x v="177"/>
    <n v="38800"/>
    <n v="161593"/>
    <n v="416.47680412371136"/>
    <x v="1"/>
    <n v="2739"/>
    <n v="58.997079225994888"/>
    <x v="1"/>
    <x v="1"/>
    <x v="174"/>
    <x v="171"/>
    <x v="0"/>
    <x v="0"/>
    <x v="3"/>
    <x v="3"/>
    <x v="3"/>
  </r>
  <r>
    <n v="178"/>
    <x v="178"/>
    <x v="178"/>
    <n v="7200"/>
    <n v="6927"/>
    <n v="96.208333333333329"/>
    <x v="0"/>
    <n v="210"/>
    <n v="32.985714285714288"/>
    <x v="1"/>
    <x v="1"/>
    <x v="175"/>
    <x v="172"/>
    <x v="0"/>
    <x v="0"/>
    <x v="0"/>
    <x v="0"/>
    <x v="0"/>
  </r>
  <r>
    <n v="179"/>
    <x v="179"/>
    <x v="179"/>
    <n v="44500"/>
    <n v="159185"/>
    <n v="357.71910112359546"/>
    <x v="1"/>
    <n v="3537"/>
    <n v="45.005654509471306"/>
    <x v="0"/>
    <x v="0"/>
    <x v="176"/>
    <x v="173"/>
    <x v="0"/>
    <x v="1"/>
    <x v="3"/>
    <x v="3"/>
    <x v="3"/>
  </r>
  <r>
    <n v="180"/>
    <x v="180"/>
    <x v="180"/>
    <n v="56000"/>
    <n v="172736"/>
    <n v="308.45714285714286"/>
    <x v="1"/>
    <n v="2107"/>
    <n v="81.98196487897485"/>
    <x v="2"/>
    <x v="2"/>
    <x v="177"/>
    <x v="174"/>
    <x v="0"/>
    <x v="0"/>
    <x v="8"/>
    <x v="2"/>
    <x v="8"/>
  </r>
  <r>
    <n v="181"/>
    <x v="181"/>
    <x v="181"/>
    <n v="8600"/>
    <n v="5315"/>
    <n v="61.802325581395344"/>
    <x v="0"/>
    <n v="136"/>
    <n v="39.080882352941174"/>
    <x v="1"/>
    <x v="1"/>
    <x v="178"/>
    <x v="175"/>
    <x v="0"/>
    <x v="0"/>
    <x v="2"/>
    <x v="2"/>
    <x v="2"/>
  </r>
  <r>
    <n v="182"/>
    <x v="182"/>
    <x v="182"/>
    <n v="27100"/>
    <n v="195750"/>
    <n v="722.32472324723244"/>
    <x v="1"/>
    <n v="3318"/>
    <n v="58.996383363471971"/>
    <x v="3"/>
    <x v="3"/>
    <x v="179"/>
    <x v="176"/>
    <x v="0"/>
    <x v="0"/>
    <x v="3"/>
    <x v="3"/>
    <x v="3"/>
  </r>
  <r>
    <n v="183"/>
    <x v="183"/>
    <x v="183"/>
    <n v="5100"/>
    <n v="3525"/>
    <n v="69.117647058823522"/>
    <x v="0"/>
    <n v="86"/>
    <n v="40.988372093023258"/>
    <x v="0"/>
    <x v="0"/>
    <x v="180"/>
    <x v="177"/>
    <x v="0"/>
    <x v="0"/>
    <x v="1"/>
    <x v="1"/>
    <x v="1"/>
  </r>
  <r>
    <n v="184"/>
    <x v="184"/>
    <x v="184"/>
    <n v="3600"/>
    <n v="10550"/>
    <n v="293.05555555555554"/>
    <x v="1"/>
    <n v="340"/>
    <n v="31.029411764705884"/>
    <x v="1"/>
    <x v="1"/>
    <x v="181"/>
    <x v="178"/>
    <x v="0"/>
    <x v="0"/>
    <x v="3"/>
    <x v="3"/>
    <x v="3"/>
  </r>
  <r>
    <n v="185"/>
    <x v="185"/>
    <x v="185"/>
    <n v="1000"/>
    <n v="718"/>
    <n v="71.8"/>
    <x v="0"/>
    <n v="19"/>
    <n v="37.789473684210527"/>
    <x v="1"/>
    <x v="1"/>
    <x v="182"/>
    <x v="179"/>
    <x v="0"/>
    <x v="0"/>
    <x v="19"/>
    <x v="4"/>
    <x v="19"/>
  </r>
  <r>
    <n v="186"/>
    <x v="186"/>
    <x v="186"/>
    <n v="88800"/>
    <n v="28358"/>
    <n v="31.934684684684683"/>
    <x v="0"/>
    <n v="886"/>
    <n v="32.006772009029348"/>
    <x v="1"/>
    <x v="1"/>
    <x v="183"/>
    <x v="180"/>
    <x v="0"/>
    <x v="0"/>
    <x v="3"/>
    <x v="3"/>
    <x v="3"/>
  </r>
  <r>
    <n v="187"/>
    <x v="187"/>
    <x v="187"/>
    <n v="60200"/>
    <n v="138384"/>
    <n v="229.87375415282392"/>
    <x v="1"/>
    <n v="1442"/>
    <n v="95.966712898751737"/>
    <x v="0"/>
    <x v="0"/>
    <x v="184"/>
    <x v="181"/>
    <x v="0"/>
    <x v="1"/>
    <x v="12"/>
    <x v="4"/>
    <x v="12"/>
  </r>
  <r>
    <n v="188"/>
    <x v="188"/>
    <x v="188"/>
    <n v="8200"/>
    <n v="2625"/>
    <n v="32.012195121951223"/>
    <x v="0"/>
    <n v="35"/>
    <n v="75"/>
    <x v="6"/>
    <x v="6"/>
    <x v="185"/>
    <x v="182"/>
    <x v="0"/>
    <x v="0"/>
    <x v="3"/>
    <x v="3"/>
    <x v="3"/>
  </r>
  <r>
    <n v="189"/>
    <x v="189"/>
    <x v="189"/>
    <n v="191300"/>
    <n v="45004"/>
    <n v="23.525352848928385"/>
    <x v="3"/>
    <n v="441"/>
    <n v="102.0498866213152"/>
    <x v="1"/>
    <x v="1"/>
    <x v="186"/>
    <x v="183"/>
    <x v="0"/>
    <x v="0"/>
    <x v="3"/>
    <x v="3"/>
    <x v="3"/>
  </r>
  <r>
    <n v="190"/>
    <x v="190"/>
    <x v="190"/>
    <n v="3700"/>
    <n v="2538"/>
    <n v="68.594594594594597"/>
    <x v="0"/>
    <n v="24"/>
    <n v="105.75"/>
    <x v="1"/>
    <x v="1"/>
    <x v="187"/>
    <x v="184"/>
    <x v="0"/>
    <x v="1"/>
    <x v="3"/>
    <x v="3"/>
    <x v="3"/>
  </r>
  <r>
    <n v="191"/>
    <x v="191"/>
    <x v="191"/>
    <n v="8400"/>
    <n v="3188"/>
    <n v="37.952380952380956"/>
    <x v="0"/>
    <n v="86"/>
    <n v="37.069767441860463"/>
    <x v="6"/>
    <x v="6"/>
    <x v="188"/>
    <x v="185"/>
    <x v="0"/>
    <x v="0"/>
    <x v="3"/>
    <x v="3"/>
    <x v="3"/>
  </r>
  <r>
    <n v="192"/>
    <x v="192"/>
    <x v="192"/>
    <n v="42600"/>
    <n v="8517"/>
    <n v="19.992957746478872"/>
    <x v="0"/>
    <n v="243"/>
    <n v="35.049382716049379"/>
    <x v="1"/>
    <x v="1"/>
    <x v="189"/>
    <x v="186"/>
    <x v="0"/>
    <x v="0"/>
    <x v="1"/>
    <x v="1"/>
    <x v="1"/>
  </r>
  <r>
    <n v="193"/>
    <x v="193"/>
    <x v="193"/>
    <n v="6600"/>
    <n v="3012"/>
    <n v="45.636363636363633"/>
    <x v="0"/>
    <n v="65"/>
    <n v="46.338461538461537"/>
    <x v="1"/>
    <x v="1"/>
    <x v="190"/>
    <x v="187"/>
    <x v="1"/>
    <x v="0"/>
    <x v="7"/>
    <x v="1"/>
    <x v="7"/>
  </r>
  <r>
    <n v="194"/>
    <x v="194"/>
    <x v="194"/>
    <n v="7100"/>
    <n v="8716"/>
    <n v="122.7605633802817"/>
    <x v="1"/>
    <n v="126"/>
    <n v="69.174603174603178"/>
    <x v="1"/>
    <x v="1"/>
    <x v="191"/>
    <x v="188"/>
    <x v="0"/>
    <x v="0"/>
    <x v="16"/>
    <x v="1"/>
    <x v="16"/>
  </r>
  <r>
    <n v="195"/>
    <x v="195"/>
    <x v="195"/>
    <n v="15800"/>
    <n v="57157"/>
    <n v="361.75316455696202"/>
    <x v="1"/>
    <n v="524"/>
    <n v="109.07824427480917"/>
    <x v="1"/>
    <x v="1"/>
    <x v="192"/>
    <x v="189"/>
    <x v="0"/>
    <x v="0"/>
    <x v="5"/>
    <x v="1"/>
    <x v="5"/>
  </r>
  <r>
    <n v="196"/>
    <x v="196"/>
    <x v="196"/>
    <n v="8200"/>
    <n v="5178"/>
    <n v="63.146341463414636"/>
    <x v="0"/>
    <n v="100"/>
    <n v="51.78"/>
    <x v="3"/>
    <x v="3"/>
    <x v="173"/>
    <x v="190"/>
    <x v="0"/>
    <x v="0"/>
    <x v="8"/>
    <x v="2"/>
    <x v="8"/>
  </r>
  <r>
    <n v="197"/>
    <x v="197"/>
    <x v="197"/>
    <n v="54700"/>
    <n v="163118"/>
    <n v="298.20475319926874"/>
    <x v="1"/>
    <n v="1989"/>
    <n v="82.010055304172951"/>
    <x v="1"/>
    <x v="1"/>
    <x v="193"/>
    <x v="191"/>
    <x v="0"/>
    <x v="0"/>
    <x v="6"/>
    <x v="4"/>
    <x v="6"/>
  </r>
  <r>
    <n v="198"/>
    <x v="198"/>
    <x v="198"/>
    <n v="63200"/>
    <n v="6041"/>
    <n v="9.5585443037974684"/>
    <x v="0"/>
    <n v="168"/>
    <n v="35.958333333333336"/>
    <x v="1"/>
    <x v="1"/>
    <x v="194"/>
    <x v="192"/>
    <x v="0"/>
    <x v="0"/>
    <x v="5"/>
    <x v="1"/>
    <x v="5"/>
  </r>
  <r>
    <n v="199"/>
    <x v="199"/>
    <x v="199"/>
    <n v="1800"/>
    <n v="968"/>
    <n v="53.777777777777779"/>
    <x v="0"/>
    <n v="13"/>
    <n v="74.461538461538467"/>
    <x v="1"/>
    <x v="1"/>
    <x v="195"/>
    <x v="193"/>
    <x v="0"/>
    <x v="0"/>
    <x v="1"/>
    <x v="1"/>
    <x v="1"/>
  </r>
  <r>
    <n v="200"/>
    <x v="200"/>
    <x v="200"/>
    <n v="100"/>
    <n v="2"/>
    <n v="2"/>
    <x v="0"/>
    <n v="1"/>
    <n v="2"/>
    <x v="0"/>
    <x v="0"/>
    <x v="152"/>
    <x v="194"/>
    <x v="0"/>
    <x v="0"/>
    <x v="3"/>
    <x v="3"/>
    <x v="3"/>
  </r>
  <r>
    <n v="201"/>
    <x v="201"/>
    <x v="201"/>
    <n v="2100"/>
    <n v="14305"/>
    <n v="681.19047619047615"/>
    <x v="1"/>
    <n v="157"/>
    <n v="91.114649681528661"/>
    <x v="1"/>
    <x v="1"/>
    <x v="196"/>
    <x v="195"/>
    <x v="0"/>
    <x v="0"/>
    <x v="2"/>
    <x v="2"/>
    <x v="2"/>
  </r>
  <r>
    <n v="202"/>
    <x v="202"/>
    <x v="202"/>
    <n v="8300"/>
    <n v="6543"/>
    <n v="78.831325301204828"/>
    <x v="3"/>
    <n v="82"/>
    <n v="79.792682926829272"/>
    <x v="1"/>
    <x v="1"/>
    <x v="197"/>
    <x v="196"/>
    <x v="0"/>
    <x v="0"/>
    <x v="0"/>
    <x v="0"/>
    <x v="0"/>
  </r>
  <r>
    <n v="203"/>
    <x v="203"/>
    <x v="203"/>
    <n v="143900"/>
    <n v="193413"/>
    <n v="134.40792216817235"/>
    <x v="1"/>
    <n v="4498"/>
    <n v="42.999777678968428"/>
    <x v="2"/>
    <x v="2"/>
    <x v="198"/>
    <x v="197"/>
    <x v="0"/>
    <x v="0"/>
    <x v="3"/>
    <x v="3"/>
    <x v="3"/>
  </r>
  <r>
    <n v="204"/>
    <x v="204"/>
    <x v="204"/>
    <n v="75000"/>
    <n v="2529"/>
    <n v="3.3719999999999999"/>
    <x v="0"/>
    <n v="40"/>
    <n v="63.225000000000001"/>
    <x v="1"/>
    <x v="1"/>
    <x v="199"/>
    <x v="198"/>
    <x v="0"/>
    <x v="0"/>
    <x v="17"/>
    <x v="1"/>
    <x v="17"/>
  </r>
  <r>
    <n v="205"/>
    <x v="205"/>
    <x v="205"/>
    <n v="1300"/>
    <n v="5614"/>
    <n v="431.84615384615387"/>
    <x v="1"/>
    <n v="80"/>
    <n v="70.174999999999997"/>
    <x v="1"/>
    <x v="1"/>
    <x v="200"/>
    <x v="199"/>
    <x v="1"/>
    <x v="0"/>
    <x v="3"/>
    <x v="3"/>
    <x v="3"/>
  </r>
  <r>
    <n v="206"/>
    <x v="206"/>
    <x v="206"/>
    <n v="9000"/>
    <n v="3496"/>
    <n v="38.844444444444441"/>
    <x v="3"/>
    <n v="57"/>
    <n v="61.333333333333336"/>
    <x v="1"/>
    <x v="1"/>
    <x v="201"/>
    <x v="200"/>
    <x v="0"/>
    <x v="0"/>
    <x v="13"/>
    <x v="5"/>
    <x v="13"/>
  </r>
  <r>
    <n v="207"/>
    <x v="207"/>
    <x v="207"/>
    <n v="1000"/>
    <n v="4257"/>
    <n v="425.7"/>
    <x v="1"/>
    <n v="43"/>
    <n v="99"/>
    <x v="1"/>
    <x v="1"/>
    <x v="202"/>
    <x v="201"/>
    <x v="0"/>
    <x v="1"/>
    <x v="1"/>
    <x v="1"/>
    <x v="1"/>
  </r>
  <r>
    <n v="208"/>
    <x v="208"/>
    <x v="208"/>
    <n v="196900"/>
    <n v="199110"/>
    <n v="101.12239715591672"/>
    <x v="1"/>
    <n v="2053"/>
    <n v="96.984900146127615"/>
    <x v="1"/>
    <x v="1"/>
    <x v="203"/>
    <x v="202"/>
    <x v="0"/>
    <x v="0"/>
    <x v="4"/>
    <x v="4"/>
    <x v="4"/>
  </r>
  <r>
    <n v="209"/>
    <x v="209"/>
    <x v="209"/>
    <n v="194500"/>
    <n v="41212"/>
    <n v="21.188688946015425"/>
    <x v="2"/>
    <n v="808"/>
    <n v="51.004950495049506"/>
    <x v="2"/>
    <x v="2"/>
    <x v="204"/>
    <x v="203"/>
    <x v="0"/>
    <x v="0"/>
    <x v="4"/>
    <x v="4"/>
    <x v="4"/>
  </r>
  <r>
    <n v="210"/>
    <x v="210"/>
    <x v="210"/>
    <n v="9400"/>
    <n v="6338"/>
    <n v="67.425531914893625"/>
    <x v="0"/>
    <n v="226"/>
    <n v="28.044247787610619"/>
    <x v="3"/>
    <x v="3"/>
    <x v="205"/>
    <x v="204"/>
    <x v="0"/>
    <x v="0"/>
    <x v="22"/>
    <x v="4"/>
    <x v="22"/>
  </r>
  <r>
    <n v="211"/>
    <x v="211"/>
    <x v="211"/>
    <n v="104400"/>
    <n v="99100"/>
    <n v="94.923371647509583"/>
    <x v="0"/>
    <n v="1625"/>
    <n v="60.984615384615381"/>
    <x v="1"/>
    <x v="1"/>
    <x v="206"/>
    <x v="205"/>
    <x v="0"/>
    <x v="0"/>
    <x v="3"/>
    <x v="3"/>
    <x v="3"/>
  </r>
  <r>
    <n v="212"/>
    <x v="212"/>
    <x v="212"/>
    <n v="8100"/>
    <n v="12300"/>
    <n v="151.85185185185185"/>
    <x v="1"/>
    <n v="168"/>
    <n v="73.214285714285708"/>
    <x v="1"/>
    <x v="1"/>
    <x v="207"/>
    <x v="206"/>
    <x v="0"/>
    <x v="0"/>
    <x v="3"/>
    <x v="3"/>
    <x v="3"/>
  </r>
  <r>
    <n v="213"/>
    <x v="213"/>
    <x v="213"/>
    <n v="87900"/>
    <n v="171549"/>
    <n v="195.16382252559728"/>
    <x v="1"/>
    <n v="4289"/>
    <n v="39.997435299603637"/>
    <x v="1"/>
    <x v="1"/>
    <x v="208"/>
    <x v="207"/>
    <x v="0"/>
    <x v="1"/>
    <x v="7"/>
    <x v="1"/>
    <x v="7"/>
  </r>
  <r>
    <n v="214"/>
    <x v="214"/>
    <x v="214"/>
    <n v="1400"/>
    <n v="14324"/>
    <n v="1023.1428571428571"/>
    <x v="1"/>
    <n v="165"/>
    <n v="86.812121212121212"/>
    <x v="1"/>
    <x v="1"/>
    <x v="209"/>
    <x v="208"/>
    <x v="0"/>
    <x v="0"/>
    <x v="1"/>
    <x v="1"/>
    <x v="1"/>
  </r>
  <r>
    <n v="215"/>
    <x v="215"/>
    <x v="215"/>
    <n v="156800"/>
    <n v="6024"/>
    <n v="3.841836734693878"/>
    <x v="0"/>
    <n v="143"/>
    <n v="42.125874125874127"/>
    <x v="1"/>
    <x v="1"/>
    <x v="210"/>
    <x v="209"/>
    <x v="0"/>
    <x v="0"/>
    <x v="3"/>
    <x v="3"/>
    <x v="3"/>
  </r>
  <r>
    <n v="216"/>
    <x v="216"/>
    <x v="216"/>
    <n v="121700"/>
    <n v="188721"/>
    <n v="155.07066557107643"/>
    <x v="1"/>
    <n v="1815"/>
    <n v="103.97851239669421"/>
    <x v="1"/>
    <x v="1"/>
    <x v="211"/>
    <x v="210"/>
    <x v="0"/>
    <x v="0"/>
    <x v="3"/>
    <x v="3"/>
    <x v="3"/>
  </r>
  <r>
    <n v="217"/>
    <x v="217"/>
    <x v="217"/>
    <n v="129400"/>
    <n v="57911"/>
    <n v="44.753477588871718"/>
    <x v="0"/>
    <n v="934"/>
    <n v="62.003211991434689"/>
    <x v="1"/>
    <x v="1"/>
    <x v="212"/>
    <x v="211"/>
    <x v="0"/>
    <x v="0"/>
    <x v="22"/>
    <x v="4"/>
    <x v="22"/>
  </r>
  <r>
    <n v="218"/>
    <x v="218"/>
    <x v="218"/>
    <n v="5700"/>
    <n v="12309"/>
    <n v="215.94736842105263"/>
    <x v="1"/>
    <n v="397"/>
    <n v="31.005037783375315"/>
    <x v="4"/>
    <x v="4"/>
    <x v="213"/>
    <x v="212"/>
    <x v="0"/>
    <x v="1"/>
    <x v="12"/>
    <x v="4"/>
    <x v="12"/>
  </r>
  <r>
    <n v="219"/>
    <x v="219"/>
    <x v="219"/>
    <n v="41700"/>
    <n v="138497"/>
    <n v="332.12709832134288"/>
    <x v="1"/>
    <n v="1539"/>
    <n v="89.991552956465242"/>
    <x v="1"/>
    <x v="1"/>
    <x v="214"/>
    <x v="213"/>
    <x v="0"/>
    <x v="0"/>
    <x v="10"/>
    <x v="4"/>
    <x v="10"/>
  </r>
  <r>
    <n v="220"/>
    <x v="220"/>
    <x v="220"/>
    <n v="7900"/>
    <n v="667"/>
    <n v="8.4430379746835449"/>
    <x v="0"/>
    <n v="17"/>
    <n v="39.235294117647058"/>
    <x v="1"/>
    <x v="1"/>
    <x v="215"/>
    <x v="214"/>
    <x v="1"/>
    <x v="0"/>
    <x v="3"/>
    <x v="3"/>
    <x v="3"/>
  </r>
  <r>
    <n v="221"/>
    <x v="221"/>
    <x v="221"/>
    <n v="121500"/>
    <n v="119830"/>
    <n v="98.625514403292186"/>
    <x v="0"/>
    <n v="2179"/>
    <n v="54.993116108306566"/>
    <x v="1"/>
    <x v="1"/>
    <x v="216"/>
    <x v="215"/>
    <x v="1"/>
    <x v="0"/>
    <x v="0"/>
    <x v="0"/>
    <x v="0"/>
  </r>
  <r>
    <n v="222"/>
    <x v="222"/>
    <x v="222"/>
    <n v="4800"/>
    <n v="6623"/>
    <n v="137.97916666666669"/>
    <x v="1"/>
    <n v="138"/>
    <n v="47.992753623188406"/>
    <x v="1"/>
    <x v="1"/>
    <x v="217"/>
    <x v="216"/>
    <x v="0"/>
    <x v="0"/>
    <x v="14"/>
    <x v="7"/>
    <x v="14"/>
  </r>
  <r>
    <n v="223"/>
    <x v="223"/>
    <x v="223"/>
    <n v="87300"/>
    <n v="81897"/>
    <n v="93.81099656357388"/>
    <x v="0"/>
    <n v="931"/>
    <n v="87.966702470461868"/>
    <x v="1"/>
    <x v="1"/>
    <x v="218"/>
    <x v="217"/>
    <x v="0"/>
    <x v="0"/>
    <x v="3"/>
    <x v="3"/>
    <x v="3"/>
  </r>
  <r>
    <n v="224"/>
    <x v="224"/>
    <x v="224"/>
    <n v="46300"/>
    <n v="186885"/>
    <n v="403.63930885529157"/>
    <x v="1"/>
    <n v="3594"/>
    <n v="51.999165275459099"/>
    <x v="1"/>
    <x v="1"/>
    <x v="219"/>
    <x v="218"/>
    <x v="0"/>
    <x v="0"/>
    <x v="22"/>
    <x v="4"/>
    <x v="22"/>
  </r>
  <r>
    <n v="225"/>
    <x v="225"/>
    <x v="225"/>
    <n v="67800"/>
    <n v="176398"/>
    <n v="260.1740412979351"/>
    <x v="1"/>
    <n v="5880"/>
    <n v="29.999659863945578"/>
    <x v="1"/>
    <x v="1"/>
    <x v="220"/>
    <x v="219"/>
    <x v="1"/>
    <x v="0"/>
    <x v="1"/>
    <x v="1"/>
    <x v="1"/>
  </r>
  <r>
    <n v="226"/>
    <x v="102"/>
    <x v="226"/>
    <n v="3000"/>
    <n v="10999"/>
    <n v="366.63333333333333"/>
    <x v="1"/>
    <n v="112"/>
    <n v="98.205357142857139"/>
    <x v="1"/>
    <x v="1"/>
    <x v="221"/>
    <x v="122"/>
    <x v="0"/>
    <x v="0"/>
    <x v="14"/>
    <x v="7"/>
    <x v="14"/>
  </r>
  <r>
    <n v="227"/>
    <x v="226"/>
    <x v="227"/>
    <n v="60900"/>
    <n v="102751"/>
    <n v="168.72085385878489"/>
    <x v="1"/>
    <n v="943"/>
    <n v="108.96182396606575"/>
    <x v="1"/>
    <x v="1"/>
    <x v="222"/>
    <x v="220"/>
    <x v="0"/>
    <x v="0"/>
    <x v="20"/>
    <x v="6"/>
    <x v="20"/>
  </r>
  <r>
    <n v="228"/>
    <x v="227"/>
    <x v="228"/>
    <n v="137900"/>
    <n v="165352"/>
    <n v="119.90717911530093"/>
    <x v="1"/>
    <n v="2468"/>
    <n v="66.998379254457049"/>
    <x v="1"/>
    <x v="1"/>
    <x v="172"/>
    <x v="221"/>
    <x v="0"/>
    <x v="0"/>
    <x v="10"/>
    <x v="4"/>
    <x v="10"/>
  </r>
  <r>
    <n v="229"/>
    <x v="228"/>
    <x v="229"/>
    <n v="85600"/>
    <n v="165798"/>
    <n v="193.68925233644859"/>
    <x v="1"/>
    <n v="2551"/>
    <n v="64.99333594668758"/>
    <x v="1"/>
    <x v="1"/>
    <x v="223"/>
    <x v="222"/>
    <x v="0"/>
    <x v="1"/>
    <x v="20"/>
    <x v="6"/>
    <x v="20"/>
  </r>
  <r>
    <n v="230"/>
    <x v="229"/>
    <x v="230"/>
    <n v="2400"/>
    <n v="10084"/>
    <n v="420.16666666666669"/>
    <x v="1"/>
    <n v="101"/>
    <n v="99.841584158415841"/>
    <x v="1"/>
    <x v="1"/>
    <x v="224"/>
    <x v="223"/>
    <x v="0"/>
    <x v="0"/>
    <x v="11"/>
    <x v="6"/>
    <x v="11"/>
  </r>
  <r>
    <n v="231"/>
    <x v="230"/>
    <x v="231"/>
    <n v="7200"/>
    <n v="5523"/>
    <n v="76.708333333333329"/>
    <x v="3"/>
    <n v="67"/>
    <n v="82.432835820895519"/>
    <x v="1"/>
    <x v="1"/>
    <x v="225"/>
    <x v="224"/>
    <x v="0"/>
    <x v="0"/>
    <x v="3"/>
    <x v="3"/>
    <x v="3"/>
  </r>
  <r>
    <n v="232"/>
    <x v="231"/>
    <x v="232"/>
    <n v="3400"/>
    <n v="5823"/>
    <n v="171.26470588235293"/>
    <x v="1"/>
    <n v="92"/>
    <n v="63.293478260869563"/>
    <x v="1"/>
    <x v="1"/>
    <x v="226"/>
    <x v="225"/>
    <x v="0"/>
    <x v="0"/>
    <x v="3"/>
    <x v="3"/>
    <x v="3"/>
  </r>
  <r>
    <n v="233"/>
    <x v="232"/>
    <x v="233"/>
    <n v="3800"/>
    <n v="6000"/>
    <n v="157.89473684210526"/>
    <x v="1"/>
    <n v="62"/>
    <n v="96.774193548387103"/>
    <x v="1"/>
    <x v="1"/>
    <x v="227"/>
    <x v="226"/>
    <x v="0"/>
    <x v="0"/>
    <x v="10"/>
    <x v="4"/>
    <x v="10"/>
  </r>
  <r>
    <n v="234"/>
    <x v="233"/>
    <x v="234"/>
    <n v="7500"/>
    <n v="8181"/>
    <n v="109.08"/>
    <x v="1"/>
    <n v="149"/>
    <n v="54.906040268456373"/>
    <x v="6"/>
    <x v="6"/>
    <x v="228"/>
    <x v="227"/>
    <x v="0"/>
    <x v="1"/>
    <x v="11"/>
    <x v="6"/>
    <x v="11"/>
  </r>
  <r>
    <n v="235"/>
    <x v="234"/>
    <x v="235"/>
    <n v="8600"/>
    <n v="3589"/>
    <n v="41.732558139534881"/>
    <x v="0"/>
    <n v="92"/>
    <n v="39.010869565217391"/>
    <x v="1"/>
    <x v="1"/>
    <x v="229"/>
    <x v="228"/>
    <x v="0"/>
    <x v="0"/>
    <x v="10"/>
    <x v="4"/>
    <x v="10"/>
  </r>
  <r>
    <n v="236"/>
    <x v="235"/>
    <x v="236"/>
    <n v="39500"/>
    <n v="4323"/>
    <n v="10.944303797468354"/>
    <x v="0"/>
    <n v="57"/>
    <n v="75.84210526315789"/>
    <x v="2"/>
    <x v="2"/>
    <x v="230"/>
    <x v="229"/>
    <x v="0"/>
    <x v="1"/>
    <x v="1"/>
    <x v="1"/>
    <x v="1"/>
  </r>
  <r>
    <n v="237"/>
    <x v="236"/>
    <x v="237"/>
    <n v="9300"/>
    <n v="14822"/>
    <n v="159.3763440860215"/>
    <x v="1"/>
    <n v="329"/>
    <n v="45.051671732522799"/>
    <x v="1"/>
    <x v="1"/>
    <x v="231"/>
    <x v="230"/>
    <x v="0"/>
    <x v="0"/>
    <x v="10"/>
    <x v="4"/>
    <x v="10"/>
  </r>
  <r>
    <n v="238"/>
    <x v="237"/>
    <x v="238"/>
    <n v="2400"/>
    <n v="10138"/>
    <n v="422.41666666666669"/>
    <x v="1"/>
    <n v="97"/>
    <n v="104.51546391752578"/>
    <x v="3"/>
    <x v="3"/>
    <x v="232"/>
    <x v="231"/>
    <x v="0"/>
    <x v="1"/>
    <x v="3"/>
    <x v="3"/>
    <x v="3"/>
  </r>
  <r>
    <n v="239"/>
    <x v="238"/>
    <x v="239"/>
    <n v="3200"/>
    <n v="3127"/>
    <n v="97.71875"/>
    <x v="0"/>
    <n v="41"/>
    <n v="76.268292682926827"/>
    <x v="1"/>
    <x v="1"/>
    <x v="233"/>
    <x v="232"/>
    <x v="0"/>
    <x v="0"/>
    <x v="8"/>
    <x v="2"/>
    <x v="8"/>
  </r>
  <r>
    <n v="240"/>
    <x v="239"/>
    <x v="240"/>
    <n v="29400"/>
    <n v="123124"/>
    <n v="418.78911564625849"/>
    <x v="1"/>
    <n v="1784"/>
    <n v="69.015695067264573"/>
    <x v="1"/>
    <x v="1"/>
    <x v="194"/>
    <x v="233"/>
    <x v="0"/>
    <x v="0"/>
    <x v="3"/>
    <x v="3"/>
    <x v="3"/>
  </r>
  <r>
    <n v="241"/>
    <x v="240"/>
    <x v="241"/>
    <n v="168500"/>
    <n v="171729"/>
    <n v="101.91632047477745"/>
    <x v="1"/>
    <n v="1684"/>
    <n v="101.97684085510689"/>
    <x v="2"/>
    <x v="2"/>
    <x v="234"/>
    <x v="234"/>
    <x v="0"/>
    <x v="1"/>
    <x v="9"/>
    <x v="5"/>
    <x v="9"/>
  </r>
  <r>
    <n v="242"/>
    <x v="241"/>
    <x v="242"/>
    <n v="8400"/>
    <n v="10729"/>
    <n v="127.72619047619047"/>
    <x v="1"/>
    <n v="250"/>
    <n v="42.915999999999997"/>
    <x v="1"/>
    <x v="1"/>
    <x v="235"/>
    <x v="235"/>
    <x v="0"/>
    <x v="1"/>
    <x v="1"/>
    <x v="1"/>
    <x v="1"/>
  </r>
  <r>
    <n v="243"/>
    <x v="242"/>
    <x v="243"/>
    <n v="2300"/>
    <n v="10240"/>
    <n v="445.21739130434781"/>
    <x v="1"/>
    <n v="238"/>
    <n v="43.025210084033617"/>
    <x v="1"/>
    <x v="1"/>
    <x v="236"/>
    <x v="236"/>
    <x v="0"/>
    <x v="0"/>
    <x v="3"/>
    <x v="3"/>
    <x v="3"/>
  </r>
  <r>
    <n v="244"/>
    <x v="243"/>
    <x v="244"/>
    <n v="700"/>
    <n v="3988"/>
    <n v="569.71428571428578"/>
    <x v="1"/>
    <n v="53"/>
    <n v="75.245283018867923"/>
    <x v="1"/>
    <x v="1"/>
    <x v="237"/>
    <x v="237"/>
    <x v="0"/>
    <x v="0"/>
    <x v="3"/>
    <x v="3"/>
    <x v="3"/>
  </r>
  <r>
    <n v="245"/>
    <x v="244"/>
    <x v="245"/>
    <n v="2900"/>
    <n v="14771"/>
    <n v="509.34482758620686"/>
    <x v="1"/>
    <n v="214"/>
    <n v="69.023364485981304"/>
    <x v="1"/>
    <x v="1"/>
    <x v="238"/>
    <x v="238"/>
    <x v="0"/>
    <x v="0"/>
    <x v="3"/>
    <x v="3"/>
    <x v="3"/>
  </r>
  <r>
    <n v="246"/>
    <x v="245"/>
    <x v="246"/>
    <n v="4500"/>
    <n v="14649"/>
    <n v="325.5333333333333"/>
    <x v="1"/>
    <n v="222"/>
    <n v="65.986486486486484"/>
    <x v="1"/>
    <x v="1"/>
    <x v="239"/>
    <x v="239"/>
    <x v="0"/>
    <x v="0"/>
    <x v="2"/>
    <x v="2"/>
    <x v="2"/>
  </r>
  <r>
    <n v="247"/>
    <x v="246"/>
    <x v="247"/>
    <n v="19800"/>
    <n v="184658"/>
    <n v="932.61616161616166"/>
    <x v="1"/>
    <n v="1884"/>
    <n v="98.013800424628457"/>
    <x v="1"/>
    <x v="1"/>
    <x v="240"/>
    <x v="240"/>
    <x v="0"/>
    <x v="1"/>
    <x v="13"/>
    <x v="5"/>
    <x v="13"/>
  </r>
  <r>
    <n v="248"/>
    <x v="247"/>
    <x v="248"/>
    <n v="6200"/>
    <n v="13103"/>
    <n v="211.33870967741933"/>
    <x v="1"/>
    <n v="218"/>
    <n v="60.105504587155963"/>
    <x v="2"/>
    <x v="2"/>
    <x v="241"/>
    <x v="241"/>
    <x v="0"/>
    <x v="0"/>
    <x v="20"/>
    <x v="6"/>
    <x v="20"/>
  </r>
  <r>
    <n v="249"/>
    <x v="248"/>
    <x v="249"/>
    <n v="61500"/>
    <n v="168095"/>
    <n v="273.32520325203251"/>
    <x v="1"/>
    <n v="6465"/>
    <n v="26.000773395204948"/>
    <x v="1"/>
    <x v="1"/>
    <x v="242"/>
    <x v="242"/>
    <x v="0"/>
    <x v="0"/>
    <x v="18"/>
    <x v="5"/>
    <x v="18"/>
  </r>
  <r>
    <n v="250"/>
    <x v="249"/>
    <x v="250"/>
    <n v="100"/>
    <n v="3"/>
    <n v="3"/>
    <x v="0"/>
    <n v="1"/>
    <n v="3"/>
    <x v="1"/>
    <x v="1"/>
    <x v="67"/>
    <x v="243"/>
    <x v="0"/>
    <x v="0"/>
    <x v="1"/>
    <x v="1"/>
    <x v="1"/>
  </r>
  <r>
    <n v="251"/>
    <x v="250"/>
    <x v="251"/>
    <n v="7100"/>
    <n v="3840"/>
    <n v="54.084507042253513"/>
    <x v="0"/>
    <n v="101"/>
    <n v="38.019801980198018"/>
    <x v="1"/>
    <x v="1"/>
    <x v="243"/>
    <x v="244"/>
    <x v="0"/>
    <x v="0"/>
    <x v="3"/>
    <x v="3"/>
    <x v="3"/>
  </r>
  <r>
    <n v="252"/>
    <x v="251"/>
    <x v="252"/>
    <n v="1000"/>
    <n v="6263"/>
    <n v="626.29999999999995"/>
    <x v="1"/>
    <n v="59"/>
    <n v="106.15254237288136"/>
    <x v="1"/>
    <x v="1"/>
    <x v="244"/>
    <x v="245"/>
    <x v="0"/>
    <x v="0"/>
    <x v="3"/>
    <x v="3"/>
    <x v="3"/>
  </r>
  <r>
    <n v="253"/>
    <x v="252"/>
    <x v="253"/>
    <n v="121500"/>
    <n v="108161"/>
    <n v="89.021399176954731"/>
    <x v="0"/>
    <n v="1335"/>
    <n v="81.019475655430711"/>
    <x v="0"/>
    <x v="0"/>
    <x v="245"/>
    <x v="246"/>
    <x v="0"/>
    <x v="0"/>
    <x v="6"/>
    <x v="4"/>
    <x v="6"/>
  </r>
  <r>
    <n v="254"/>
    <x v="253"/>
    <x v="254"/>
    <n v="4600"/>
    <n v="8505"/>
    <n v="184.89130434782609"/>
    <x v="1"/>
    <n v="88"/>
    <n v="96.647727272727266"/>
    <x v="1"/>
    <x v="1"/>
    <x v="246"/>
    <x v="247"/>
    <x v="0"/>
    <x v="0"/>
    <x v="9"/>
    <x v="5"/>
    <x v="9"/>
  </r>
  <r>
    <n v="255"/>
    <x v="254"/>
    <x v="255"/>
    <n v="80500"/>
    <n v="96735"/>
    <n v="120.16770186335404"/>
    <x v="1"/>
    <n v="1697"/>
    <n v="57.003535651149086"/>
    <x v="1"/>
    <x v="1"/>
    <x v="247"/>
    <x v="248"/>
    <x v="0"/>
    <x v="1"/>
    <x v="1"/>
    <x v="1"/>
    <x v="1"/>
  </r>
  <r>
    <n v="256"/>
    <x v="255"/>
    <x v="256"/>
    <n v="4100"/>
    <n v="959"/>
    <n v="23.390243902439025"/>
    <x v="0"/>
    <n v="15"/>
    <n v="63.93333333333333"/>
    <x v="4"/>
    <x v="4"/>
    <x v="248"/>
    <x v="249"/>
    <x v="0"/>
    <x v="0"/>
    <x v="1"/>
    <x v="1"/>
    <x v="1"/>
  </r>
  <r>
    <n v="257"/>
    <x v="256"/>
    <x v="257"/>
    <n v="5700"/>
    <n v="8322"/>
    <n v="146"/>
    <x v="1"/>
    <n v="92"/>
    <n v="90.456521739130437"/>
    <x v="1"/>
    <x v="1"/>
    <x v="249"/>
    <x v="250"/>
    <x v="0"/>
    <x v="0"/>
    <x v="3"/>
    <x v="3"/>
    <x v="3"/>
  </r>
  <r>
    <n v="258"/>
    <x v="257"/>
    <x v="258"/>
    <n v="5000"/>
    <n v="13424"/>
    <n v="268.48"/>
    <x v="1"/>
    <n v="186"/>
    <n v="72.172043010752688"/>
    <x v="1"/>
    <x v="1"/>
    <x v="250"/>
    <x v="251"/>
    <x v="0"/>
    <x v="1"/>
    <x v="3"/>
    <x v="3"/>
    <x v="3"/>
  </r>
  <r>
    <n v="259"/>
    <x v="258"/>
    <x v="259"/>
    <n v="1800"/>
    <n v="10755"/>
    <n v="597.5"/>
    <x v="1"/>
    <n v="138"/>
    <n v="77.934782608695656"/>
    <x v="1"/>
    <x v="1"/>
    <x v="251"/>
    <x v="252"/>
    <x v="1"/>
    <x v="0"/>
    <x v="14"/>
    <x v="7"/>
    <x v="14"/>
  </r>
  <r>
    <n v="260"/>
    <x v="259"/>
    <x v="260"/>
    <n v="6300"/>
    <n v="9935"/>
    <n v="157.69841269841268"/>
    <x v="1"/>
    <n v="261"/>
    <n v="38.065134099616856"/>
    <x v="1"/>
    <x v="1"/>
    <x v="136"/>
    <x v="253"/>
    <x v="0"/>
    <x v="0"/>
    <x v="1"/>
    <x v="1"/>
    <x v="1"/>
  </r>
  <r>
    <n v="261"/>
    <x v="260"/>
    <x v="261"/>
    <n v="84300"/>
    <n v="26303"/>
    <n v="31.201660735468568"/>
    <x v="0"/>
    <n v="454"/>
    <n v="57.936123348017624"/>
    <x v="1"/>
    <x v="1"/>
    <x v="252"/>
    <x v="254"/>
    <x v="0"/>
    <x v="1"/>
    <x v="1"/>
    <x v="1"/>
    <x v="1"/>
  </r>
  <r>
    <n v="262"/>
    <x v="261"/>
    <x v="262"/>
    <n v="1700"/>
    <n v="5328"/>
    <n v="313.41176470588238"/>
    <x v="1"/>
    <n v="107"/>
    <n v="49.794392523364486"/>
    <x v="1"/>
    <x v="1"/>
    <x v="253"/>
    <x v="255"/>
    <x v="0"/>
    <x v="1"/>
    <x v="7"/>
    <x v="1"/>
    <x v="7"/>
  </r>
  <r>
    <n v="263"/>
    <x v="262"/>
    <x v="263"/>
    <n v="2900"/>
    <n v="10756"/>
    <n v="370.89655172413791"/>
    <x v="1"/>
    <n v="199"/>
    <n v="54.050251256281406"/>
    <x v="1"/>
    <x v="1"/>
    <x v="254"/>
    <x v="256"/>
    <x v="0"/>
    <x v="0"/>
    <x v="14"/>
    <x v="7"/>
    <x v="14"/>
  </r>
  <r>
    <n v="264"/>
    <x v="263"/>
    <x v="264"/>
    <n v="45600"/>
    <n v="165375"/>
    <n v="362.66447368421052"/>
    <x v="1"/>
    <n v="5512"/>
    <n v="30.002721335268504"/>
    <x v="1"/>
    <x v="1"/>
    <x v="255"/>
    <x v="257"/>
    <x v="0"/>
    <x v="0"/>
    <x v="3"/>
    <x v="3"/>
    <x v="3"/>
  </r>
  <r>
    <n v="265"/>
    <x v="264"/>
    <x v="265"/>
    <n v="4900"/>
    <n v="6031"/>
    <n v="123.08163265306122"/>
    <x v="1"/>
    <n v="86"/>
    <n v="70.127906976744185"/>
    <x v="1"/>
    <x v="1"/>
    <x v="256"/>
    <x v="258"/>
    <x v="0"/>
    <x v="0"/>
    <x v="3"/>
    <x v="3"/>
    <x v="3"/>
  </r>
  <r>
    <n v="266"/>
    <x v="265"/>
    <x v="266"/>
    <n v="111900"/>
    <n v="85902"/>
    <n v="76.766756032171585"/>
    <x v="0"/>
    <n v="3182"/>
    <n v="26.996228786926462"/>
    <x v="6"/>
    <x v="6"/>
    <x v="257"/>
    <x v="259"/>
    <x v="0"/>
    <x v="1"/>
    <x v="17"/>
    <x v="1"/>
    <x v="17"/>
  </r>
  <r>
    <n v="267"/>
    <x v="266"/>
    <x v="267"/>
    <n v="61600"/>
    <n v="143910"/>
    <n v="233.62012987012989"/>
    <x v="1"/>
    <n v="2768"/>
    <n v="51.990606936416185"/>
    <x v="2"/>
    <x v="2"/>
    <x v="258"/>
    <x v="260"/>
    <x v="0"/>
    <x v="0"/>
    <x v="3"/>
    <x v="3"/>
    <x v="3"/>
  </r>
  <r>
    <n v="268"/>
    <x v="267"/>
    <x v="268"/>
    <n v="1500"/>
    <n v="2708"/>
    <n v="180.53333333333333"/>
    <x v="1"/>
    <n v="48"/>
    <n v="56.416666666666664"/>
    <x v="1"/>
    <x v="1"/>
    <x v="259"/>
    <x v="261"/>
    <x v="0"/>
    <x v="0"/>
    <x v="4"/>
    <x v="4"/>
    <x v="4"/>
  </r>
  <r>
    <n v="269"/>
    <x v="268"/>
    <x v="269"/>
    <n v="3500"/>
    <n v="8842"/>
    <n v="252.62857142857143"/>
    <x v="1"/>
    <n v="87"/>
    <n v="101.63218390804597"/>
    <x v="1"/>
    <x v="1"/>
    <x v="260"/>
    <x v="262"/>
    <x v="0"/>
    <x v="0"/>
    <x v="19"/>
    <x v="4"/>
    <x v="19"/>
  </r>
  <r>
    <n v="270"/>
    <x v="269"/>
    <x v="270"/>
    <n v="173900"/>
    <n v="47260"/>
    <n v="27.176538240368025"/>
    <x v="3"/>
    <n v="1890"/>
    <n v="25.005291005291006"/>
    <x v="1"/>
    <x v="1"/>
    <x v="261"/>
    <x v="263"/>
    <x v="0"/>
    <x v="0"/>
    <x v="11"/>
    <x v="6"/>
    <x v="11"/>
  </r>
  <r>
    <n v="271"/>
    <x v="270"/>
    <x v="271"/>
    <n v="153700"/>
    <n v="1953"/>
    <n v="1.2706571242680547"/>
    <x v="2"/>
    <n v="61"/>
    <n v="32.016393442622949"/>
    <x v="1"/>
    <x v="1"/>
    <x v="262"/>
    <x v="264"/>
    <x v="0"/>
    <x v="0"/>
    <x v="14"/>
    <x v="7"/>
    <x v="14"/>
  </r>
  <r>
    <n v="272"/>
    <x v="271"/>
    <x v="272"/>
    <n v="51100"/>
    <n v="155349"/>
    <n v="304.0097847358121"/>
    <x v="1"/>
    <n v="1894"/>
    <n v="82.021647307286173"/>
    <x v="1"/>
    <x v="1"/>
    <x v="263"/>
    <x v="265"/>
    <x v="0"/>
    <x v="1"/>
    <x v="3"/>
    <x v="3"/>
    <x v="3"/>
  </r>
  <r>
    <n v="273"/>
    <x v="272"/>
    <x v="273"/>
    <n v="7800"/>
    <n v="10704"/>
    <n v="137.23076923076923"/>
    <x v="1"/>
    <n v="282"/>
    <n v="37.957446808510639"/>
    <x v="0"/>
    <x v="0"/>
    <x v="264"/>
    <x v="266"/>
    <x v="0"/>
    <x v="0"/>
    <x v="3"/>
    <x v="3"/>
    <x v="3"/>
  </r>
  <r>
    <n v="274"/>
    <x v="273"/>
    <x v="274"/>
    <n v="2400"/>
    <n v="773"/>
    <n v="32.208333333333336"/>
    <x v="0"/>
    <n v="15"/>
    <n v="51.533333333333331"/>
    <x v="1"/>
    <x v="1"/>
    <x v="265"/>
    <x v="267"/>
    <x v="0"/>
    <x v="0"/>
    <x v="3"/>
    <x v="3"/>
    <x v="3"/>
  </r>
  <r>
    <n v="275"/>
    <x v="274"/>
    <x v="275"/>
    <n v="3900"/>
    <n v="9419"/>
    <n v="241.51282051282053"/>
    <x v="1"/>
    <n v="116"/>
    <n v="81.198275862068968"/>
    <x v="1"/>
    <x v="1"/>
    <x v="266"/>
    <x v="153"/>
    <x v="0"/>
    <x v="0"/>
    <x v="18"/>
    <x v="5"/>
    <x v="18"/>
  </r>
  <r>
    <n v="276"/>
    <x v="275"/>
    <x v="276"/>
    <n v="5500"/>
    <n v="5324"/>
    <n v="96.8"/>
    <x v="0"/>
    <n v="133"/>
    <n v="40.030075187969928"/>
    <x v="1"/>
    <x v="1"/>
    <x v="267"/>
    <x v="268"/>
    <x v="0"/>
    <x v="1"/>
    <x v="11"/>
    <x v="6"/>
    <x v="11"/>
  </r>
  <r>
    <n v="277"/>
    <x v="276"/>
    <x v="277"/>
    <n v="700"/>
    <n v="7465"/>
    <n v="1066.4285714285716"/>
    <x v="1"/>
    <n v="83"/>
    <n v="89.939759036144579"/>
    <x v="1"/>
    <x v="1"/>
    <x v="268"/>
    <x v="269"/>
    <x v="0"/>
    <x v="0"/>
    <x v="3"/>
    <x v="3"/>
    <x v="3"/>
  </r>
  <r>
    <n v="278"/>
    <x v="277"/>
    <x v="278"/>
    <n v="2700"/>
    <n v="8799"/>
    <n v="325.88888888888891"/>
    <x v="1"/>
    <n v="91"/>
    <n v="96.692307692307693"/>
    <x v="1"/>
    <x v="1"/>
    <x v="269"/>
    <x v="270"/>
    <x v="0"/>
    <x v="0"/>
    <x v="2"/>
    <x v="2"/>
    <x v="2"/>
  </r>
  <r>
    <n v="279"/>
    <x v="278"/>
    <x v="279"/>
    <n v="8000"/>
    <n v="13656"/>
    <n v="170.70000000000002"/>
    <x v="1"/>
    <n v="546"/>
    <n v="25.010989010989011"/>
    <x v="1"/>
    <x v="1"/>
    <x v="270"/>
    <x v="271"/>
    <x v="0"/>
    <x v="0"/>
    <x v="3"/>
    <x v="3"/>
    <x v="3"/>
  </r>
  <r>
    <n v="280"/>
    <x v="279"/>
    <x v="280"/>
    <n v="2500"/>
    <n v="14536"/>
    <n v="581.44000000000005"/>
    <x v="1"/>
    <n v="393"/>
    <n v="36.987277353689571"/>
    <x v="1"/>
    <x v="1"/>
    <x v="271"/>
    <x v="272"/>
    <x v="0"/>
    <x v="0"/>
    <x v="10"/>
    <x v="4"/>
    <x v="10"/>
  </r>
  <r>
    <n v="281"/>
    <x v="280"/>
    <x v="281"/>
    <n v="164500"/>
    <n v="150552"/>
    <n v="91.520972644376897"/>
    <x v="0"/>
    <n v="2062"/>
    <n v="73.012609117361791"/>
    <x v="1"/>
    <x v="1"/>
    <x v="272"/>
    <x v="273"/>
    <x v="0"/>
    <x v="1"/>
    <x v="3"/>
    <x v="3"/>
    <x v="3"/>
  </r>
  <r>
    <n v="282"/>
    <x v="281"/>
    <x v="282"/>
    <n v="8400"/>
    <n v="9076"/>
    <n v="108.04761904761904"/>
    <x v="1"/>
    <n v="133"/>
    <n v="68.240601503759393"/>
    <x v="1"/>
    <x v="1"/>
    <x v="73"/>
    <x v="274"/>
    <x v="0"/>
    <x v="1"/>
    <x v="19"/>
    <x v="4"/>
    <x v="19"/>
  </r>
  <r>
    <n v="283"/>
    <x v="282"/>
    <x v="283"/>
    <n v="8100"/>
    <n v="1517"/>
    <n v="18.728395061728396"/>
    <x v="0"/>
    <n v="29"/>
    <n v="52.310344827586206"/>
    <x v="3"/>
    <x v="3"/>
    <x v="273"/>
    <x v="148"/>
    <x v="0"/>
    <x v="0"/>
    <x v="1"/>
    <x v="1"/>
    <x v="1"/>
  </r>
  <r>
    <n v="284"/>
    <x v="283"/>
    <x v="284"/>
    <n v="9800"/>
    <n v="8153"/>
    <n v="83.193877551020407"/>
    <x v="0"/>
    <n v="132"/>
    <n v="61.765151515151516"/>
    <x v="1"/>
    <x v="1"/>
    <x v="274"/>
    <x v="275"/>
    <x v="0"/>
    <x v="0"/>
    <x v="2"/>
    <x v="2"/>
    <x v="2"/>
  </r>
  <r>
    <n v="285"/>
    <x v="284"/>
    <x v="285"/>
    <n v="900"/>
    <n v="6357"/>
    <n v="706.33333333333337"/>
    <x v="1"/>
    <n v="254"/>
    <n v="25.027559055118111"/>
    <x v="1"/>
    <x v="1"/>
    <x v="275"/>
    <x v="276"/>
    <x v="0"/>
    <x v="0"/>
    <x v="3"/>
    <x v="3"/>
    <x v="3"/>
  </r>
  <r>
    <n v="286"/>
    <x v="285"/>
    <x v="286"/>
    <n v="112100"/>
    <n v="19557"/>
    <n v="17.446030330062445"/>
    <x v="3"/>
    <n v="184"/>
    <n v="106.28804347826087"/>
    <x v="1"/>
    <x v="1"/>
    <x v="276"/>
    <x v="72"/>
    <x v="0"/>
    <x v="0"/>
    <x v="3"/>
    <x v="3"/>
    <x v="3"/>
  </r>
  <r>
    <n v="287"/>
    <x v="286"/>
    <x v="287"/>
    <n v="6300"/>
    <n v="13213"/>
    <n v="209.73015873015873"/>
    <x v="1"/>
    <n v="176"/>
    <n v="75.07386363636364"/>
    <x v="1"/>
    <x v="1"/>
    <x v="277"/>
    <x v="277"/>
    <x v="0"/>
    <x v="0"/>
    <x v="5"/>
    <x v="1"/>
    <x v="5"/>
  </r>
  <r>
    <n v="288"/>
    <x v="287"/>
    <x v="288"/>
    <n v="5600"/>
    <n v="5476"/>
    <n v="97.785714285714292"/>
    <x v="0"/>
    <n v="137"/>
    <n v="39.970802919708028"/>
    <x v="3"/>
    <x v="3"/>
    <x v="278"/>
    <x v="278"/>
    <x v="0"/>
    <x v="1"/>
    <x v="16"/>
    <x v="1"/>
    <x v="16"/>
  </r>
  <r>
    <n v="289"/>
    <x v="288"/>
    <x v="289"/>
    <n v="800"/>
    <n v="13474"/>
    <n v="1684.25"/>
    <x v="1"/>
    <n v="337"/>
    <n v="39.982195845697326"/>
    <x v="0"/>
    <x v="0"/>
    <x v="279"/>
    <x v="71"/>
    <x v="0"/>
    <x v="0"/>
    <x v="3"/>
    <x v="3"/>
    <x v="3"/>
  </r>
  <r>
    <n v="290"/>
    <x v="289"/>
    <x v="290"/>
    <n v="168600"/>
    <n v="91722"/>
    <n v="54.402135231316727"/>
    <x v="0"/>
    <n v="908"/>
    <n v="101.01541850220265"/>
    <x v="1"/>
    <x v="1"/>
    <x v="280"/>
    <x v="279"/>
    <x v="0"/>
    <x v="1"/>
    <x v="4"/>
    <x v="4"/>
    <x v="4"/>
  </r>
  <r>
    <n v="291"/>
    <x v="290"/>
    <x v="291"/>
    <n v="1800"/>
    <n v="8219"/>
    <n v="456.61111111111109"/>
    <x v="1"/>
    <n v="107"/>
    <n v="76.813084112149539"/>
    <x v="1"/>
    <x v="1"/>
    <x v="281"/>
    <x v="280"/>
    <x v="1"/>
    <x v="0"/>
    <x v="2"/>
    <x v="2"/>
    <x v="2"/>
  </r>
  <r>
    <n v="292"/>
    <x v="291"/>
    <x v="292"/>
    <n v="7300"/>
    <n v="717"/>
    <n v="9.8219178082191778"/>
    <x v="0"/>
    <n v="10"/>
    <n v="71.7"/>
    <x v="1"/>
    <x v="1"/>
    <x v="282"/>
    <x v="281"/>
    <x v="0"/>
    <x v="0"/>
    <x v="0"/>
    <x v="0"/>
    <x v="0"/>
  </r>
  <r>
    <n v="293"/>
    <x v="292"/>
    <x v="293"/>
    <n v="6500"/>
    <n v="1065"/>
    <n v="16.384615384615383"/>
    <x v="3"/>
    <n v="32"/>
    <n v="33.28125"/>
    <x v="6"/>
    <x v="6"/>
    <x v="283"/>
    <x v="282"/>
    <x v="0"/>
    <x v="0"/>
    <x v="3"/>
    <x v="3"/>
    <x v="3"/>
  </r>
  <r>
    <n v="294"/>
    <x v="293"/>
    <x v="294"/>
    <n v="600"/>
    <n v="8038"/>
    <n v="1339.6666666666667"/>
    <x v="1"/>
    <n v="183"/>
    <n v="43.923497267759565"/>
    <x v="1"/>
    <x v="1"/>
    <x v="284"/>
    <x v="283"/>
    <x v="0"/>
    <x v="0"/>
    <x v="3"/>
    <x v="3"/>
    <x v="3"/>
  </r>
  <r>
    <n v="295"/>
    <x v="294"/>
    <x v="295"/>
    <n v="192900"/>
    <n v="68769"/>
    <n v="35.650077760497666"/>
    <x v="0"/>
    <n v="1910"/>
    <n v="36.004712041884815"/>
    <x v="5"/>
    <x v="5"/>
    <x v="285"/>
    <x v="284"/>
    <x v="0"/>
    <x v="0"/>
    <x v="3"/>
    <x v="3"/>
    <x v="3"/>
  </r>
  <r>
    <n v="296"/>
    <x v="295"/>
    <x v="296"/>
    <n v="6100"/>
    <n v="3352"/>
    <n v="54.950819672131146"/>
    <x v="0"/>
    <n v="38"/>
    <n v="88.21052631578948"/>
    <x v="2"/>
    <x v="2"/>
    <x v="286"/>
    <x v="285"/>
    <x v="0"/>
    <x v="0"/>
    <x v="3"/>
    <x v="3"/>
    <x v="3"/>
  </r>
  <r>
    <n v="297"/>
    <x v="296"/>
    <x v="297"/>
    <n v="7200"/>
    <n v="6785"/>
    <n v="94.236111111111114"/>
    <x v="0"/>
    <n v="104"/>
    <n v="65.240384615384613"/>
    <x v="2"/>
    <x v="2"/>
    <x v="287"/>
    <x v="286"/>
    <x v="0"/>
    <x v="1"/>
    <x v="3"/>
    <x v="3"/>
    <x v="3"/>
  </r>
  <r>
    <n v="298"/>
    <x v="297"/>
    <x v="298"/>
    <n v="3500"/>
    <n v="5037"/>
    <n v="143.91428571428571"/>
    <x v="1"/>
    <n v="72"/>
    <n v="69.958333333333329"/>
    <x v="1"/>
    <x v="1"/>
    <x v="288"/>
    <x v="287"/>
    <x v="0"/>
    <x v="1"/>
    <x v="1"/>
    <x v="1"/>
    <x v="1"/>
  </r>
  <r>
    <n v="299"/>
    <x v="298"/>
    <x v="299"/>
    <n v="3800"/>
    <n v="1954"/>
    <n v="51.421052631578945"/>
    <x v="0"/>
    <n v="49"/>
    <n v="39.877551020408163"/>
    <x v="1"/>
    <x v="1"/>
    <x v="289"/>
    <x v="288"/>
    <x v="0"/>
    <x v="0"/>
    <x v="0"/>
    <x v="0"/>
    <x v="0"/>
  </r>
  <r>
    <n v="300"/>
    <x v="299"/>
    <x v="300"/>
    <n v="100"/>
    <n v="5"/>
    <n v="5"/>
    <x v="0"/>
    <n v="1"/>
    <n v="5"/>
    <x v="3"/>
    <x v="3"/>
    <x v="290"/>
    <x v="289"/>
    <x v="0"/>
    <x v="1"/>
    <x v="9"/>
    <x v="5"/>
    <x v="9"/>
  </r>
  <r>
    <n v="301"/>
    <x v="300"/>
    <x v="301"/>
    <n v="900"/>
    <n v="12102"/>
    <n v="1344.6666666666667"/>
    <x v="1"/>
    <n v="295"/>
    <n v="41.023728813559323"/>
    <x v="1"/>
    <x v="1"/>
    <x v="291"/>
    <x v="290"/>
    <x v="0"/>
    <x v="0"/>
    <x v="4"/>
    <x v="4"/>
    <x v="4"/>
  </r>
  <r>
    <n v="302"/>
    <x v="301"/>
    <x v="302"/>
    <n v="76100"/>
    <n v="24234"/>
    <n v="31.844940867279899"/>
    <x v="0"/>
    <n v="245"/>
    <n v="98.914285714285711"/>
    <x v="1"/>
    <x v="1"/>
    <x v="292"/>
    <x v="18"/>
    <x v="0"/>
    <x v="0"/>
    <x v="3"/>
    <x v="3"/>
    <x v="3"/>
  </r>
  <r>
    <n v="303"/>
    <x v="302"/>
    <x v="303"/>
    <n v="3400"/>
    <n v="2809"/>
    <n v="82.617647058823536"/>
    <x v="0"/>
    <n v="32"/>
    <n v="87.78125"/>
    <x v="1"/>
    <x v="1"/>
    <x v="293"/>
    <x v="291"/>
    <x v="0"/>
    <x v="0"/>
    <x v="7"/>
    <x v="1"/>
    <x v="7"/>
  </r>
  <r>
    <n v="304"/>
    <x v="303"/>
    <x v="304"/>
    <n v="2100"/>
    <n v="11469"/>
    <n v="546.14285714285722"/>
    <x v="1"/>
    <n v="142"/>
    <n v="80.767605633802816"/>
    <x v="1"/>
    <x v="1"/>
    <x v="294"/>
    <x v="292"/>
    <x v="0"/>
    <x v="0"/>
    <x v="4"/>
    <x v="4"/>
    <x v="4"/>
  </r>
  <r>
    <n v="305"/>
    <x v="304"/>
    <x v="305"/>
    <n v="2800"/>
    <n v="8014"/>
    <n v="286.21428571428572"/>
    <x v="1"/>
    <n v="85"/>
    <n v="94.28235294117647"/>
    <x v="1"/>
    <x v="1"/>
    <x v="295"/>
    <x v="293"/>
    <x v="0"/>
    <x v="0"/>
    <x v="3"/>
    <x v="3"/>
    <x v="3"/>
  </r>
  <r>
    <n v="306"/>
    <x v="305"/>
    <x v="306"/>
    <n v="6500"/>
    <n v="514"/>
    <n v="7.9076923076923071"/>
    <x v="0"/>
    <n v="7"/>
    <n v="73.428571428571431"/>
    <x v="1"/>
    <x v="1"/>
    <x v="296"/>
    <x v="294"/>
    <x v="0"/>
    <x v="1"/>
    <x v="3"/>
    <x v="3"/>
    <x v="3"/>
  </r>
  <r>
    <n v="307"/>
    <x v="306"/>
    <x v="307"/>
    <n v="32900"/>
    <n v="43473"/>
    <n v="132.13677811550153"/>
    <x v="1"/>
    <n v="659"/>
    <n v="65.968133535660087"/>
    <x v="3"/>
    <x v="3"/>
    <x v="297"/>
    <x v="295"/>
    <x v="0"/>
    <x v="1"/>
    <x v="13"/>
    <x v="5"/>
    <x v="13"/>
  </r>
  <r>
    <n v="308"/>
    <x v="307"/>
    <x v="308"/>
    <n v="118200"/>
    <n v="87560"/>
    <n v="74.077834179357026"/>
    <x v="0"/>
    <n v="803"/>
    <n v="109.04109589041096"/>
    <x v="1"/>
    <x v="1"/>
    <x v="298"/>
    <x v="296"/>
    <x v="0"/>
    <x v="0"/>
    <x v="3"/>
    <x v="3"/>
    <x v="3"/>
  </r>
  <r>
    <n v="309"/>
    <x v="308"/>
    <x v="309"/>
    <n v="4100"/>
    <n v="3087"/>
    <n v="75.292682926829272"/>
    <x v="3"/>
    <n v="75"/>
    <n v="41.16"/>
    <x v="1"/>
    <x v="1"/>
    <x v="299"/>
    <x v="297"/>
    <x v="0"/>
    <x v="1"/>
    <x v="7"/>
    <x v="1"/>
    <x v="7"/>
  </r>
  <r>
    <n v="310"/>
    <x v="309"/>
    <x v="310"/>
    <n v="7800"/>
    <n v="1586"/>
    <n v="20.333333333333332"/>
    <x v="0"/>
    <n v="16"/>
    <n v="99.125"/>
    <x v="1"/>
    <x v="1"/>
    <x v="300"/>
    <x v="298"/>
    <x v="0"/>
    <x v="0"/>
    <x v="11"/>
    <x v="6"/>
    <x v="11"/>
  </r>
  <r>
    <n v="311"/>
    <x v="310"/>
    <x v="311"/>
    <n v="6300"/>
    <n v="12812"/>
    <n v="203.36507936507937"/>
    <x v="1"/>
    <n v="121"/>
    <n v="105.88429752066116"/>
    <x v="1"/>
    <x v="1"/>
    <x v="247"/>
    <x v="299"/>
    <x v="0"/>
    <x v="0"/>
    <x v="3"/>
    <x v="3"/>
    <x v="3"/>
  </r>
  <r>
    <n v="312"/>
    <x v="311"/>
    <x v="312"/>
    <n v="59100"/>
    <n v="183345"/>
    <n v="310.2284263959391"/>
    <x v="1"/>
    <n v="3742"/>
    <n v="48.996525921966864"/>
    <x v="1"/>
    <x v="1"/>
    <x v="244"/>
    <x v="300"/>
    <x v="0"/>
    <x v="0"/>
    <x v="3"/>
    <x v="3"/>
    <x v="3"/>
  </r>
  <r>
    <n v="313"/>
    <x v="312"/>
    <x v="313"/>
    <n v="2200"/>
    <n v="8697"/>
    <n v="395.31818181818181"/>
    <x v="1"/>
    <n v="223"/>
    <n v="39"/>
    <x v="1"/>
    <x v="1"/>
    <x v="301"/>
    <x v="301"/>
    <x v="0"/>
    <x v="0"/>
    <x v="1"/>
    <x v="1"/>
    <x v="1"/>
  </r>
  <r>
    <n v="314"/>
    <x v="313"/>
    <x v="314"/>
    <n v="1400"/>
    <n v="4126"/>
    <n v="294.71428571428572"/>
    <x v="1"/>
    <n v="133"/>
    <n v="31.022556390977442"/>
    <x v="1"/>
    <x v="1"/>
    <x v="188"/>
    <x v="162"/>
    <x v="0"/>
    <x v="1"/>
    <x v="4"/>
    <x v="4"/>
    <x v="4"/>
  </r>
  <r>
    <n v="315"/>
    <x v="314"/>
    <x v="315"/>
    <n v="9500"/>
    <n v="3220"/>
    <n v="33.89473684210526"/>
    <x v="0"/>
    <n v="31"/>
    <n v="103.87096774193549"/>
    <x v="1"/>
    <x v="1"/>
    <x v="302"/>
    <x v="302"/>
    <x v="0"/>
    <x v="0"/>
    <x v="3"/>
    <x v="3"/>
    <x v="3"/>
  </r>
  <r>
    <n v="316"/>
    <x v="315"/>
    <x v="316"/>
    <n v="9600"/>
    <n v="6401"/>
    <n v="66.677083333333329"/>
    <x v="0"/>
    <n v="108"/>
    <n v="59.268518518518519"/>
    <x v="6"/>
    <x v="6"/>
    <x v="303"/>
    <x v="303"/>
    <x v="0"/>
    <x v="1"/>
    <x v="0"/>
    <x v="0"/>
    <x v="0"/>
  </r>
  <r>
    <n v="317"/>
    <x v="316"/>
    <x v="317"/>
    <n v="6600"/>
    <n v="1269"/>
    <n v="19.227272727272727"/>
    <x v="0"/>
    <n v="30"/>
    <n v="42.3"/>
    <x v="1"/>
    <x v="1"/>
    <x v="304"/>
    <x v="304"/>
    <x v="0"/>
    <x v="0"/>
    <x v="3"/>
    <x v="3"/>
    <x v="3"/>
  </r>
  <r>
    <n v="318"/>
    <x v="317"/>
    <x v="318"/>
    <n v="5700"/>
    <n v="903"/>
    <n v="15.842105263157894"/>
    <x v="0"/>
    <n v="17"/>
    <n v="53.117647058823529"/>
    <x v="1"/>
    <x v="1"/>
    <x v="305"/>
    <x v="305"/>
    <x v="0"/>
    <x v="0"/>
    <x v="1"/>
    <x v="1"/>
    <x v="1"/>
  </r>
  <r>
    <n v="319"/>
    <x v="318"/>
    <x v="319"/>
    <n v="8400"/>
    <n v="3251"/>
    <n v="38.702380952380956"/>
    <x v="3"/>
    <n v="64"/>
    <n v="50.796875"/>
    <x v="1"/>
    <x v="1"/>
    <x v="306"/>
    <x v="306"/>
    <x v="0"/>
    <x v="0"/>
    <x v="2"/>
    <x v="2"/>
    <x v="2"/>
  </r>
  <r>
    <n v="320"/>
    <x v="319"/>
    <x v="320"/>
    <n v="84400"/>
    <n v="8092"/>
    <n v="9.5876777251184837"/>
    <x v="0"/>
    <n v="80"/>
    <n v="101.15"/>
    <x v="1"/>
    <x v="1"/>
    <x v="307"/>
    <x v="307"/>
    <x v="0"/>
    <x v="0"/>
    <x v="13"/>
    <x v="5"/>
    <x v="13"/>
  </r>
  <r>
    <n v="321"/>
    <x v="320"/>
    <x v="321"/>
    <n v="170400"/>
    <n v="160422"/>
    <n v="94.144366197183089"/>
    <x v="0"/>
    <n v="2468"/>
    <n v="65.000810372771468"/>
    <x v="1"/>
    <x v="1"/>
    <x v="308"/>
    <x v="308"/>
    <x v="0"/>
    <x v="0"/>
    <x v="12"/>
    <x v="4"/>
    <x v="12"/>
  </r>
  <r>
    <n v="322"/>
    <x v="321"/>
    <x v="322"/>
    <n v="117900"/>
    <n v="196377"/>
    <n v="166.56234096692114"/>
    <x v="1"/>
    <n v="5168"/>
    <n v="37.998645510835914"/>
    <x v="1"/>
    <x v="1"/>
    <x v="309"/>
    <x v="309"/>
    <x v="0"/>
    <x v="0"/>
    <x v="3"/>
    <x v="3"/>
    <x v="3"/>
  </r>
  <r>
    <n v="323"/>
    <x v="322"/>
    <x v="323"/>
    <n v="8900"/>
    <n v="2148"/>
    <n v="24.134831460674157"/>
    <x v="0"/>
    <n v="26"/>
    <n v="82.615384615384613"/>
    <x v="4"/>
    <x v="4"/>
    <x v="310"/>
    <x v="310"/>
    <x v="0"/>
    <x v="0"/>
    <x v="4"/>
    <x v="4"/>
    <x v="4"/>
  </r>
  <r>
    <n v="324"/>
    <x v="323"/>
    <x v="324"/>
    <n v="7100"/>
    <n v="11648"/>
    <n v="164.05633802816902"/>
    <x v="1"/>
    <n v="307"/>
    <n v="37.941368078175898"/>
    <x v="1"/>
    <x v="1"/>
    <x v="311"/>
    <x v="311"/>
    <x v="0"/>
    <x v="1"/>
    <x v="3"/>
    <x v="3"/>
    <x v="3"/>
  </r>
  <r>
    <n v="325"/>
    <x v="324"/>
    <x v="325"/>
    <n v="6500"/>
    <n v="5897"/>
    <n v="90.723076923076931"/>
    <x v="0"/>
    <n v="73"/>
    <n v="80.780821917808225"/>
    <x v="1"/>
    <x v="1"/>
    <x v="79"/>
    <x v="312"/>
    <x v="0"/>
    <x v="1"/>
    <x v="3"/>
    <x v="3"/>
    <x v="3"/>
  </r>
  <r>
    <n v="326"/>
    <x v="325"/>
    <x v="326"/>
    <n v="7200"/>
    <n v="3326"/>
    <n v="46.194444444444443"/>
    <x v="0"/>
    <n v="128"/>
    <n v="25.984375"/>
    <x v="1"/>
    <x v="1"/>
    <x v="312"/>
    <x v="313"/>
    <x v="0"/>
    <x v="0"/>
    <x v="10"/>
    <x v="4"/>
    <x v="10"/>
  </r>
  <r>
    <n v="327"/>
    <x v="326"/>
    <x v="327"/>
    <n v="2600"/>
    <n v="1002"/>
    <n v="38.53846153846154"/>
    <x v="0"/>
    <n v="33"/>
    <n v="30.363636363636363"/>
    <x v="1"/>
    <x v="1"/>
    <x v="313"/>
    <x v="314"/>
    <x v="0"/>
    <x v="1"/>
    <x v="3"/>
    <x v="3"/>
    <x v="3"/>
  </r>
  <r>
    <n v="328"/>
    <x v="327"/>
    <x v="328"/>
    <n v="98700"/>
    <n v="131826"/>
    <n v="133.56231003039514"/>
    <x v="1"/>
    <n v="2441"/>
    <n v="54.004916018025398"/>
    <x v="1"/>
    <x v="1"/>
    <x v="314"/>
    <x v="315"/>
    <x v="0"/>
    <x v="0"/>
    <x v="1"/>
    <x v="1"/>
    <x v="1"/>
  </r>
  <r>
    <n v="329"/>
    <x v="328"/>
    <x v="329"/>
    <n v="93800"/>
    <n v="21477"/>
    <n v="22.896588486140725"/>
    <x v="2"/>
    <n v="211"/>
    <n v="101.78672985781991"/>
    <x v="1"/>
    <x v="1"/>
    <x v="315"/>
    <x v="316"/>
    <x v="0"/>
    <x v="0"/>
    <x v="11"/>
    <x v="6"/>
    <x v="11"/>
  </r>
  <r>
    <n v="330"/>
    <x v="329"/>
    <x v="330"/>
    <n v="33700"/>
    <n v="62330"/>
    <n v="184.95548961424333"/>
    <x v="1"/>
    <n v="1385"/>
    <n v="45.003610108303249"/>
    <x v="4"/>
    <x v="4"/>
    <x v="316"/>
    <x v="317"/>
    <x v="0"/>
    <x v="0"/>
    <x v="4"/>
    <x v="4"/>
    <x v="4"/>
  </r>
  <r>
    <n v="331"/>
    <x v="330"/>
    <x v="331"/>
    <n v="3300"/>
    <n v="14643"/>
    <n v="443.72727272727275"/>
    <x v="1"/>
    <n v="190"/>
    <n v="77.068421052631578"/>
    <x v="1"/>
    <x v="1"/>
    <x v="317"/>
    <x v="318"/>
    <x v="0"/>
    <x v="0"/>
    <x v="0"/>
    <x v="0"/>
    <x v="0"/>
  </r>
  <r>
    <n v="332"/>
    <x v="331"/>
    <x v="332"/>
    <n v="20700"/>
    <n v="41396"/>
    <n v="199.9806763285024"/>
    <x v="1"/>
    <n v="470"/>
    <n v="88.076595744680844"/>
    <x v="1"/>
    <x v="1"/>
    <x v="318"/>
    <x v="319"/>
    <x v="0"/>
    <x v="0"/>
    <x v="8"/>
    <x v="2"/>
    <x v="8"/>
  </r>
  <r>
    <n v="333"/>
    <x v="332"/>
    <x v="333"/>
    <n v="9600"/>
    <n v="11900"/>
    <n v="123.95833333333333"/>
    <x v="1"/>
    <n v="253"/>
    <n v="47.035573122529641"/>
    <x v="1"/>
    <x v="1"/>
    <x v="319"/>
    <x v="320"/>
    <x v="0"/>
    <x v="0"/>
    <x v="3"/>
    <x v="3"/>
    <x v="3"/>
  </r>
  <r>
    <n v="334"/>
    <x v="333"/>
    <x v="334"/>
    <n v="66200"/>
    <n v="123538"/>
    <n v="186.61329305135951"/>
    <x v="1"/>
    <n v="1113"/>
    <n v="110.99550763701707"/>
    <x v="1"/>
    <x v="1"/>
    <x v="32"/>
    <x v="321"/>
    <x v="0"/>
    <x v="0"/>
    <x v="1"/>
    <x v="1"/>
    <x v="1"/>
  </r>
  <r>
    <n v="335"/>
    <x v="334"/>
    <x v="335"/>
    <n v="173800"/>
    <n v="198628"/>
    <n v="114.28538550057536"/>
    <x v="1"/>
    <n v="2283"/>
    <n v="87.003066141042481"/>
    <x v="1"/>
    <x v="1"/>
    <x v="320"/>
    <x v="322"/>
    <x v="0"/>
    <x v="0"/>
    <x v="1"/>
    <x v="1"/>
    <x v="1"/>
  </r>
  <r>
    <n v="336"/>
    <x v="335"/>
    <x v="336"/>
    <n v="70700"/>
    <n v="68602"/>
    <n v="97.032531824611041"/>
    <x v="0"/>
    <n v="1072"/>
    <n v="63.994402985074629"/>
    <x v="1"/>
    <x v="1"/>
    <x v="321"/>
    <x v="323"/>
    <x v="0"/>
    <x v="1"/>
    <x v="1"/>
    <x v="1"/>
    <x v="1"/>
  </r>
  <r>
    <n v="337"/>
    <x v="336"/>
    <x v="337"/>
    <n v="94500"/>
    <n v="116064"/>
    <n v="122.81904761904762"/>
    <x v="1"/>
    <n v="1095"/>
    <n v="105.9945205479452"/>
    <x v="1"/>
    <x v="1"/>
    <x v="322"/>
    <x v="324"/>
    <x v="0"/>
    <x v="0"/>
    <x v="3"/>
    <x v="3"/>
    <x v="3"/>
  </r>
  <r>
    <n v="338"/>
    <x v="337"/>
    <x v="338"/>
    <n v="69800"/>
    <n v="125042"/>
    <n v="179.14326647564468"/>
    <x v="1"/>
    <n v="1690"/>
    <n v="73.989349112426041"/>
    <x v="1"/>
    <x v="1"/>
    <x v="323"/>
    <x v="325"/>
    <x v="0"/>
    <x v="0"/>
    <x v="3"/>
    <x v="3"/>
    <x v="3"/>
  </r>
  <r>
    <n v="339"/>
    <x v="338"/>
    <x v="339"/>
    <n v="136300"/>
    <n v="108974"/>
    <n v="79.951577402787962"/>
    <x v="3"/>
    <n v="1297"/>
    <n v="84.02004626060139"/>
    <x v="0"/>
    <x v="0"/>
    <x v="324"/>
    <x v="326"/>
    <x v="0"/>
    <x v="0"/>
    <x v="3"/>
    <x v="3"/>
    <x v="3"/>
  </r>
  <r>
    <n v="340"/>
    <x v="339"/>
    <x v="340"/>
    <n v="37100"/>
    <n v="34964"/>
    <n v="94.242587601078171"/>
    <x v="0"/>
    <n v="393"/>
    <n v="88.966921119592882"/>
    <x v="1"/>
    <x v="1"/>
    <x v="325"/>
    <x v="327"/>
    <x v="0"/>
    <x v="0"/>
    <x v="14"/>
    <x v="7"/>
    <x v="14"/>
  </r>
  <r>
    <n v="341"/>
    <x v="340"/>
    <x v="341"/>
    <n v="114300"/>
    <n v="96777"/>
    <n v="84.669291338582681"/>
    <x v="0"/>
    <n v="1257"/>
    <n v="76.990453460620529"/>
    <x v="1"/>
    <x v="1"/>
    <x v="326"/>
    <x v="328"/>
    <x v="0"/>
    <x v="0"/>
    <x v="7"/>
    <x v="1"/>
    <x v="7"/>
  </r>
  <r>
    <n v="342"/>
    <x v="341"/>
    <x v="342"/>
    <n v="47900"/>
    <n v="31864"/>
    <n v="66.521920668058456"/>
    <x v="0"/>
    <n v="328"/>
    <n v="97.146341463414629"/>
    <x v="1"/>
    <x v="1"/>
    <x v="327"/>
    <x v="329"/>
    <x v="0"/>
    <x v="0"/>
    <x v="3"/>
    <x v="3"/>
    <x v="3"/>
  </r>
  <r>
    <n v="343"/>
    <x v="342"/>
    <x v="343"/>
    <n v="9000"/>
    <n v="4853"/>
    <n v="53.922222222222224"/>
    <x v="0"/>
    <n v="147"/>
    <n v="33.013605442176868"/>
    <x v="1"/>
    <x v="1"/>
    <x v="328"/>
    <x v="151"/>
    <x v="0"/>
    <x v="0"/>
    <x v="3"/>
    <x v="3"/>
    <x v="3"/>
  </r>
  <r>
    <n v="344"/>
    <x v="343"/>
    <x v="344"/>
    <n v="197600"/>
    <n v="82959"/>
    <n v="41.983299595141702"/>
    <x v="0"/>
    <n v="830"/>
    <n v="99.950602409638549"/>
    <x v="1"/>
    <x v="1"/>
    <x v="329"/>
    <x v="330"/>
    <x v="0"/>
    <x v="0"/>
    <x v="11"/>
    <x v="6"/>
    <x v="11"/>
  </r>
  <r>
    <n v="345"/>
    <x v="344"/>
    <x v="345"/>
    <n v="157600"/>
    <n v="23159"/>
    <n v="14.69479695431472"/>
    <x v="0"/>
    <n v="331"/>
    <n v="69.966767371601208"/>
    <x v="4"/>
    <x v="4"/>
    <x v="330"/>
    <x v="331"/>
    <x v="0"/>
    <x v="0"/>
    <x v="6"/>
    <x v="4"/>
    <x v="6"/>
  </r>
  <r>
    <n v="346"/>
    <x v="345"/>
    <x v="346"/>
    <n v="8000"/>
    <n v="2758"/>
    <n v="34.475000000000001"/>
    <x v="0"/>
    <n v="25"/>
    <n v="110.32"/>
    <x v="1"/>
    <x v="1"/>
    <x v="331"/>
    <x v="332"/>
    <x v="0"/>
    <x v="1"/>
    <x v="7"/>
    <x v="1"/>
    <x v="7"/>
  </r>
  <r>
    <n v="347"/>
    <x v="346"/>
    <x v="347"/>
    <n v="900"/>
    <n v="12607"/>
    <n v="1400.7777777777778"/>
    <x v="1"/>
    <n v="191"/>
    <n v="66.005235602094245"/>
    <x v="1"/>
    <x v="1"/>
    <x v="332"/>
    <x v="333"/>
    <x v="0"/>
    <x v="0"/>
    <x v="2"/>
    <x v="2"/>
    <x v="2"/>
  </r>
  <r>
    <n v="348"/>
    <x v="347"/>
    <x v="348"/>
    <n v="199000"/>
    <n v="142823"/>
    <n v="71.770351758793964"/>
    <x v="0"/>
    <n v="3483"/>
    <n v="41.005742176284812"/>
    <x v="1"/>
    <x v="1"/>
    <x v="333"/>
    <x v="334"/>
    <x v="0"/>
    <x v="0"/>
    <x v="0"/>
    <x v="0"/>
    <x v="0"/>
  </r>
  <r>
    <n v="349"/>
    <x v="348"/>
    <x v="349"/>
    <n v="180800"/>
    <n v="95958"/>
    <n v="53.074115044247783"/>
    <x v="0"/>
    <n v="923"/>
    <n v="103.96316359696641"/>
    <x v="1"/>
    <x v="1"/>
    <x v="296"/>
    <x v="335"/>
    <x v="0"/>
    <x v="0"/>
    <x v="3"/>
    <x v="3"/>
    <x v="3"/>
  </r>
  <r>
    <n v="350"/>
    <x v="349"/>
    <x v="350"/>
    <n v="100"/>
    <n v="5"/>
    <n v="5"/>
    <x v="0"/>
    <n v="1"/>
    <n v="5"/>
    <x v="1"/>
    <x v="1"/>
    <x v="334"/>
    <x v="336"/>
    <x v="0"/>
    <x v="1"/>
    <x v="17"/>
    <x v="1"/>
    <x v="17"/>
  </r>
  <r>
    <n v="351"/>
    <x v="350"/>
    <x v="351"/>
    <n v="74100"/>
    <n v="94631"/>
    <n v="127.70715249662618"/>
    <x v="1"/>
    <n v="2013"/>
    <n v="47.009935419771487"/>
    <x v="1"/>
    <x v="1"/>
    <x v="335"/>
    <x v="337"/>
    <x v="0"/>
    <x v="0"/>
    <x v="1"/>
    <x v="1"/>
    <x v="1"/>
  </r>
  <r>
    <n v="352"/>
    <x v="351"/>
    <x v="352"/>
    <n v="2800"/>
    <n v="977"/>
    <n v="34.892857142857139"/>
    <x v="0"/>
    <n v="33"/>
    <n v="29.606060606060606"/>
    <x v="0"/>
    <x v="0"/>
    <x v="336"/>
    <x v="338"/>
    <x v="0"/>
    <x v="0"/>
    <x v="3"/>
    <x v="3"/>
    <x v="3"/>
  </r>
  <r>
    <n v="353"/>
    <x v="352"/>
    <x v="353"/>
    <n v="33600"/>
    <n v="137961"/>
    <n v="410.59821428571428"/>
    <x v="1"/>
    <n v="1703"/>
    <n v="81.010569583088667"/>
    <x v="1"/>
    <x v="1"/>
    <x v="337"/>
    <x v="339"/>
    <x v="0"/>
    <x v="0"/>
    <x v="3"/>
    <x v="3"/>
    <x v="3"/>
  </r>
  <r>
    <n v="354"/>
    <x v="353"/>
    <x v="354"/>
    <n v="6100"/>
    <n v="7548"/>
    <n v="123.73770491803278"/>
    <x v="1"/>
    <n v="80"/>
    <n v="94.35"/>
    <x v="3"/>
    <x v="3"/>
    <x v="338"/>
    <x v="340"/>
    <x v="0"/>
    <x v="0"/>
    <x v="4"/>
    <x v="4"/>
    <x v="4"/>
  </r>
  <r>
    <n v="355"/>
    <x v="354"/>
    <x v="355"/>
    <n v="3800"/>
    <n v="2241"/>
    <n v="58.973684210526315"/>
    <x v="2"/>
    <n v="86"/>
    <n v="26.058139534883722"/>
    <x v="1"/>
    <x v="1"/>
    <x v="339"/>
    <x v="341"/>
    <x v="0"/>
    <x v="0"/>
    <x v="8"/>
    <x v="2"/>
    <x v="8"/>
  </r>
  <r>
    <n v="356"/>
    <x v="355"/>
    <x v="356"/>
    <n v="9300"/>
    <n v="3431"/>
    <n v="36.892473118279568"/>
    <x v="0"/>
    <n v="40"/>
    <n v="85.775000000000006"/>
    <x v="6"/>
    <x v="6"/>
    <x v="340"/>
    <x v="342"/>
    <x v="0"/>
    <x v="0"/>
    <x v="3"/>
    <x v="3"/>
    <x v="3"/>
  </r>
  <r>
    <n v="357"/>
    <x v="356"/>
    <x v="357"/>
    <n v="2300"/>
    <n v="4253"/>
    <n v="184.91304347826087"/>
    <x v="1"/>
    <n v="41"/>
    <n v="103.73170731707317"/>
    <x v="1"/>
    <x v="1"/>
    <x v="341"/>
    <x v="343"/>
    <x v="0"/>
    <x v="0"/>
    <x v="11"/>
    <x v="6"/>
    <x v="11"/>
  </r>
  <r>
    <n v="358"/>
    <x v="357"/>
    <x v="358"/>
    <n v="9700"/>
    <n v="1146"/>
    <n v="11.814432989690722"/>
    <x v="0"/>
    <n v="23"/>
    <n v="49.826086956521742"/>
    <x v="0"/>
    <x v="0"/>
    <x v="342"/>
    <x v="344"/>
    <x v="1"/>
    <x v="0"/>
    <x v="14"/>
    <x v="7"/>
    <x v="14"/>
  </r>
  <r>
    <n v="359"/>
    <x v="358"/>
    <x v="359"/>
    <n v="4000"/>
    <n v="11948"/>
    <n v="298.7"/>
    <x v="1"/>
    <n v="187"/>
    <n v="63.893048128342244"/>
    <x v="1"/>
    <x v="1"/>
    <x v="343"/>
    <x v="127"/>
    <x v="0"/>
    <x v="0"/>
    <x v="10"/>
    <x v="4"/>
    <x v="10"/>
  </r>
  <r>
    <n v="360"/>
    <x v="359"/>
    <x v="360"/>
    <n v="59700"/>
    <n v="135132"/>
    <n v="226.35175879396985"/>
    <x v="1"/>
    <n v="2875"/>
    <n v="47.002434782608695"/>
    <x v="4"/>
    <x v="4"/>
    <x v="344"/>
    <x v="345"/>
    <x v="0"/>
    <x v="1"/>
    <x v="3"/>
    <x v="3"/>
    <x v="3"/>
  </r>
  <r>
    <n v="361"/>
    <x v="360"/>
    <x v="361"/>
    <n v="5500"/>
    <n v="9546"/>
    <n v="173.56363636363636"/>
    <x v="1"/>
    <n v="88"/>
    <n v="108.47727272727273"/>
    <x v="1"/>
    <x v="1"/>
    <x v="345"/>
    <x v="346"/>
    <x v="0"/>
    <x v="0"/>
    <x v="3"/>
    <x v="3"/>
    <x v="3"/>
  </r>
  <r>
    <n v="362"/>
    <x v="361"/>
    <x v="362"/>
    <n v="3700"/>
    <n v="13755"/>
    <n v="371.75675675675677"/>
    <x v="1"/>
    <n v="191"/>
    <n v="72.015706806282722"/>
    <x v="1"/>
    <x v="1"/>
    <x v="65"/>
    <x v="347"/>
    <x v="0"/>
    <x v="0"/>
    <x v="1"/>
    <x v="1"/>
    <x v="1"/>
  </r>
  <r>
    <n v="363"/>
    <x v="362"/>
    <x v="363"/>
    <n v="5200"/>
    <n v="8330"/>
    <n v="160.19230769230771"/>
    <x v="1"/>
    <n v="139"/>
    <n v="59.928057553956833"/>
    <x v="1"/>
    <x v="1"/>
    <x v="346"/>
    <x v="348"/>
    <x v="0"/>
    <x v="0"/>
    <x v="1"/>
    <x v="1"/>
    <x v="1"/>
  </r>
  <r>
    <n v="364"/>
    <x v="363"/>
    <x v="364"/>
    <n v="900"/>
    <n v="14547"/>
    <n v="1616.3333333333335"/>
    <x v="1"/>
    <n v="186"/>
    <n v="78.209677419354833"/>
    <x v="1"/>
    <x v="1"/>
    <x v="347"/>
    <x v="349"/>
    <x v="0"/>
    <x v="0"/>
    <x v="7"/>
    <x v="1"/>
    <x v="7"/>
  </r>
  <r>
    <n v="365"/>
    <x v="364"/>
    <x v="365"/>
    <n v="1600"/>
    <n v="11735"/>
    <n v="733.4375"/>
    <x v="1"/>
    <n v="112"/>
    <n v="104.77678571428571"/>
    <x v="2"/>
    <x v="2"/>
    <x v="348"/>
    <x v="350"/>
    <x v="0"/>
    <x v="0"/>
    <x v="3"/>
    <x v="3"/>
    <x v="3"/>
  </r>
  <r>
    <n v="366"/>
    <x v="365"/>
    <x v="366"/>
    <n v="1800"/>
    <n v="10658"/>
    <n v="592.11111111111109"/>
    <x v="1"/>
    <n v="101"/>
    <n v="105.52475247524752"/>
    <x v="1"/>
    <x v="1"/>
    <x v="349"/>
    <x v="351"/>
    <x v="0"/>
    <x v="1"/>
    <x v="3"/>
    <x v="3"/>
    <x v="3"/>
  </r>
  <r>
    <n v="367"/>
    <x v="366"/>
    <x v="367"/>
    <n v="9900"/>
    <n v="1870"/>
    <n v="18.888888888888889"/>
    <x v="0"/>
    <n v="75"/>
    <n v="24.933333333333334"/>
    <x v="1"/>
    <x v="1"/>
    <x v="350"/>
    <x v="33"/>
    <x v="0"/>
    <x v="1"/>
    <x v="3"/>
    <x v="3"/>
    <x v="3"/>
  </r>
  <r>
    <n v="368"/>
    <x v="367"/>
    <x v="368"/>
    <n v="5200"/>
    <n v="14394"/>
    <n v="276.80769230769232"/>
    <x v="1"/>
    <n v="206"/>
    <n v="69.873786407766985"/>
    <x v="4"/>
    <x v="4"/>
    <x v="351"/>
    <x v="352"/>
    <x v="0"/>
    <x v="1"/>
    <x v="4"/>
    <x v="4"/>
    <x v="4"/>
  </r>
  <r>
    <n v="369"/>
    <x v="368"/>
    <x v="369"/>
    <n v="5400"/>
    <n v="14743"/>
    <n v="273.01851851851848"/>
    <x v="1"/>
    <n v="154"/>
    <n v="95.733766233766232"/>
    <x v="1"/>
    <x v="1"/>
    <x v="352"/>
    <x v="353"/>
    <x v="0"/>
    <x v="1"/>
    <x v="19"/>
    <x v="4"/>
    <x v="19"/>
  </r>
  <r>
    <n v="370"/>
    <x v="369"/>
    <x v="370"/>
    <n v="112300"/>
    <n v="178965"/>
    <n v="159.36331255565449"/>
    <x v="1"/>
    <n v="5966"/>
    <n v="29.997485752598056"/>
    <x v="1"/>
    <x v="1"/>
    <x v="353"/>
    <x v="354"/>
    <x v="0"/>
    <x v="0"/>
    <x v="3"/>
    <x v="3"/>
    <x v="3"/>
  </r>
  <r>
    <n v="371"/>
    <x v="370"/>
    <x v="371"/>
    <n v="189200"/>
    <n v="128410"/>
    <n v="67.869978858350947"/>
    <x v="0"/>
    <n v="2176"/>
    <n v="59.011948529411768"/>
    <x v="1"/>
    <x v="1"/>
    <x v="354"/>
    <x v="355"/>
    <x v="0"/>
    <x v="0"/>
    <x v="3"/>
    <x v="3"/>
    <x v="3"/>
  </r>
  <r>
    <n v="372"/>
    <x v="371"/>
    <x v="372"/>
    <n v="900"/>
    <n v="14324"/>
    <n v="1591.5555555555554"/>
    <x v="1"/>
    <n v="169"/>
    <n v="84.757396449704146"/>
    <x v="1"/>
    <x v="1"/>
    <x v="355"/>
    <x v="356"/>
    <x v="0"/>
    <x v="1"/>
    <x v="4"/>
    <x v="4"/>
    <x v="4"/>
  </r>
  <r>
    <n v="373"/>
    <x v="372"/>
    <x v="373"/>
    <n v="22500"/>
    <n v="164291"/>
    <n v="730.18222222222221"/>
    <x v="1"/>
    <n v="2106"/>
    <n v="78.010921177587846"/>
    <x v="1"/>
    <x v="1"/>
    <x v="356"/>
    <x v="357"/>
    <x v="0"/>
    <x v="0"/>
    <x v="3"/>
    <x v="3"/>
    <x v="3"/>
  </r>
  <r>
    <n v="374"/>
    <x v="373"/>
    <x v="374"/>
    <n v="167400"/>
    <n v="22073"/>
    <n v="13.185782556750297"/>
    <x v="0"/>
    <n v="441"/>
    <n v="50.05215419501134"/>
    <x v="1"/>
    <x v="1"/>
    <x v="357"/>
    <x v="358"/>
    <x v="0"/>
    <x v="1"/>
    <x v="4"/>
    <x v="4"/>
    <x v="4"/>
  </r>
  <r>
    <n v="375"/>
    <x v="374"/>
    <x v="375"/>
    <n v="2700"/>
    <n v="1479"/>
    <n v="54.777777777777779"/>
    <x v="0"/>
    <n v="25"/>
    <n v="59.16"/>
    <x v="1"/>
    <x v="1"/>
    <x v="358"/>
    <x v="359"/>
    <x v="0"/>
    <x v="0"/>
    <x v="7"/>
    <x v="1"/>
    <x v="7"/>
  </r>
  <r>
    <n v="376"/>
    <x v="375"/>
    <x v="376"/>
    <n v="3400"/>
    <n v="12275"/>
    <n v="361.02941176470591"/>
    <x v="1"/>
    <n v="131"/>
    <n v="93.702290076335885"/>
    <x v="1"/>
    <x v="1"/>
    <x v="359"/>
    <x v="360"/>
    <x v="0"/>
    <x v="0"/>
    <x v="1"/>
    <x v="1"/>
    <x v="1"/>
  </r>
  <r>
    <n v="377"/>
    <x v="376"/>
    <x v="377"/>
    <n v="49700"/>
    <n v="5098"/>
    <n v="10.257545271629779"/>
    <x v="0"/>
    <n v="127"/>
    <n v="40.14173228346457"/>
    <x v="1"/>
    <x v="1"/>
    <x v="12"/>
    <x v="361"/>
    <x v="0"/>
    <x v="0"/>
    <x v="3"/>
    <x v="3"/>
    <x v="3"/>
  </r>
  <r>
    <n v="378"/>
    <x v="377"/>
    <x v="378"/>
    <n v="178200"/>
    <n v="24882"/>
    <n v="13.962962962962964"/>
    <x v="0"/>
    <n v="355"/>
    <n v="70.090140845070422"/>
    <x v="1"/>
    <x v="1"/>
    <x v="360"/>
    <x v="362"/>
    <x v="0"/>
    <x v="0"/>
    <x v="4"/>
    <x v="4"/>
    <x v="4"/>
  </r>
  <r>
    <n v="379"/>
    <x v="378"/>
    <x v="379"/>
    <n v="7200"/>
    <n v="2912"/>
    <n v="40.444444444444443"/>
    <x v="0"/>
    <n v="44"/>
    <n v="66.181818181818187"/>
    <x v="4"/>
    <x v="4"/>
    <x v="361"/>
    <x v="363"/>
    <x v="0"/>
    <x v="0"/>
    <x v="3"/>
    <x v="3"/>
    <x v="3"/>
  </r>
  <r>
    <n v="380"/>
    <x v="379"/>
    <x v="380"/>
    <n v="2500"/>
    <n v="4008"/>
    <n v="160.32"/>
    <x v="1"/>
    <n v="84"/>
    <n v="47.714285714285715"/>
    <x v="1"/>
    <x v="1"/>
    <x v="362"/>
    <x v="364"/>
    <x v="0"/>
    <x v="0"/>
    <x v="3"/>
    <x v="3"/>
    <x v="3"/>
  </r>
  <r>
    <n v="381"/>
    <x v="380"/>
    <x v="381"/>
    <n v="5300"/>
    <n v="9749"/>
    <n v="183.9433962264151"/>
    <x v="1"/>
    <n v="155"/>
    <n v="62.896774193548389"/>
    <x v="1"/>
    <x v="1"/>
    <x v="363"/>
    <x v="365"/>
    <x v="0"/>
    <x v="0"/>
    <x v="3"/>
    <x v="3"/>
    <x v="3"/>
  </r>
  <r>
    <n v="382"/>
    <x v="381"/>
    <x v="382"/>
    <n v="9100"/>
    <n v="5803"/>
    <n v="63.769230769230766"/>
    <x v="0"/>
    <n v="67"/>
    <n v="86.611940298507463"/>
    <x v="1"/>
    <x v="1"/>
    <x v="364"/>
    <x v="366"/>
    <x v="0"/>
    <x v="0"/>
    <x v="14"/>
    <x v="7"/>
    <x v="14"/>
  </r>
  <r>
    <n v="383"/>
    <x v="382"/>
    <x v="383"/>
    <n v="6300"/>
    <n v="14199"/>
    <n v="225.38095238095238"/>
    <x v="1"/>
    <n v="189"/>
    <n v="75.126984126984127"/>
    <x v="1"/>
    <x v="1"/>
    <x v="210"/>
    <x v="285"/>
    <x v="0"/>
    <x v="1"/>
    <x v="0"/>
    <x v="0"/>
    <x v="0"/>
  </r>
  <r>
    <n v="384"/>
    <x v="383"/>
    <x v="384"/>
    <n v="114400"/>
    <n v="196779"/>
    <n v="172.00961538461539"/>
    <x v="1"/>
    <n v="4799"/>
    <n v="41.004167534903104"/>
    <x v="1"/>
    <x v="1"/>
    <x v="365"/>
    <x v="367"/>
    <x v="1"/>
    <x v="1"/>
    <x v="4"/>
    <x v="4"/>
    <x v="4"/>
  </r>
  <r>
    <n v="385"/>
    <x v="384"/>
    <x v="385"/>
    <n v="38900"/>
    <n v="56859"/>
    <n v="146.16709511568124"/>
    <x v="1"/>
    <n v="1137"/>
    <n v="50.007915567282325"/>
    <x v="1"/>
    <x v="1"/>
    <x v="366"/>
    <x v="368"/>
    <x v="0"/>
    <x v="0"/>
    <x v="9"/>
    <x v="5"/>
    <x v="9"/>
  </r>
  <r>
    <n v="386"/>
    <x v="385"/>
    <x v="386"/>
    <n v="135500"/>
    <n v="103554"/>
    <n v="76.42361623616236"/>
    <x v="0"/>
    <n v="1068"/>
    <n v="96.960674157303373"/>
    <x v="1"/>
    <x v="1"/>
    <x v="367"/>
    <x v="369"/>
    <x v="0"/>
    <x v="0"/>
    <x v="3"/>
    <x v="3"/>
    <x v="3"/>
  </r>
  <r>
    <n v="387"/>
    <x v="386"/>
    <x v="387"/>
    <n v="109000"/>
    <n v="42795"/>
    <n v="39.261467889908261"/>
    <x v="0"/>
    <n v="424"/>
    <n v="100.93160377358491"/>
    <x v="1"/>
    <x v="1"/>
    <x v="368"/>
    <x v="370"/>
    <x v="0"/>
    <x v="0"/>
    <x v="8"/>
    <x v="2"/>
    <x v="8"/>
  </r>
  <r>
    <n v="388"/>
    <x v="387"/>
    <x v="388"/>
    <n v="114800"/>
    <n v="12938"/>
    <n v="11.270034843205574"/>
    <x v="3"/>
    <n v="145"/>
    <n v="89.227586206896547"/>
    <x v="5"/>
    <x v="5"/>
    <x v="369"/>
    <x v="371"/>
    <x v="0"/>
    <x v="0"/>
    <x v="7"/>
    <x v="1"/>
    <x v="7"/>
  </r>
  <r>
    <n v="389"/>
    <x v="388"/>
    <x v="389"/>
    <n v="83000"/>
    <n v="101352"/>
    <n v="122.11084337349398"/>
    <x v="1"/>
    <n v="1152"/>
    <n v="87.979166666666671"/>
    <x v="1"/>
    <x v="1"/>
    <x v="370"/>
    <x v="372"/>
    <x v="0"/>
    <x v="0"/>
    <x v="3"/>
    <x v="3"/>
    <x v="3"/>
  </r>
  <r>
    <n v="390"/>
    <x v="389"/>
    <x v="390"/>
    <n v="2400"/>
    <n v="4477"/>
    <n v="186.54166666666669"/>
    <x v="1"/>
    <n v="50"/>
    <n v="89.54"/>
    <x v="1"/>
    <x v="1"/>
    <x v="371"/>
    <x v="373"/>
    <x v="0"/>
    <x v="0"/>
    <x v="14"/>
    <x v="7"/>
    <x v="14"/>
  </r>
  <r>
    <n v="391"/>
    <x v="390"/>
    <x v="391"/>
    <n v="60400"/>
    <n v="4393"/>
    <n v="7.2731788079470201"/>
    <x v="0"/>
    <n v="151"/>
    <n v="29.09271523178808"/>
    <x v="1"/>
    <x v="1"/>
    <x v="287"/>
    <x v="374"/>
    <x v="0"/>
    <x v="0"/>
    <x v="9"/>
    <x v="5"/>
    <x v="9"/>
  </r>
  <r>
    <n v="392"/>
    <x v="391"/>
    <x v="392"/>
    <n v="102900"/>
    <n v="67546"/>
    <n v="65.642371234207957"/>
    <x v="0"/>
    <n v="1608"/>
    <n v="42.006218905472636"/>
    <x v="1"/>
    <x v="1"/>
    <x v="372"/>
    <x v="375"/>
    <x v="0"/>
    <x v="0"/>
    <x v="8"/>
    <x v="2"/>
    <x v="8"/>
  </r>
  <r>
    <n v="393"/>
    <x v="392"/>
    <x v="393"/>
    <n v="62800"/>
    <n v="143788"/>
    <n v="228.96178343949046"/>
    <x v="1"/>
    <n v="3059"/>
    <n v="47.004903563255965"/>
    <x v="0"/>
    <x v="0"/>
    <x v="373"/>
    <x v="376"/>
    <x v="0"/>
    <x v="0"/>
    <x v="17"/>
    <x v="1"/>
    <x v="17"/>
  </r>
  <r>
    <n v="394"/>
    <x v="393"/>
    <x v="394"/>
    <n v="800"/>
    <n v="3755"/>
    <n v="469.37499999999994"/>
    <x v="1"/>
    <n v="34"/>
    <n v="110.44117647058823"/>
    <x v="1"/>
    <x v="1"/>
    <x v="374"/>
    <x v="377"/>
    <x v="0"/>
    <x v="1"/>
    <x v="4"/>
    <x v="4"/>
    <x v="4"/>
  </r>
  <r>
    <n v="395"/>
    <x v="122"/>
    <x v="395"/>
    <n v="7100"/>
    <n v="9238"/>
    <n v="130.11267605633802"/>
    <x v="1"/>
    <n v="220"/>
    <n v="41.990909090909092"/>
    <x v="1"/>
    <x v="1"/>
    <x v="375"/>
    <x v="378"/>
    <x v="1"/>
    <x v="0"/>
    <x v="3"/>
    <x v="3"/>
    <x v="3"/>
  </r>
  <r>
    <n v="396"/>
    <x v="394"/>
    <x v="396"/>
    <n v="46100"/>
    <n v="77012"/>
    <n v="167.05422993492408"/>
    <x v="1"/>
    <n v="1604"/>
    <n v="48.012468827930178"/>
    <x v="2"/>
    <x v="2"/>
    <x v="376"/>
    <x v="379"/>
    <x v="0"/>
    <x v="0"/>
    <x v="6"/>
    <x v="4"/>
    <x v="6"/>
  </r>
  <r>
    <n v="397"/>
    <x v="395"/>
    <x v="397"/>
    <n v="8100"/>
    <n v="14083"/>
    <n v="173.8641975308642"/>
    <x v="1"/>
    <n v="454"/>
    <n v="31.019823788546255"/>
    <x v="1"/>
    <x v="1"/>
    <x v="377"/>
    <x v="380"/>
    <x v="0"/>
    <x v="0"/>
    <x v="1"/>
    <x v="1"/>
    <x v="1"/>
  </r>
  <r>
    <n v="398"/>
    <x v="396"/>
    <x v="398"/>
    <n v="1700"/>
    <n v="12202"/>
    <n v="717.76470588235293"/>
    <x v="1"/>
    <n v="123"/>
    <n v="99.203252032520325"/>
    <x v="6"/>
    <x v="6"/>
    <x v="378"/>
    <x v="103"/>
    <x v="0"/>
    <x v="1"/>
    <x v="10"/>
    <x v="4"/>
    <x v="10"/>
  </r>
  <r>
    <n v="399"/>
    <x v="397"/>
    <x v="399"/>
    <n v="97300"/>
    <n v="62127"/>
    <n v="63.850976361767728"/>
    <x v="0"/>
    <n v="941"/>
    <n v="66.022316684378325"/>
    <x v="1"/>
    <x v="1"/>
    <x v="379"/>
    <x v="381"/>
    <x v="0"/>
    <x v="0"/>
    <x v="7"/>
    <x v="1"/>
    <x v="7"/>
  </r>
  <r>
    <n v="400"/>
    <x v="398"/>
    <x v="400"/>
    <n v="100"/>
    <n v="2"/>
    <n v="2"/>
    <x v="0"/>
    <n v="1"/>
    <n v="2"/>
    <x v="1"/>
    <x v="1"/>
    <x v="380"/>
    <x v="382"/>
    <x v="0"/>
    <x v="1"/>
    <x v="14"/>
    <x v="7"/>
    <x v="14"/>
  </r>
  <r>
    <n v="401"/>
    <x v="399"/>
    <x v="401"/>
    <n v="900"/>
    <n v="13772"/>
    <n v="1530.2222222222222"/>
    <x v="1"/>
    <n v="299"/>
    <n v="46.060200668896321"/>
    <x v="1"/>
    <x v="1"/>
    <x v="381"/>
    <x v="383"/>
    <x v="0"/>
    <x v="0"/>
    <x v="3"/>
    <x v="3"/>
    <x v="3"/>
  </r>
  <r>
    <n v="402"/>
    <x v="400"/>
    <x v="402"/>
    <n v="7300"/>
    <n v="2946"/>
    <n v="40.356164383561641"/>
    <x v="0"/>
    <n v="40"/>
    <n v="73.650000000000006"/>
    <x v="1"/>
    <x v="1"/>
    <x v="382"/>
    <x v="384"/>
    <x v="0"/>
    <x v="1"/>
    <x v="12"/>
    <x v="4"/>
    <x v="12"/>
  </r>
  <r>
    <n v="403"/>
    <x v="401"/>
    <x v="403"/>
    <n v="195800"/>
    <n v="168820"/>
    <n v="86.220633299284984"/>
    <x v="0"/>
    <n v="3015"/>
    <n v="55.99336650082919"/>
    <x v="0"/>
    <x v="0"/>
    <x v="125"/>
    <x v="385"/>
    <x v="0"/>
    <x v="1"/>
    <x v="3"/>
    <x v="3"/>
    <x v="3"/>
  </r>
  <r>
    <n v="404"/>
    <x v="402"/>
    <x v="404"/>
    <n v="48900"/>
    <n v="154321"/>
    <n v="315.58486707566465"/>
    <x v="1"/>
    <n v="2237"/>
    <n v="68.985695127402778"/>
    <x v="1"/>
    <x v="1"/>
    <x v="383"/>
    <x v="386"/>
    <x v="0"/>
    <x v="0"/>
    <x v="3"/>
    <x v="3"/>
    <x v="3"/>
  </r>
  <r>
    <n v="405"/>
    <x v="403"/>
    <x v="405"/>
    <n v="29600"/>
    <n v="26527"/>
    <n v="89.618243243243242"/>
    <x v="0"/>
    <n v="435"/>
    <n v="60.981609195402299"/>
    <x v="1"/>
    <x v="1"/>
    <x v="384"/>
    <x v="387"/>
    <x v="0"/>
    <x v="0"/>
    <x v="3"/>
    <x v="3"/>
    <x v="3"/>
  </r>
  <r>
    <n v="406"/>
    <x v="404"/>
    <x v="406"/>
    <n v="39300"/>
    <n v="71583"/>
    <n v="182.14503816793894"/>
    <x v="1"/>
    <n v="645"/>
    <n v="110.98139534883721"/>
    <x v="1"/>
    <x v="1"/>
    <x v="385"/>
    <x v="388"/>
    <x v="1"/>
    <x v="0"/>
    <x v="4"/>
    <x v="4"/>
    <x v="4"/>
  </r>
  <r>
    <n v="407"/>
    <x v="405"/>
    <x v="407"/>
    <n v="3400"/>
    <n v="12100"/>
    <n v="355.88235294117646"/>
    <x v="1"/>
    <n v="484"/>
    <n v="25"/>
    <x v="3"/>
    <x v="3"/>
    <x v="386"/>
    <x v="389"/>
    <x v="0"/>
    <x v="0"/>
    <x v="3"/>
    <x v="3"/>
    <x v="3"/>
  </r>
  <r>
    <n v="408"/>
    <x v="406"/>
    <x v="408"/>
    <n v="9200"/>
    <n v="12129"/>
    <n v="131.83695652173913"/>
    <x v="1"/>
    <n v="154"/>
    <n v="78.759740259740255"/>
    <x v="0"/>
    <x v="0"/>
    <x v="387"/>
    <x v="390"/>
    <x v="0"/>
    <x v="0"/>
    <x v="4"/>
    <x v="4"/>
    <x v="4"/>
  </r>
  <r>
    <n v="409"/>
    <x v="97"/>
    <x v="409"/>
    <n v="135600"/>
    <n v="62804"/>
    <n v="46.315634218289084"/>
    <x v="0"/>
    <n v="714"/>
    <n v="87.960784313725483"/>
    <x v="1"/>
    <x v="1"/>
    <x v="388"/>
    <x v="391"/>
    <x v="0"/>
    <x v="0"/>
    <x v="1"/>
    <x v="1"/>
    <x v="1"/>
  </r>
  <r>
    <n v="410"/>
    <x v="407"/>
    <x v="410"/>
    <n v="153700"/>
    <n v="55536"/>
    <n v="36.132726089785294"/>
    <x v="2"/>
    <n v="1111"/>
    <n v="49.987398739873989"/>
    <x v="1"/>
    <x v="1"/>
    <x v="277"/>
    <x v="277"/>
    <x v="0"/>
    <x v="0"/>
    <x v="20"/>
    <x v="6"/>
    <x v="20"/>
  </r>
  <r>
    <n v="411"/>
    <x v="408"/>
    <x v="411"/>
    <n v="7800"/>
    <n v="8161"/>
    <n v="104.62820512820512"/>
    <x v="1"/>
    <n v="82"/>
    <n v="99.524390243902445"/>
    <x v="1"/>
    <x v="1"/>
    <x v="389"/>
    <x v="392"/>
    <x v="0"/>
    <x v="0"/>
    <x v="3"/>
    <x v="3"/>
    <x v="3"/>
  </r>
  <r>
    <n v="412"/>
    <x v="409"/>
    <x v="412"/>
    <n v="2100"/>
    <n v="14046"/>
    <n v="668.85714285714289"/>
    <x v="1"/>
    <n v="134"/>
    <n v="104.82089552238806"/>
    <x v="1"/>
    <x v="1"/>
    <x v="390"/>
    <x v="393"/>
    <x v="0"/>
    <x v="0"/>
    <x v="13"/>
    <x v="5"/>
    <x v="13"/>
  </r>
  <r>
    <n v="413"/>
    <x v="410"/>
    <x v="413"/>
    <n v="189500"/>
    <n v="117628"/>
    <n v="62.072823218997364"/>
    <x v="2"/>
    <n v="1089"/>
    <n v="108.01469237832875"/>
    <x v="1"/>
    <x v="1"/>
    <x v="391"/>
    <x v="394"/>
    <x v="0"/>
    <x v="0"/>
    <x v="10"/>
    <x v="4"/>
    <x v="10"/>
  </r>
  <r>
    <n v="414"/>
    <x v="411"/>
    <x v="414"/>
    <n v="188200"/>
    <n v="159405"/>
    <n v="84.699787460148784"/>
    <x v="0"/>
    <n v="5497"/>
    <n v="28.998544660724033"/>
    <x v="1"/>
    <x v="1"/>
    <x v="392"/>
    <x v="395"/>
    <x v="0"/>
    <x v="1"/>
    <x v="0"/>
    <x v="0"/>
    <x v="0"/>
  </r>
  <r>
    <n v="415"/>
    <x v="412"/>
    <x v="415"/>
    <n v="113500"/>
    <n v="12552"/>
    <n v="11.059030837004405"/>
    <x v="0"/>
    <n v="418"/>
    <n v="30.028708133971293"/>
    <x v="1"/>
    <x v="1"/>
    <x v="393"/>
    <x v="396"/>
    <x v="0"/>
    <x v="0"/>
    <x v="3"/>
    <x v="3"/>
    <x v="3"/>
  </r>
  <r>
    <n v="416"/>
    <x v="413"/>
    <x v="416"/>
    <n v="134600"/>
    <n v="59007"/>
    <n v="43.838781575037146"/>
    <x v="0"/>
    <n v="1439"/>
    <n v="41.005559416261292"/>
    <x v="1"/>
    <x v="1"/>
    <x v="394"/>
    <x v="397"/>
    <x v="0"/>
    <x v="1"/>
    <x v="4"/>
    <x v="4"/>
    <x v="4"/>
  </r>
  <r>
    <n v="417"/>
    <x v="414"/>
    <x v="417"/>
    <n v="1700"/>
    <n v="943"/>
    <n v="55.470588235294116"/>
    <x v="0"/>
    <n v="15"/>
    <n v="62.866666666666667"/>
    <x v="1"/>
    <x v="1"/>
    <x v="395"/>
    <x v="398"/>
    <x v="0"/>
    <x v="0"/>
    <x v="3"/>
    <x v="3"/>
    <x v="3"/>
  </r>
  <r>
    <n v="418"/>
    <x v="32"/>
    <x v="418"/>
    <n v="163700"/>
    <n v="93963"/>
    <n v="57.399511301160658"/>
    <x v="0"/>
    <n v="1999"/>
    <n v="47.005002501250623"/>
    <x v="0"/>
    <x v="0"/>
    <x v="396"/>
    <x v="399"/>
    <x v="0"/>
    <x v="0"/>
    <x v="4"/>
    <x v="4"/>
    <x v="4"/>
  </r>
  <r>
    <n v="419"/>
    <x v="415"/>
    <x v="419"/>
    <n v="113800"/>
    <n v="140469"/>
    <n v="123.43497363796135"/>
    <x v="1"/>
    <n v="5203"/>
    <n v="26.997693638285604"/>
    <x v="1"/>
    <x v="1"/>
    <x v="397"/>
    <x v="348"/>
    <x v="0"/>
    <x v="0"/>
    <x v="2"/>
    <x v="2"/>
    <x v="2"/>
  </r>
  <r>
    <n v="420"/>
    <x v="416"/>
    <x v="420"/>
    <n v="5000"/>
    <n v="6423"/>
    <n v="128.46"/>
    <x v="1"/>
    <n v="94"/>
    <n v="68.329787234042556"/>
    <x v="1"/>
    <x v="1"/>
    <x v="398"/>
    <x v="400"/>
    <x v="0"/>
    <x v="0"/>
    <x v="3"/>
    <x v="3"/>
    <x v="3"/>
  </r>
  <r>
    <n v="421"/>
    <x v="417"/>
    <x v="421"/>
    <n v="9400"/>
    <n v="6015"/>
    <n v="63.989361702127653"/>
    <x v="0"/>
    <n v="118"/>
    <n v="50.974576271186443"/>
    <x v="1"/>
    <x v="1"/>
    <x v="399"/>
    <x v="401"/>
    <x v="0"/>
    <x v="1"/>
    <x v="8"/>
    <x v="2"/>
    <x v="8"/>
  </r>
  <r>
    <n v="422"/>
    <x v="418"/>
    <x v="422"/>
    <n v="8700"/>
    <n v="11075"/>
    <n v="127.29885057471265"/>
    <x v="1"/>
    <n v="205"/>
    <n v="54.024390243902438"/>
    <x v="1"/>
    <x v="1"/>
    <x v="400"/>
    <x v="402"/>
    <x v="0"/>
    <x v="1"/>
    <x v="3"/>
    <x v="3"/>
    <x v="3"/>
  </r>
  <r>
    <n v="423"/>
    <x v="419"/>
    <x v="423"/>
    <n v="147800"/>
    <n v="15723"/>
    <n v="10.638024357239512"/>
    <x v="0"/>
    <n v="162"/>
    <n v="97.055555555555557"/>
    <x v="1"/>
    <x v="1"/>
    <x v="116"/>
    <x v="403"/>
    <x v="0"/>
    <x v="1"/>
    <x v="0"/>
    <x v="0"/>
    <x v="0"/>
  </r>
  <r>
    <n v="424"/>
    <x v="420"/>
    <x v="424"/>
    <n v="5100"/>
    <n v="2064"/>
    <n v="40.470588235294116"/>
    <x v="0"/>
    <n v="83"/>
    <n v="24.867469879518072"/>
    <x v="1"/>
    <x v="1"/>
    <x v="401"/>
    <x v="404"/>
    <x v="0"/>
    <x v="0"/>
    <x v="7"/>
    <x v="1"/>
    <x v="7"/>
  </r>
  <r>
    <n v="425"/>
    <x v="421"/>
    <x v="425"/>
    <n v="2700"/>
    <n v="7767"/>
    <n v="287.66666666666663"/>
    <x v="1"/>
    <n v="92"/>
    <n v="84.423913043478265"/>
    <x v="1"/>
    <x v="1"/>
    <x v="402"/>
    <x v="405"/>
    <x v="0"/>
    <x v="0"/>
    <x v="14"/>
    <x v="7"/>
    <x v="14"/>
  </r>
  <r>
    <n v="426"/>
    <x v="422"/>
    <x v="426"/>
    <n v="1800"/>
    <n v="10313"/>
    <n v="572.94444444444446"/>
    <x v="1"/>
    <n v="219"/>
    <n v="47.091324200913242"/>
    <x v="1"/>
    <x v="1"/>
    <x v="403"/>
    <x v="406"/>
    <x v="0"/>
    <x v="0"/>
    <x v="3"/>
    <x v="3"/>
    <x v="3"/>
  </r>
  <r>
    <n v="427"/>
    <x v="423"/>
    <x v="427"/>
    <n v="174500"/>
    <n v="197018"/>
    <n v="112.90429799426933"/>
    <x v="1"/>
    <n v="2526"/>
    <n v="77.996041171813147"/>
    <x v="1"/>
    <x v="1"/>
    <x v="404"/>
    <x v="407"/>
    <x v="0"/>
    <x v="1"/>
    <x v="3"/>
    <x v="3"/>
    <x v="3"/>
  </r>
  <r>
    <n v="428"/>
    <x v="424"/>
    <x v="428"/>
    <n v="101400"/>
    <n v="47037"/>
    <n v="46.387573964497044"/>
    <x v="0"/>
    <n v="747"/>
    <n v="62.967871485943775"/>
    <x v="1"/>
    <x v="1"/>
    <x v="405"/>
    <x v="408"/>
    <x v="0"/>
    <x v="0"/>
    <x v="10"/>
    <x v="4"/>
    <x v="10"/>
  </r>
  <r>
    <n v="429"/>
    <x v="425"/>
    <x v="429"/>
    <n v="191000"/>
    <n v="173191"/>
    <n v="90.675916230366497"/>
    <x v="3"/>
    <n v="2138"/>
    <n v="81.006080449017773"/>
    <x v="1"/>
    <x v="1"/>
    <x v="406"/>
    <x v="409"/>
    <x v="0"/>
    <x v="1"/>
    <x v="14"/>
    <x v="7"/>
    <x v="14"/>
  </r>
  <r>
    <n v="430"/>
    <x v="426"/>
    <x v="430"/>
    <n v="8100"/>
    <n v="5487"/>
    <n v="67.740740740740748"/>
    <x v="0"/>
    <n v="84"/>
    <n v="65.321428571428569"/>
    <x v="1"/>
    <x v="1"/>
    <x v="407"/>
    <x v="410"/>
    <x v="0"/>
    <x v="0"/>
    <x v="3"/>
    <x v="3"/>
    <x v="3"/>
  </r>
  <r>
    <n v="431"/>
    <x v="427"/>
    <x v="431"/>
    <n v="5100"/>
    <n v="9817"/>
    <n v="192.49019607843135"/>
    <x v="1"/>
    <n v="94"/>
    <n v="104.43617021276596"/>
    <x v="1"/>
    <x v="1"/>
    <x v="408"/>
    <x v="312"/>
    <x v="1"/>
    <x v="0"/>
    <x v="3"/>
    <x v="3"/>
    <x v="3"/>
  </r>
  <r>
    <n v="432"/>
    <x v="428"/>
    <x v="432"/>
    <n v="7700"/>
    <n v="6369"/>
    <n v="82.714285714285722"/>
    <x v="0"/>
    <n v="91"/>
    <n v="69.989010989010993"/>
    <x v="1"/>
    <x v="1"/>
    <x v="409"/>
    <x v="411"/>
    <x v="0"/>
    <x v="0"/>
    <x v="3"/>
    <x v="3"/>
    <x v="3"/>
  </r>
  <r>
    <n v="433"/>
    <x v="429"/>
    <x v="433"/>
    <n v="121400"/>
    <n v="65755"/>
    <n v="54.163920922570021"/>
    <x v="0"/>
    <n v="792"/>
    <n v="83.023989898989896"/>
    <x v="1"/>
    <x v="1"/>
    <x v="410"/>
    <x v="412"/>
    <x v="0"/>
    <x v="1"/>
    <x v="4"/>
    <x v="4"/>
    <x v="4"/>
  </r>
  <r>
    <n v="434"/>
    <x v="430"/>
    <x v="434"/>
    <n v="5400"/>
    <n v="903"/>
    <n v="16.722222222222221"/>
    <x v="3"/>
    <n v="10"/>
    <n v="90.3"/>
    <x v="0"/>
    <x v="0"/>
    <x v="411"/>
    <x v="413"/>
    <x v="1"/>
    <x v="0"/>
    <x v="3"/>
    <x v="3"/>
    <x v="3"/>
  </r>
  <r>
    <n v="435"/>
    <x v="431"/>
    <x v="435"/>
    <n v="152400"/>
    <n v="178120"/>
    <n v="116.87664041994749"/>
    <x v="1"/>
    <n v="1713"/>
    <n v="103.98131932282546"/>
    <x v="6"/>
    <x v="6"/>
    <x v="412"/>
    <x v="414"/>
    <x v="0"/>
    <x v="1"/>
    <x v="3"/>
    <x v="3"/>
    <x v="3"/>
  </r>
  <r>
    <n v="436"/>
    <x v="432"/>
    <x v="436"/>
    <n v="1300"/>
    <n v="13678"/>
    <n v="1052.1538461538462"/>
    <x v="1"/>
    <n v="249"/>
    <n v="54.931726907630519"/>
    <x v="1"/>
    <x v="1"/>
    <x v="413"/>
    <x v="354"/>
    <x v="0"/>
    <x v="0"/>
    <x v="17"/>
    <x v="1"/>
    <x v="17"/>
  </r>
  <r>
    <n v="437"/>
    <x v="433"/>
    <x v="437"/>
    <n v="8100"/>
    <n v="9969"/>
    <n v="123.07407407407408"/>
    <x v="1"/>
    <n v="192"/>
    <n v="51.921875"/>
    <x v="1"/>
    <x v="1"/>
    <x v="414"/>
    <x v="415"/>
    <x v="0"/>
    <x v="1"/>
    <x v="10"/>
    <x v="4"/>
    <x v="10"/>
  </r>
  <r>
    <n v="438"/>
    <x v="434"/>
    <x v="438"/>
    <n v="8300"/>
    <n v="14827"/>
    <n v="178.63855421686748"/>
    <x v="1"/>
    <n v="247"/>
    <n v="60.02834008097166"/>
    <x v="1"/>
    <x v="1"/>
    <x v="415"/>
    <x v="416"/>
    <x v="0"/>
    <x v="0"/>
    <x v="3"/>
    <x v="3"/>
    <x v="3"/>
  </r>
  <r>
    <n v="439"/>
    <x v="435"/>
    <x v="439"/>
    <n v="28400"/>
    <n v="100900"/>
    <n v="355.28169014084506"/>
    <x v="1"/>
    <n v="2293"/>
    <n v="44.003488879197555"/>
    <x v="1"/>
    <x v="1"/>
    <x v="416"/>
    <x v="417"/>
    <x v="0"/>
    <x v="0"/>
    <x v="22"/>
    <x v="4"/>
    <x v="22"/>
  </r>
  <r>
    <n v="440"/>
    <x v="436"/>
    <x v="440"/>
    <n v="102500"/>
    <n v="165954"/>
    <n v="161.90634146341463"/>
    <x v="1"/>
    <n v="3131"/>
    <n v="53.003513254551258"/>
    <x v="1"/>
    <x v="1"/>
    <x v="417"/>
    <x v="418"/>
    <x v="0"/>
    <x v="0"/>
    <x v="19"/>
    <x v="4"/>
    <x v="19"/>
  </r>
  <r>
    <n v="441"/>
    <x v="437"/>
    <x v="441"/>
    <n v="7000"/>
    <n v="1744"/>
    <n v="24.914285714285715"/>
    <x v="0"/>
    <n v="32"/>
    <n v="54.5"/>
    <x v="1"/>
    <x v="1"/>
    <x v="418"/>
    <x v="419"/>
    <x v="0"/>
    <x v="0"/>
    <x v="8"/>
    <x v="2"/>
    <x v="8"/>
  </r>
  <r>
    <n v="442"/>
    <x v="438"/>
    <x v="442"/>
    <n v="5400"/>
    <n v="10731"/>
    <n v="198.72222222222223"/>
    <x v="1"/>
    <n v="143"/>
    <n v="75.04195804195804"/>
    <x v="6"/>
    <x v="6"/>
    <x v="419"/>
    <x v="420"/>
    <x v="0"/>
    <x v="0"/>
    <x v="3"/>
    <x v="3"/>
    <x v="3"/>
  </r>
  <r>
    <n v="443"/>
    <x v="439"/>
    <x v="443"/>
    <n v="9300"/>
    <n v="3232"/>
    <n v="34.752688172043008"/>
    <x v="3"/>
    <n v="90"/>
    <n v="35.911111111111111"/>
    <x v="1"/>
    <x v="1"/>
    <x v="420"/>
    <x v="421"/>
    <x v="0"/>
    <x v="0"/>
    <x v="3"/>
    <x v="3"/>
    <x v="3"/>
  </r>
  <r>
    <n v="444"/>
    <x v="347"/>
    <x v="444"/>
    <n v="6200"/>
    <n v="10938"/>
    <n v="176.41935483870967"/>
    <x v="1"/>
    <n v="296"/>
    <n v="36.952702702702702"/>
    <x v="1"/>
    <x v="1"/>
    <x v="421"/>
    <x v="422"/>
    <x v="0"/>
    <x v="1"/>
    <x v="7"/>
    <x v="1"/>
    <x v="7"/>
  </r>
  <r>
    <n v="445"/>
    <x v="440"/>
    <x v="445"/>
    <n v="2100"/>
    <n v="10739"/>
    <n v="511.38095238095235"/>
    <x v="1"/>
    <n v="170"/>
    <n v="63.170588235294119"/>
    <x v="1"/>
    <x v="1"/>
    <x v="422"/>
    <x v="423"/>
    <x v="0"/>
    <x v="1"/>
    <x v="3"/>
    <x v="3"/>
    <x v="3"/>
  </r>
  <r>
    <n v="446"/>
    <x v="441"/>
    <x v="446"/>
    <n v="6800"/>
    <n v="5579"/>
    <n v="82.044117647058826"/>
    <x v="0"/>
    <n v="186"/>
    <n v="29.99462365591398"/>
    <x v="1"/>
    <x v="1"/>
    <x v="423"/>
    <x v="424"/>
    <x v="0"/>
    <x v="0"/>
    <x v="8"/>
    <x v="2"/>
    <x v="8"/>
  </r>
  <r>
    <n v="447"/>
    <x v="442"/>
    <x v="447"/>
    <n v="155200"/>
    <n v="37754"/>
    <n v="24.326030927835053"/>
    <x v="3"/>
    <n v="439"/>
    <n v="86"/>
    <x v="4"/>
    <x v="4"/>
    <x v="424"/>
    <x v="425"/>
    <x v="0"/>
    <x v="0"/>
    <x v="19"/>
    <x v="4"/>
    <x v="19"/>
  </r>
  <r>
    <n v="448"/>
    <x v="443"/>
    <x v="448"/>
    <n v="89900"/>
    <n v="45384"/>
    <n v="50.482758620689658"/>
    <x v="0"/>
    <n v="605"/>
    <n v="75.014876033057845"/>
    <x v="1"/>
    <x v="1"/>
    <x v="425"/>
    <x v="426"/>
    <x v="0"/>
    <x v="1"/>
    <x v="11"/>
    <x v="6"/>
    <x v="11"/>
  </r>
  <r>
    <n v="449"/>
    <x v="444"/>
    <x v="449"/>
    <n v="900"/>
    <n v="8703"/>
    <n v="967"/>
    <x v="1"/>
    <n v="86"/>
    <n v="101.19767441860465"/>
    <x v="3"/>
    <x v="3"/>
    <x v="426"/>
    <x v="427"/>
    <x v="0"/>
    <x v="0"/>
    <x v="11"/>
    <x v="6"/>
    <x v="11"/>
  </r>
  <r>
    <n v="450"/>
    <x v="445"/>
    <x v="450"/>
    <n v="100"/>
    <n v="4"/>
    <n v="4"/>
    <x v="0"/>
    <n v="1"/>
    <n v="4"/>
    <x v="0"/>
    <x v="0"/>
    <x v="427"/>
    <x v="428"/>
    <x v="0"/>
    <x v="0"/>
    <x v="10"/>
    <x v="4"/>
    <x v="10"/>
  </r>
  <r>
    <n v="451"/>
    <x v="446"/>
    <x v="451"/>
    <n v="148400"/>
    <n v="182302"/>
    <n v="122.84501347708894"/>
    <x v="1"/>
    <n v="6286"/>
    <n v="29.001272669424118"/>
    <x v="1"/>
    <x v="1"/>
    <x v="428"/>
    <x v="429"/>
    <x v="0"/>
    <x v="0"/>
    <x v="1"/>
    <x v="1"/>
    <x v="1"/>
  </r>
  <r>
    <n v="452"/>
    <x v="447"/>
    <x v="452"/>
    <n v="4800"/>
    <n v="3045"/>
    <n v="63.4375"/>
    <x v="0"/>
    <n v="31"/>
    <n v="98.225806451612897"/>
    <x v="1"/>
    <x v="1"/>
    <x v="429"/>
    <x v="430"/>
    <x v="0"/>
    <x v="0"/>
    <x v="6"/>
    <x v="4"/>
    <x v="6"/>
  </r>
  <r>
    <n v="453"/>
    <x v="448"/>
    <x v="453"/>
    <n v="182400"/>
    <n v="102749"/>
    <n v="56.331688596491226"/>
    <x v="0"/>
    <n v="1181"/>
    <n v="87.001693480101608"/>
    <x v="1"/>
    <x v="1"/>
    <x v="411"/>
    <x v="431"/>
    <x v="0"/>
    <x v="0"/>
    <x v="22"/>
    <x v="4"/>
    <x v="22"/>
  </r>
  <r>
    <n v="454"/>
    <x v="449"/>
    <x v="454"/>
    <n v="4000"/>
    <n v="1763"/>
    <n v="44.074999999999996"/>
    <x v="0"/>
    <n v="39"/>
    <n v="45.205128205128204"/>
    <x v="1"/>
    <x v="1"/>
    <x v="430"/>
    <x v="432"/>
    <x v="0"/>
    <x v="1"/>
    <x v="6"/>
    <x v="4"/>
    <x v="6"/>
  </r>
  <r>
    <n v="455"/>
    <x v="450"/>
    <x v="455"/>
    <n v="116500"/>
    <n v="137904"/>
    <n v="118.37253218884121"/>
    <x v="1"/>
    <n v="3727"/>
    <n v="37.001341561577675"/>
    <x v="1"/>
    <x v="1"/>
    <x v="431"/>
    <x v="433"/>
    <x v="0"/>
    <x v="0"/>
    <x v="3"/>
    <x v="3"/>
    <x v="3"/>
  </r>
  <r>
    <n v="456"/>
    <x v="451"/>
    <x v="456"/>
    <n v="146400"/>
    <n v="152438"/>
    <n v="104.1243169398907"/>
    <x v="1"/>
    <n v="1605"/>
    <n v="94.976947040498445"/>
    <x v="1"/>
    <x v="1"/>
    <x v="432"/>
    <x v="434"/>
    <x v="0"/>
    <x v="1"/>
    <x v="7"/>
    <x v="1"/>
    <x v="7"/>
  </r>
  <r>
    <n v="457"/>
    <x v="452"/>
    <x v="457"/>
    <n v="5000"/>
    <n v="1332"/>
    <n v="26.640000000000004"/>
    <x v="0"/>
    <n v="46"/>
    <n v="28.956521739130434"/>
    <x v="1"/>
    <x v="1"/>
    <x v="433"/>
    <x v="435"/>
    <x v="0"/>
    <x v="0"/>
    <x v="3"/>
    <x v="3"/>
    <x v="3"/>
  </r>
  <r>
    <n v="458"/>
    <x v="453"/>
    <x v="458"/>
    <n v="33800"/>
    <n v="118706"/>
    <n v="351.20118343195264"/>
    <x v="1"/>
    <n v="2120"/>
    <n v="55.993396226415094"/>
    <x v="1"/>
    <x v="1"/>
    <x v="434"/>
    <x v="436"/>
    <x v="0"/>
    <x v="0"/>
    <x v="3"/>
    <x v="3"/>
    <x v="3"/>
  </r>
  <r>
    <n v="459"/>
    <x v="454"/>
    <x v="459"/>
    <n v="6300"/>
    <n v="5674"/>
    <n v="90.063492063492063"/>
    <x v="0"/>
    <n v="105"/>
    <n v="54.038095238095238"/>
    <x v="1"/>
    <x v="1"/>
    <x v="435"/>
    <x v="437"/>
    <x v="0"/>
    <x v="0"/>
    <x v="4"/>
    <x v="4"/>
    <x v="4"/>
  </r>
  <r>
    <n v="460"/>
    <x v="455"/>
    <x v="460"/>
    <n v="2400"/>
    <n v="4119"/>
    <n v="171.625"/>
    <x v="1"/>
    <n v="50"/>
    <n v="82.38"/>
    <x v="1"/>
    <x v="1"/>
    <x v="8"/>
    <x v="438"/>
    <x v="0"/>
    <x v="0"/>
    <x v="3"/>
    <x v="3"/>
    <x v="3"/>
  </r>
  <r>
    <n v="461"/>
    <x v="456"/>
    <x v="461"/>
    <n v="98800"/>
    <n v="139354"/>
    <n v="141.04655870445345"/>
    <x v="1"/>
    <n v="2080"/>
    <n v="66.997115384615384"/>
    <x v="1"/>
    <x v="1"/>
    <x v="436"/>
    <x v="439"/>
    <x v="0"/>
    <x v="0"/>
    <x v="6"/>
    <x v="4"/>
    <x v="6"/>
  </r>
  <r>
    <n v="462"/>
    <x v="457"/>
    <x v="462"/>
    <n v="188800"/>
    <n v="57734"/>
    <n v="30.57944915254237"/>
    <x v="0"/>
    <n v="535"/>
    <n v="107.91401869158878"/>
    <x v="1"/>
    <x v="1"/>
    <x v="385"/>
    <x v="440"/>
    <x v="0"/>
    <x v="0"/>
    <x v="20"/>
    <x v="6"/>
    <x v="20"/>
  </r>
  <r>
    <n v="463"/>
    <x v="458"/>
    <x v="463"/>
    <n v="134300"/>
    <n v="145265"/>
    <n v="108.16455696202532"/>
    <x v="1"/>
    <n v="2105"/>
    <n v="69.009501187648453"/>
    <x v="1"/>
    <x v="1"/>
    <x v="437"/>
    <x v="441"/>
    <x v="0"/>
    <x v="0"/>
    <x v="10"/>
    <x v="4"/>
    <x v="10"/>
  </r>
  <r>
    <n v="464"/>
    <x v="459"/>
    <x v="464"/>
    <n v="71200"/>
    <n v="95020"/>
    <n v="133.45505617977528"/>
    <x v="1"/>
    <n v="2436"/>
    <n v="39.006568144499177"/>
    <x v="1"/>
    <x v="1"/>
    <x v="438"/>
    <x v="442"/>
    <x v="0"/>
    <x v="0"/>
    <x v="3"/>
    <x v="3"/>
    <x v="3"/>
  </r>
  <r>
    <n v="465"/>
    <x v="460"/>
    <x v="465"/>
    <n v="4700"/>
    <n v="8829"/>
    <n v="187.85106382978722"/>
    <x v="1"/>
    <n v="80"/>
    <n v="110.3625"/>
    <x v="1"/>
    <x v="1"/>
    <x v="439"/>
    <x v="443"/>
    <x v="0"/>
    <x v="0"/>
    <x v="18"/>
    <x v="5"/>
    <x v="18"/>
  </r>
  <r>
    <n v="466"/>
    <x v="461"/>
    <x v="466"/>
    <n v="1200"/>
    <n v="3984"/>
    <n v="332"/>
    <x v="1"/>
    <n v="42"/>
    <n v="94.857142857142861"/>
    <x v="1"/>
    <x v="1"/>
    <x v="440"/>
    <x v="444"/>
    <x v="0"/>
    <x v="1"/>
    <x v="8"/>
    <x v="2"/>
    <x v="8"/>
  </r>
  <r>
    <n v="467"/>
    <x v="462"/>
    <x v="467"/>
    <n v="1400"/>
    <n v="8053"/>
    <n v="575.21428571428578"/>
    <x v="1"/>
    <n v="139"/>
    <n v="57.935251798561154"/>
    <x v="0"/>
    <x v="0"/>
    <x v="441"/>
    <x v="445"/>
    <x v="0"/>
    <x v="1"/>
    <x v="2"/>
    <x v="2"/>
    <x v="2"/>
  </r>
  <r>
    <n v="468"/>
    <x v="463"/>
    <x v="468"/>
    <n v="4000"/>
    <n v="1620"/>
    <n v="40.5"/>
    <x v="0"/>
    <n v="16"/>
    <n v="101.25"/>
    <x v="1"/>
    <x v="1"/>
    <x v="442"/>
    <x v="368"/>
    <x v="0"/>
    <x v="0"/>
    <x v="3"/>
    <x v="3"/>
    <x v="3"/>
  </r>
  <r>
    <n v="469"/>
    <x v="464"/>
    <x v="469"/>
    <n v="5600"/>
    <n v="10328"/>
    <n v="184.42857142857144"/>
    <x v="1"/>
    <n v="159"/>
    <n v="64.95597484276729"/>
    <x v="1"/>
    <x v="1"/>
    <x v="443"/>
    <x v="446"/>
    <x v="0"/>
    <x v="0"/>
    <x v="6"/>
    <x v="4"/>
    <x v="6"/>
  </r>
  <r>
    <n v="470"/>
    <x v="465"/>
    <x v="470"/>
    <n v="3600"/>
    <n v="10289"/>
    <n v="285.80555555555554"/>
    <x v="1"/>
    <n v="381"/>
    <n v="27.00524934383202"/>
    <x v="1"/>
    <x v="1"/>
    <x v="315"/>
    <x v="447"/>
    <x v="0"/>
    <x v="0"/>
    <x v="8"/>
    <x v="2"/>
    <x v="8"/>
  </r>
  <r>
    <n v="471"/>
    <x v="197"/>
    <x v="471"/>
    <n v="3100"/>
    <n v="9889"/>
    <n v="319"/>
    <x v="1"/>
    <n v="194"/>
    <n v="50.97422680412371"/>
    <x v="4"/>
    <x v="4"/>
    <x v="444"/>
    <x v="448"/>
    <x v="0"/>
    <x v="1"/>
    <x v="0"/>
    <x v="0"/>
    <x v="0"/>
  </r>
  <r>
    <n v="472"/>
    <x v="466"/>
    <x v="472"/>
    <n v="153800"/>
    <n v="60342"/>
    <n v="39.234070221066318"/>
    <x v="0"/>
    <n v="575"/>
    <n v="104.94260869565217"/>
    <x v="1"/>
    <x v="1"/>
    <x v="445"/>
    <x v="178"/>
    <x v="0"/>
    <x v="0"/>
    <x v="1"/>
    <x v="1"/>
    <x v="1"/>
  </r>
  <r>
    <n v="473"/>
    <x v="467"/>
    <x v="473"/>
    <n v="5000"/>
    <n v="8907"/>
    <n v="178.14000000000001"/>
    <x v="1"/>
    <n v="106"/>
    <n v="84.028301886792448"/>
    <x v="1"/>
    <x v="1"/>
    <x v="446"/>
    <x v="449"/>
    <x v="0"/>
    <x v="0"/>
    <x v="5"/>
    <x v="1"/>
    <x v="5"/>
  </r>
  <r>
    <n v="474"/>
    <x v="468"/>
    <x v="474"/>
    <n v="4000"/>
    <n v="14606"/>
    <n v="365.15"/>
    <x v="1"/>
    <n v="142"/>
    <n v="102.85915492957747"/>
    <x v="1"/>
    <x v="1"/>
    <x v="447"/>
    <x v="450"/>
    <x v="0"/>
    <x v="0"/>
    <x v="19"/>
    <x v="4"/>
    <x v="19"/>
  </r>
  <r>
    <n v="475"/>
    <x v="469"/>
    <x v="475"/>
    <n v="7400"/>
    <n v="8432"/>
    <n v="113.94594594594594"/>
    <x v="1"/>
    <n v="211"/>
    <n v="39.962085308056871"/>
    <x v="1"/>
    <x v="1"/>
    <x v="448"/>
    <x v="451"/>
    <x v="0"/>
    <x v="1"/>
    <x v="18"/>
    <x v="5"/>
    <x v="18"/>
  </r>
  <r>
    <n v="476"/>
    <x v="470"/>
    <x v="476"/>
    <n v="191500"/>
    <n v="57122"/>
    <n v="29.828720626631856"/>
    <x v="0"/>
    <n v="1120"/>
    <n v="51.001785714285717"/>
    <x v="1"/>
    <x v="1"/>
    <x v="342"/>
    <x v="452"/>
    <x v="0"/>
    <x v="0"/>
    <x v="13"/>
    <x v="5"/>
    <x v="13"/>
  </r>
  <r>
    <n v="477"/>
    <x v="471"/>
    <x v="477"/>
    <n v="8500"/>
    <n v="4613"/>
    <n v="54.270588235294113"/>
    <x v="0"/>
    <n v="113"/>
    <n v="40.823008849557525"/>
    <x v="1"/>
    <x v="1"/>
    <x v="449"/>
    <x v="453"/>
    <x v="0"/>
    <x v="0"/>
    <x v="22"/>
    <x v="4"/>
    <x v="22"/>
  </r>
  <r>
    <n v="478"/>
    <x v="472"/>
    <x v="478"/>
    <n v="68800"/>
    <n v="162603"/>
    <n v="236.34156976744185"/>
    <x v="1"/>
    <n v="2756"/>
    <n v="58.999637155297535"/>
    <x v="1"/>
    <x v="1"/>
    <x v="450"/>
    <x v="454"/>
    <x v="0"/>
    <x v="0"/>
    <x v="8"/>
    <x v="2"/>
    <x v="8"/>
  </r>
  <r>
    <n v="479"/>
    <x v="473"/>
    <x v="479"/>
    <n v="2400"/>
    <n v="12310"/>
    <n v="512.91666666666663"/>
    <x v="1"/>
    <n v="173"/>
    <n v="71.156069364161851"/>
    <x v="4"/>
    <x v="4"/>
    <x v="451"/>
    <x v="455"/>
    <x v="0"/>
    <x v="0"/>
    <x v="0"/>
    <x v="0"/>
    <x v="0"/>
  </r>
  <r>
    <n v="480"/>
    <x v="474"/>
    <x v="480"/>
    <n v="8600"/>
    <n v="8656"/>
    <n v="100.65116279069768"/>
    <x v="1"/>
    <n v="87"/>
    <n v="99.494252873563212"/>
    <x v="1"/>
    <x v="1"/>
    <x v="452"/>
    <x v="456"/>
    <x v="0"/>
    <x v="1"/>
    <x v="14"/>
    <x v="7"/>
    <x v="14"/>
  </r>
  <r>
    <n v="481"/>
    <x v="475"/>
    <x v="481"/>
    <n v="196600"/>
    <n v="159931"/>
    <n v="81.348423194303152"/>
    <x v="0"/>
    <n v="1538"/>
    <n v="103.98634590377114"/>
    <x v="1"/>
    <x v="1"/>
    <x v="453"/>
    <x v="457"/>
    <x v="0"/>
    <x v="1"/>
    <x v="3"/>
    <x v="3"/>
    <x v="3"/>
  </r>
  <r>
    <n v="482"/>
    <x v="476"/>
    <x v="482"/>
    <n v="4200"/>
    <n v="689"/>
    <n v="16.404761904761905"/>
    <x v="0"/>
    <n v="9"/>
    <n v="76.555555555555557"/>
    <x v="1"/>
    <x v="1"/>
    <x v="454"/>
    <x v="458"/>
    <x v="0"/>
    <x v="1"/>
    <x v="13"/>
    <x v="5"/>
    <x v="13"/>
  </r>
  <r>
    <n v="483"/>
    <x v="477"/>
    <x v="483"/>
    <n v="91400"/>
    <n v="48236"/>
    <n v="52.774617067833695"/>
    <x v="0"/>
    <n v="554"/>
    <n v="87.068592057761734"/>
    <x v="1"/>
    <x v="1"/>
    <x v="455"/>
    <x v="459"/>
    <x v="0"/>
    <x v="0"/>
    <x v="3"/>
    <x v="3"/>
    <x v="3"/>
  </r>
  <r>
    <n v="484"/>
    <x v="478"/>
    <x v="484"/>
    <n v="29600"/>
    <n v="77021"/>
    <n v="260.20608108108109"/>
    <x v="1"/>
    <n v="1572"/>
    <n v="48.99554707379135"/>
    <x v="4"/>
    <x v="4"/>
    <x v="456"/>
    <x v="460"/>
    <x v="0"/>
    <x v="1"/>
    <x v="0"/>
    <x v="0"/>
    <x v="0"/>
  </r>
  <r>
    <n v="485"/>
    <x v="479"/>
    <x v="485"/>
    <n v="90600"/>
    <n v="27844"/>
    <n v="30.73289183222958"/>
    <x v="0"/>
    <n v="648"/>
    <n v="42.969135802469133"/>
    <x v="4"/>
    <x v="4"/>
    <x v="457"/>
    <x v="461"/>
    <x v="0"/>
    <x v="0"/>
    <x v="3"/>
    <x v="3"/>
    <x v="3"/>
  </r>
  <r>
    <n v="486"/>
    <x v="480"/>
    <x v="486"/>
    <n v="5200"/>
    <n v="702"/>
    <n v="13.5"/>
    <x v="0"/>
    <n v="21"/>
    <n v="33.428571428571431"/>
    <x v="4"/>
    <x v="4"/>
    <x v="458"/>
    <x v="462"/>
    <x v="0"/>
    <x v="1"/>
    <x v="18"/>
    <x v="5"/>
    <x v="18"/>
  </r>
  <r>
    <n v="487"/>
    <x v="481"/>
    <x v="487"/>
    <n v="110300"/>
    <n v="197024"/>
    <n v="178.62556663644605"/>
    <x v="1"/>
    <n v="2346"/>
    <n v="83.982949701619773"/>
    <x v="1"/>
    <x v="1"/>
    <x v="459"/>
    <x v="463"/>
    <x v="0"/>
    <x v="0"/>
    <x v="3"/>
    <x v="3"/>
    <x v="3"/>
  </r>
  <r>
    <n v="488"/>
    <x v="482"/>
    <x v="488"/>
    <n v="5300"/>
    <n v="11663"/>
    <n v="220.0566037735849"/>
    <x v="1"/>
    <n v="115"/>
    <n v="101.41739130434783"/>
    <x v="1"/>
    <x v="1"/>
    <x v="460"/>
    <x v="464"/>
    <x v="0"/>
    <x v="0"/>
    <x v="3"/>
    <x v="3"/>
    <x v="3"/>
  </r>
  <r>
    <n v="489"/>
    <x v="483"/>
    <x v="489"/>
    <n v="9200"/>
    <n v="9339"/>
    <n v="101.5108695652174"/>
    <x v="1"/>
    <n v="85"/>
    <n v="109.87058823529412"/>
    <x v="6"/>
    <x v="6"/>
    <x v="461"/>
    <x v="465"/>
    <x v="0"/>
    <x v="0"/>
    <x v="8"/>
    <x v="2"/>
    <x v="8"/>
  </r>
  <r>
    <n v="490"/>
    <x v="484"/>
    <x v="490"/>
    <n v="2400"/>
    <n v="4596"/>
    <n v="191.5"/>
    <x v="1"/>
    <n v="144"/>
    <n v="31.916666666666668"/>
    <x v="1"/>
    <x v="1"/>
    <x v="462"/>
    <x v="466"/>
    <x v="0"/>
    <x v="0"/>
    <x v="23"/>
    <x v="8"/>
    <x v="23"/>
  </r>
  <r>
    <n v="491"/>
    <x v="485"/>
    <x v="491"/>
    <n v="56800"/>
    <n v="173437"/>
    <n v="305.34683098591546"/>
    <x v="1"/>
    <n v="2443"/>
    <n v="70.993450675399103"/>
    <x v="1"/>
    <x v="1"/>
    <x v="463"/>
    <x v="467"/>
    <x v="0"/>
    <x v="1"/>
    <x v="0"/>
    <x v="0"/>
    <x v="0"/>
  </r>
  <r>
    <n v="492"/>
    <x v="486"/>
    <x v="492"/>
    <n v="191000"/>
    <n v="45831"/>
    <n v="23.995287958115181"/>
    <x v="3"/>
    <n v="595"/>
    <n v="77.026890756302521"/>
    <x v="1"/>
    <x v="1"/>
    <x v="464"/>
    <x v="468"/>
    <x v="1"/>
    <x v="1"/>
    <x v="12"/>
    <x v="4"/>
    <x v="12"/>
  </r>
  <r>
    <n v="493"/>
    <x v="487"/>
    <x v="493"/>
    <n v="900"/>
    <n v="6514"/>
    <n v="723.77777777777771"/>
    <x v="1"/>
    <n v="64"/>
    <n v="101.78125"/>
    <x v="1"/>
    <x v="1"/>
    <x v="465"/>
    <x v="469"/>
    <x v="0"/>
    <x v="0"/>
    <x v="14"/>
    <x v="7"/>
    <x v="14"/>
  </r>
  <r>
    <n v="494"/>
    <x v="488"/>
    <x v="494"/>
    <n v="2500"/>
    <n v="13684"/>
    <n v="547.36"/>
    <x v="1"/>
    <n v="268"/>
    <n v="51.059701492537314"/>
    <x v="1"/>
    <x v="1"/>
    <x v="466"/>
    <x v="470"/>
    <x v="0"/>
    <x v="0"/>
    <x v="8"/>
    <x v="2"/>
    <x v="8"/>
  </r>
  <r>
    <n v="495"/>
    <x v="489"/>
    <x v="495"/>
    <n v="3200"/>
    <n v="13264"/>
    <n v="414.49999999999994"/>
    <x v="1"/>
    <n v="195"/>
    <n v="68.02051282051282"/>
    <x v="3"/>
    <x v="3"/>
    <x v="467"/>
    <x v="471"/>
    <x v="0"/>
    <x v="0"/>
    <x v="3"/>
    <x v="3"/>
    <x v="3"/>
  </r>
  <r>
    <n v="496"/>
    <x v="490"/>
    <x v="496"/>
    <n v="183800"/>
    <n v="1667"/>
    <n v="0.90696409140369971"/>
    <x v="0"/>
    <n v="54"/>
    <n v="30.87037037037037"/>
    <x v="1"/>
    <x v="1"/>
    <x v="468"/>
    <x v="472"/>
    <x v="0"/>
    <x v="0"/>
    <x v="10"/>
    <x v="4"/>
    <x v="10"/>
  </r>
  <r>
    <n v="497"/>
    <x v="491"/>
    <x v="497"/>
    <n v="9800"/>
    <n v="3349"/>
    <n v="34.173469387755098"/>
    <x v="0"/>
    <n v="120"/>
    <n v="27.908333333333335"/>
    <x v="1"/>
    <x v="1"/>
    <x v="469"/>
    <x v="473"/>
    <x v="0"/>
    <x v="1"/>
    <x v="8"/>
    <x v="2"/>
    <x v="8"/>
  </r>
  <r>
    <n v="498"/>
    <x v="492"/>
    <x v="498"/>
    <n v="193400"/>
    <n v="46317"/>
    <n v="23.948810754912099"/>
    <x v="0"/>
    <n v="579"/>
    <n v="79.994818652849744"/>
    <x v="3"/>
    <x v="3"/>
    <x v="470"/>
    <x v="474"/>
    <x v="0"/>
    <x v="0"/>
    <x v="2"/>
    <x v="2"/>
    <x v="2"/>
  </r>
  <r>
    <n v="499"/>
    <x v="493"/>
    <x v="499"/>
    <n v="163800"/>
    <n v="78743"/>
    <n v="48.072649572649574"/>
    <x v="0"/>
    <n v="2072"/>
    <n v="38.003378378378379"/>
    <x v="1"/>
    <x v="1"/>
    <x v="471"/>
    <x v="475"/>
    <x v="0"/>
    <x v="1"/>
    <x v="4"/>
    <x v="4"/>
    <x v="4"/>
  </r>
  <r>
    <n v="500"/>
    <x v="494"/>
    <x v="500"/>
    <n v="100"/>
    <n v="0"/>
    <n v="0"/>
    <x v="0"/>
    <n v="0"/>
    <n v="0"/>
    <x v="1"/>
    <x v="1"/>
    <x v="472"/>
    <x v="380"/>
    <x v="0"/>
    <x v="1"/>
    <x v="3"/>
    <x v="3"/>
    <x v="3"/>
  </r>
  <r>
    <n v="501"/>
    <x v="495"/>
    <x v="501"/>
    <n v="153600"/>
    <n v="107743"/>
    <n v="70.145182291666657"/>
    <x v="0"/>
    <n v="1796"/>
    <n v="59.990534521158132"/>
    <x v="1"/>
    <x v="1"/>
    <x v="473"/>
    <x v="353"/>
    <x v="0"/>
    <x v="0"/>
    <x v="4"/>
    <x v="4"/>
    <x v="4"/>
  </r>
  <r>
    <n v="502"/>
    <x v="212"/>
    <x v="502"/>
    <n v="1300"/>
    <n v="6889"/>
    <n v="529.92307692307691"/>
    <x v="1"/>
    <n v="186"/>
    <n v="37.037634408602152"/>
    <x v="2"/>
    <x v="2"/>
    <x v="474"/>
    <x v="476"/>
    <x v="0"/>
    <x v="1"/>
    <x v="11"/>
    <x v="6"/>
    <x v="11"/>
  </r>
  <r>
    <n v="503"/>
    <x v="496"/>
    <x v="503"/>
    <n v="25500"/>
    <n v="45983"/>
    <n v="180.32549019607845"/>
    <x v="1"/>
    <n v="460"/>
    <n v="99.963043478260872"/>
    <x v="1"/>
    <x v="1"/>
    <x v="72"/>
    <x v="477"/>
    <x v="0"/>
    <x v="0"/>
    <x v="6"/>
    <x v="4"/>
    <x v="6"/>
  </r>
  <r>
    <n v="504"/>
    <x v="497"/>
    <x v="504"/>
    <n v="7500"/>
    <n v="6924"/>
    <n v="92.320000000000007"/>
    <x v="0"/>
    <n v="62"/>
    <n v="111.6774193548387"/>
    <x v="6"/>
    <x v="6"/>
    <x v="443"/>
    <x v="478"/>
    <x v="0"/>
    <x v="0"/>
    <x v="1"/>
    <x v="1"/>
    <x v="1"/>
  </r>
  <r>
    <n v="505"/>
    <x v="498"/>
    <x v="505"/>
    <n v="89900"/>
    <n v="12497"/>
    <n v="13.901001112347053"/>
    <x v="0"/>
    <n v="347"/>
    <n v="36.014409221902014"/>
    <x v="1"/>
    <x v="1"/>
    <x v="475"/>
    <x v="479"/>
    <x v="0"/>
    <x v="1"/>
    <x v="15"/>
    <x v="5"/>
    <x v="15"/>
  </r>
  <r>
    <n v="506"/>
    <x v="499"/>
    <x v="506"/>
    <n v="18000"/>
    <n v="166874"/>
    <n v="927.07777777777767"/>
    <x v="1"/>
    <n v="2528"/>
    <n v="66.010284810126578"/>
    <x v="1"/>
    <x v="1"/>
    <x v="81"/>
    <x v="480"/>
    <x v="0"/>
    <x v="1"/>
    <x v="3"/>
    <x v="3"/>
    <x v="3"/>
  </r>
  <r>
    <n v="507"/>
    <x v="500"/>
    <x v="507"/>
    <n v="2100"/>
    <n v="837"/>
    <n v="39.857142857142861"/>
    <x v="0"/>
    <n v="19"/>
    <n v="44.05263157894737"/>
    <x v="1"/>
    <x v="1"/>
    <x v="476"/>
    <x v="481"/>
    <x v="0"/>
    <x v="1"/>
    <x v="2"/>
    <x v="2"/>
    <x v="2"/>
  </r>
  <r>
    <n v="508"/>
    <x v="501"/>
    <x v="508"/>
    <n v="172700"/>
    <n v="193820"/>
    <n v="112.22929936305732"/>
    <x v="1"/>
    <n v="3657"/>
    <n v="52.999726551818434"/>
    <x v="1"/>
    <x v="1"/>
    <x v="192"/>
    <x v="482"/>
    <x v="0"/>
    <x v="0"/>
    <x v="3"/>
    <x v="3"/>
    <x v="3"/>
  </r>
  <r>
    <n v="509"/>
    <x v="173"/>
    <x v="509"/>
    <n v="168500"/>
    <n v="119510"/>
    <n v="70.925816023738875"/>
    <x v="0"/>
    <n v="1258"/>
    <n v="95"/>
    <x v="1"/>
    <x v="1"/>
    <x v="477"/>
    <x v="483"/>
    <x v="0"/>
    <x v="0"/>
    <x v="3"/>
    <x v="3"/>
    <x v="3"/>
  </r>
  <r>
    <n v="510"/>
    <x v="502"/>
    <x v="510"/>
    <n v="7800"/>
    <n v="9289"/>
    <n v="119.08974358974358"/>
    <x v="1"/>
    <n v="131"/>
    <n v="70.908396946564892"/>
    <x v="2"/>
    <x v="2"/>
    <x v="478"/>
    <x v="484"/>
    <x v="0"/>
    <x v="0"/>
    <x v="6"/>
    <x v="4"/>
    <x v="6"/>
  </r>
  <r>
    <n v="511"/>
    <x v="503"/>
    <x v="511"/>
    <n v="147800"/>
    <n v="35498"/>
    <n v="24.017591339648174"/>
    <x v="0"/>
    <n v="362"/>
    <n v="98.060773480662988"/>
    <x v="1"/>
    <x v="1"/>
    <x v="479"/>
    <x v="265"/>
    <x v="0"/>
    <x v="0"/>
    <x v="3"/>
    <x v="3"/>
    <x v="3"/>
  </r>
  <r>
    <n v="512"/>
    <x v="504"/>
    <x v="512"/>
    <n v="9100"/>
    <n v="12678"/>
    <n v="139.31868131868131"/>
    <x v="1"/>
    <n v="239"/>
    <n v="53.046025104602514"/>
    <x v="1"/>
    <x v="1"/>
    <x v="480"/>
    <x v="485"/>
    <x v="0"/>
    <x v="1"/>
    <x v="11"/>
    <x v="6"/>
    <x v="11"/>
  </r>
  <r>
    <n v="513"/>
    <x v="505"/>
    <x v="513"/>
    <n v="8300"/>
    <n v="3260"/>
    <n v="39.277108433734945"/>
    <x v="3"/>
    <n v="35"/>
    <n v="93.142857142857139"/>
    <x v="1"/>
    <x v="1"/>
    <x v="180"/>
    <x v="486"/>
    <x v="0"/>
    <x v="0"/>
    <x v="19"/>
    <x v="4"/>
    <x v="19"/>
  </r>
  <r>
    <n v="514"/>
    <x v="506"/>
    <x v="514"/>
    <n v="138700"/>
    <n v="31123"/>
    <n v="22.439077144917089"/>
    <x v="3"/>
    <n v="528"/>
    <n v="58.945075757575758"/>
    <x v="5"/>
    <x v="5"/>
    <x v="481"/>
    <x v="412"/>
    <x v="0"/>
    <x v="1"/>
    <x v="1"/>
    <x v="1"/>
    <x v="1"/>
  </r>
  <r>
    <n v="515"/>
    <x v="507"/>
    <x v="515"/>
    <n v="8600"/>
    <n v="4797"/>
    <n v="55.779069767441861"/>
    <x v="0"/>
    <n v="133"/>
    <n v="36.067669172932334"/>
    <x v="0"/>
    <x v="0"/>
    <x v="482"/>
    <x v="487"/>
    <x v="0"/>
    <x v="1"/>
    <x v="3"/>
    <x v="3"/>
    <x v="3"/>
  </r>
  <r>
    <n v="516"/>
    <x v="508"/>
    <x v="516"/>
    <n v="125400"/>
    <n v="53324"/>
    <n v="42.523125996810208"/>
    <x v="0"/>
    <n v="846"/>
    <n v="63.030732860520096"/>
    <x v="1"/>
    <x v="1"/>
    <x v="194"/>
    <x v="488"/>
    <x v="0"/>
    <x v="0"/>
    <x v="9"/>
    <x v="5"/>
    <x v="9"/>
  </r>
  <r>
    <n v="517"/>
    <x v="509"/>
    <x v="517"/>
    <n v="5900"/>
    <n v="6608"/>
    <n v="112.00000000000001"/>
    <x v="1"/>
    <n v="78"/>
    <n v="84.717948717948715"/>
    <x v="1"/>
    <x v="1"/>
    <x v="483"/>
    <x v="489"/>
    <x v="0"/>
    <x v="0"/>
    <x v="0"/>
    <x v="0"/>
    <x v="0"/>
  </r>
  <r>
    <n v="518"/>
    <x v="510"/>
    <x v="518"/>
    <n v="8800"/>
    <n v="622"/>
    <n v="7.0681818181818183"/>
    <x v="0"/>
    <n v="10"/>
    <n v="62.2"/>
    <x v="1"/>
    <x v="1"/>
    <x v="484"/>
    <x v="442"/>
    <x v="0"/>
    <x v="1"/>
    <x v="10"/>
    <x v="4"/>
    <x v="10"/>
  </r>
  <r>
    <n v="519"/>
    <x v="511"/>
    <x v="519"/>
    <n v="177700"/>
    <n v="180802"/>
    <n v="101.74563871693867"/>
    <x v="1"/>
    <n v="1773"/>
    <n v="101.97518330513255"/>
    <x v="1"/>
    <x v="1"/>
    <x v="355"/>
    <x v="437"/>
    <x v="0"/>
    <x v="1"/>
    <x v="1"/>
    <x v="1"/>
    <x v="1"/>
  </r>
  <r>
    <n v="520"/>
    <x v="512"/>
    <x v="520"/>
    <n v="800"/>
    <n v="3406"/>
    <n v="425.75"/>
    <x v="1"/>
    <n v="32"/>
    <n v="106.4375"/>
    <x v="1"/>
    <x v="1"/>
    <x v="485"/>
    <x v="490"/>
    <x v="0"/>
    <x v="0"/>
    <x v="3"/>
    <x v="3"/>
    <x v="3"/>
  </r>
  <r>
    <n v="521"/>
    <x v="513"/>
    <x v="47"/>
    <n v="7600"/>
    <n v="11061"/>
    <n v="145.53947368421052"/>
    <x v="1"/>
    <n v="369"/>
    <n v="29.975609756097562"/>
    <x v="1"/>
    <x v="1"/>
    <x v="486"/>
    <x v="491"/>
    <x v="0"/>
    <x v="1"/>
    <x v="6"/>
    <x v="4"/>
    <x v="6"/>
  </r>
  <r>
    <n v="522"/>
    <x v="514"/>
    <x v="521"/>
    <n v="50500"/>
    <n v="16389"/>
    <n v="32.453465346534657"/>
    <x v="0"/>
    <n v="191"/>
    <n v="85.806282722513089"/>
    <x v="1"/>
    <x v="1"/>
    <x v="487"/>
    <x v="163"/>
    <x v="0"/>
    <x v="0"/>
    <x v="12"/>
    <x v="4"/>
    <x v="12"/>
  </r>
  <r>
    <n v="523"/>
    <x v="515"/>
    <x v="522"/>
    <n v="900"/>
    <n v="6303"/>
    <n v="700.33333333333326"/>
    <x v="1"/>
    <n v="89"/>
    <n v="70.82022471910112"/>
    <x v="1"/>
    <x v="1"/>
    <x v="488"/>
    <x v="492"/>
    <x v="0"/>
    <x v="0"/>
    <x v="12"/>
    <x v="4"/>
    <x v="12"/>
  </r>
  <r>
    <n v="524"/>
    <x v="516"/>
    <x v="523"/>
    <n v="96700"/>
    <n v="81136"/>
    <n v="83.904860392967933"/>
    <x v="0"/>
    <n v="1979"/>
    <n v="40.998484082870135"/>
    <x v="1"/>
    <x v="1"/>
    <x v="489"/>
    <x v="493"/>
    <x v="0"/>
    <x v="0"/>
    <x v="3"/>
    <x v="3"/>
    <x v="3"/>
  </r>
  <r>
    <n v="525"/>
    <x v="517"/>
    <x v="524"/>
    <n v="2100"/>
    <n v="1768"/>
    <n v="84.19047619047619"/>
    <x v="0"/>
    <n v="63"/>
    <n v="28.063492063492063"/>
    <x v="1"/>
    <x v="1"/>
    <x v="490"/>
    <x v="494"/>
    <x v="0"/>
    <x v="0"/>
    <x v="8"/>
    <x v="2"/>
    <x v="8"/>
  </r>
  <r>
    <n v="526"/>
    <x v="518"/>
    <x v="525"/>
    <n v="8300"/>
    <n v="12944"/>
    <n v="155.95180722891567"/>
    <x v="1"/>
    <n v="147"/>
    <n v="88.054421768707485"/>
    <x v="1"/>
    <x v="1"/>
    <x v="312"/>
    <x v="495"/>
    <x v="0"/>
    <x v="1"/>
    <x v="3"/>
    <x v="3"/>
    <x v="3"/>
  </r>
  <r>
    <n v="527"/>
    <x v="519"/>
    <x v="526"/>
    <n v="189200"/>
    <n v="188480"/>
    <n v="99.619450317124731"/>
    <x v="0"/>
    <n v="6080"/>
    <n v="31"/>
    <x v="0"/>
    <x v="0"/>
    <x v="491"/>
    <x v="496"/>
    <x v="0"/>
    <x v="0"/>
    <x v="10"/>
    <x v="4"/>
    <x v="10"/>
  </r>
  <r>
    <n v="528"/>
    <x v="520"/>
    <x v="527"/>
    <n v="9000"/>
    <n v="7227"/>
    <n v="80.300000000000011"/>
    <x v="0"/>
    <n v="80"/>
    <n v="90.337500000000006"/>
    <x v="4"/>
    <x v="4"/>
    <x v="492"/>
    <x v="497"/>
    <x v="0"/>
    <x v="0"/>
    <x v="7"/>
    <x v="1"/>
    <x v="7"/>
  </r>
  <r>
    <n v="529"/>
    <x v="521"/>
    <x v="528"/>
    <n v="5100"/>
    <n v="574"/>
    <n v="11.254901960784313"/>
    <x v="0"/>
    <n v="9"/>
    <n v="63.777777777777779"/>
    <x v="1"/>
    <x v="1"/>
    <x v="493"/>
    <x v="180"/>
    <x v="0"/>
    <x v="0"/>
    <x v="11"/>
    <x v="6"/>
    <x v="11"/>
  </r>
  <r>
    <n v="530"/>
    <x v="522"/>
    <x v="529"/>
    <n v="105000"/>
    <n v="96328"/>
    <n v="91.740952380952379"/>
    <x v="0"/>
    <n v="1784"/>
    <n v="53.995515695067262"/>
    <x v="1"/>
    <x v="1"/>
    <x v="494"/>
    <x v="498"/>
    <x v="0"/>
    <x v="1"/>
    <x v="13"/>
    <x v="5"/>
    <x v="13"/>
  </r>
  <r>
    <n v="531"/>
    <x v="523"/>
    <x v="530"/>
    <n v="186700"/>
    <n v="178338"/>
    <n v="95.521156936261391"/>
    <x v="2"/>
    <n v="3640"/>
    <n v="48.993956043956047"/>
    <x v="5"/>
    <x v="5"/>
    <x v="495"/>
    <x v="499"/>
    <x v="0"/>
    <x v="0"/>
    <x v="11"/>
    <x v="6"/>
    <x v="11"/>
  </r>
  <r>
    <n v="532"/>
    <x v="524"/>
    <x v="531"/>
    <n v="1600"/>
    <n v="8046"/>
    <n v="502.87499999999994"/>
    <x v="1"/>
    <n v="126"/>
    <n v="63.857142857142854"/>
    <x v="0"/>
    <x v="0"/>
    <x v="496"/>
    <x v="500"/>
    <x v="0"/>
    <x v="0"/>
    <x v="3"/>
    <x v="3"/>
    <x v="3"/>
  </r>
  <r>
    <n v="533"/>
    <x v="525"/>
    <x v="532"/>
    <n v="115600"/>
    <n v="184086"/>
    <n v="159.24394463667818"/>
    <x v="1"/>
    <n v="2218"/>
    <n v="82.996393146979258"/>
    <x v="4"/>
    <x v="4"/>
    <x v="497"/>
    <x v="50"/>
    <x v="0"/>
    <x v="0"/>
    <x v="7"/>
    <x v="1"/>
    <x v="7"/>
  </r>
  <r>
    <n v="534"/>
    <x v="526"/>
    <x v="533"/>
    <n v="89100"/>
    <n v="13385"/>
    <n v="15.022446689113355"/>
    <x v="0"/>
    <n v="243"/>
    <n v="55.08230452674897"/>
    <x v="1"/>
    <x v="1"/>
    <x v="498"/>
    <x v="501"/>
    <x v="0"/>
    <x v="1"/>
    <x v="6"/>
    <x v="4"/>
    <x v="6"/>
  </r>
  <r>
    <n v="535"/>
    <x v="527"/>
    <x v="534"/>
    <n v="2600"/>
    <n v="12533"/>
    <n v="482.03846153846149"/>
    <x v="1"/>
    <n v="202"/>
    <n v="62.044554455445542"/>
    <x v="6"/>
    <x v="6"/>
    <x v="499"/>
    <x v="502"/>
    <x v="0"/>
    <x v="1"/>
    <x v="3"/>
    <x v="3"/>
    <x v="3"/>
  </r>
  <r>
    <n v="536"/>
    <x v="528"/>
    <x v="535"/>
    <n v="9800"/>
    <n v="14697"/>
    <n v="149.96938775510205"/>
    <x v="1"/>
    <n v="140"/>
    <n v="104.97857142857143"/>
    <x v="6"/>
    <x v="6"/>
    <x v="500"/>
    <x v="52"/>
    <x v="0"/>
    <x v="0"/>
    <x v="13"/>
    <x v="5"/>
    <x v="13"/>
  </r>
  <r>
    <n v="537"/>
    <x v="529"/>
    <x v="536"/>
    <n v="84400"/>
    <n v="98935"/>
    <n v="117.22156398104266"/>
    <x v="1"/>
    <n v="1052"/>
    <n v="94.044676806083643"/>
    <x v="3"/>
    <x v="3"/>
    <x v="501"/>
    <x v="503"/>
    <x v="1"/>
    <x v="1"/>
    <x v="4"/>
    <x v="4"/>
    <x v="4"/>
  </r>
  <r>
    <n v="538"/>
    <x v="530"/>
    <x v="537"/>
    <n v="151300"/>
    <n v="57034"/>
    <n v="37.695968274950431"/>
    <x v="0"/>
    <n v="1296"/>
    <n v="44.007716049382715"/>
    <x v="1"/>
    <x v="1"/>
    <x v="502"/>
    <x v="504"/>
    <x v="0"/>
    <x v="0"/>
    <x v="20"/>
    <x v="6"/>
    <x v="20"/>
  </r>
  <r>
    <n v="539"/>
    <x v="531"/>
    <x v="538"/>
    <n v="9800"/>
    <n v="7120"/>
    <n v="72.653061224489804"/>
    <x v="0"/>
    <n v="77"/>
    <n v="92.467532467532465"/>
    <x v="1"/>
    <x v="1"/>
    <x v="503"/>
    <x v="505"/>
    <x v="0"/>
    <x v="1"/>
    <x v="0"/>
    <x v="0"/>
    <x v="0"/>
  </r>
  <r>
    <n v="540"/>
    <x v="532"/>
    <x v="539"/>
    <n v="5300"/>
    <n v="14097"/>
    <n v="265.98113207547169"/>
    <x v="1"/>
    <n v="247"/>
    <n v="57.072874493927124"/>
    <x v="1"/>
    <x v="1"/>
    <x v="504"/>
    <x v="506"/>
    <x v="0"/>
    <x v="0"/>
    <x v="14"/>
    <x v="7"/>
    <x v="14"/>
  </r>
  <r>
    <n v="541"/>
    <x v="533"/>
    <x v="540"/>
    <n v="178000"/>
    <n v="43086"/>
    <n v="24.205617977528089"/>
    <x v="0"/>
    <n v="395"/>
    <n v="109.07848101265823"/>
    <x v="6"/>
    <x v="6"/>
    <x v="505"/>
    <x v="507"/>
    <x v="0"/>
    <x v="0"/>
    <x v="20"/>
    <x v="6"/>
    <x v="20"/>
  </r>
  <r>
    <n v="542"/>
    <x v="534"/>
    <x v="541"/>
    <n v="77000"/>
    <n v="1930"/>
    <n v="2.5064935064935066"/>
    <x v="0"/>
    <n v="49"/>
    <n v="39.387755102040813"/>
    <x v="4"/>
    <x v="4"/>
    <x v="506"/>
    <x v="508"/>
    <x v="0"/>
    <x v="0"/>
    <x v="7"/>
    <x v="1"/>
    <x v="7"/>
  </r>
  <r>
    <n v="543"/>
    <x v="535"/>
    <x v="542"/>
    <n v="84900"/>
    <n v="13864"/>
    <n v="16.329799764428738"/>
    <x v="0"/>
    <n v="180"/>
    <n v="77.022222222222226"/>
    <x v="1"/>
    <x v="1"/>
    <x v="507"/>
    <x v="509"/>
    <x v="0"/>
    <x v="0"/>
    <x v="11"/>
    <x v="6"/>
    <x v="11"/>
  </r>
  <r>
    <n v="544"/>
    <x v="536"/>
    <x v="543"/>
    <n v="2800"/>
    <n v="7742"/>
    <n v="276.5"/>
    <x v="1"/>
    <n v="84"/>
    <n v="92.166666666666671"/>
    <x v="1"/>
    <x v="1"/>
    <x v="508"/>
    <x v="510"/>
    <x v="0"/>
    <x v="0"/>
    <x v="1"/>
    <x v="1"/>
    <x v="1"/>
  </r>
  <r>
    <n v="545"/>
    <x v="537"/>
    <x v="544"/>
    <n v="184800"/>
    <n v="164109"/>
    <n v="88.803571428571431"/>
    <x v="0"/>
    <n v="2690"/>
    <n v="61.007063197026021"/>
    <x v="1"/>
    <x v="1"/>
    <x v="509"/>
    <x v="511"/>
    <x v="0"/>
    <x v="0"/>
    <x v="3"/>
    <x v="3"/>
    <x v="3"/>
  </r>
  <r>
    <n v="546"/>
    <x v="538"/>
    <x v="545"/>
    <n v="4200"/>
    <n v="6870"/>
    <n v="163.57142857142856"/>
    <x v="1"/>
    <n v="88"/>
    <n v="78.068181818181813"/>
    <x v="1"/>
    <x v="1"/>
    <x v="510"/>
    <x v="512"/>
    <x v="0"/>
    <x v="1"/>
    <x v="3"/>
    <x v="3"/>
    <x v="3"/>
  </r>
  <r>
    <n v="547"/>
    <x v="539"/>
    <x v="546"/>
    <n v="1300"/>
    <n v="12597"/>
    <n v="969"/>
    <x v="1"/>
    <n v="156"/>
    <n v="80.75"/>
    <x v="1"/>
    <x v="1"/>
    <x v="511"/>
    <x v="513"/>
    <x v="0"/>
    <x v="0"/>
    <x v="6"/>
    <x v="4"/>
    <x v="6"/>
  </r>
  <r>
    <n v="548"/>
    <x v="540"/>
    <x v="547"/>
    <n v="66100"/>
    <n v="179074"/>
    <n v="270.91376701966715"/>
    <x v="1"/>
    <n v="2985"/>
    <n v="59.991289782244557"/>
    <x v="1"/>
    <x v="1"/>
    <x v="512"/>
    <x v="514"/>
    <x v="0"/>
    <x v="0"/>
    <x v="3"/>
    <x v="3"/>
    <x v="3"/>
  </r>
  <r>
    <n v="549"/>
    <x v="541"/>
    <x v="548"/>
    <n v="29500"/>
    <n v="83843"/>
    <n v="284.21355932203392"/>
    <x v="1"/>
    <n v="762"/>
    <n v="110.03018372703411"/>
    <x v="1"/>
    <x v="1"/>
    <x v="513"/>
    <x v="515"/>
    <x v="0"/>
    <x v="0"/>
    <x v="8"/>
    <x v="2"/>
    <x v="8"/>
  </r>
  <r>
    <n v="550"/>
    <x v="542"/>
    <x v="549"/>
    <n v="100"/>
    <n v="4"/>
    <n v="4"/>
    <x v="3"/>
    <n v="1"/>
    <n v="4"/>
    <x v="5"/>
    <x v="5"/>
    <x v="514"/>
    <x v="516"/>
    <x v="0"/>
    <x v="0"/>
    <x v="7"/>
    <x v="1"/>
    <x v="7"/>
  </r>
  <r>
    <n v="551"/>
    <x v="543"/>
    <x v="550"/>
    <n v="180100"/>
    <n v="105598"/>
    <n v="58.6329816768462"/>
    <x v="0"/>
    <n v="2779"/>
    <n v="37.99856063332134"/>
    <x v="2"/>
    <x v="2"/>
    <x v="515"/>
    <x v="517"/>
    <x v="0"/>
    <x v="1"/>
    <x v="2"/>
    <x v="2"/>
    <x v="2"/>
  </r>
  <r>
    <n v="552"/>
    <x v="544"/>
    <x v="551"/>
    <n v="9000"/>
    <n v="8866"/>
    <n v="98.51111111111112"/>
    <x v="0"/>
    <n v="92"/>
    <n v="96.369565217391298"/>
    <x v="1"/>
    <x v="1"/>
    <x v="516"/>
    <x v="518"/>
    <x v="0"/>
    <x v="0"/>
    <x v="3"/>
    <x v="3"/>
    <x v="3"/>
  </r>
  <r>
    <n v="553"/>
    <x v="545"/>
    <x v="552"/>
    <n v="170600"/>
    <n v="75022"/>
    <n v="43.975381008206334"/>
    <x v="0"/>
    <n v="1028"/>
    <n v="72.978599221789878"/>
    <x v="1"/>
    <x v="1"/>
    <x v="517"/>
    <x v="519"/>
    <x v="0"/>
    <x v="0"/>
    <x v="1"/>
    <x v="1"/>
    <x v="1"/>
  </r>
  <r>
    <n v="554"/>
    <x v="546"/>
    <x v="553"/>
    <n v="9500"/>
    <n v="14408"/>
    <n v="151.66315789473683"/>
    <x v="1"/>
    <n v="554"/>
    <n v="26.007220216606498"/>
    <x v="0"/>
    <x v="0"/>
    <x v="518"/>
    <x v="520"/>
    <x v="0"/>
    <x v="0"/>
    <x v="7"/>
    <x v="1"/>
    <x v="7"/>
  </r>
  <r>
    <n v="555"/>
    <x v="547"/>
    <x v="554"/>
    <n v="6300"/>
    <n v="14089"/>
    <n v="223.63492063492063"/>
    <x v="1"/>
    <n v="135"/>
    <n v="104.36296296296297"/>
    <x v="3"/>
    <x v="3"/>
    <x v="519"/>
    <x v="219"/>
    <x v="0"/>
    <x v="0"/>
    <x v="1"/>
    <x v="1"/>
    <x v="1"/>
  </r>
  <r>
    <n v="556"/>
    <x v="195"/>
    <x v="555"/>
    <n v="5200"/>
    <n v="12467"/>
    <n v="239.75"/>
    <x v="1"/>
    <n v="122"/>
    <n v="102.18852459016394"/>
    <x v="1"/>
    <x v="1"/>
    <x v="520"/>
    <x v="521"/>
    <x v="0"/>
    <x v="1"/>
    <x v="18"/>
    <x v="5"/>
    <x v="18"/>
  </r>
  <r>
    <n v="557"/>
    <x v="548"/>
    <x v="556"/>
    <n v="6000"/>
    <n v="11960"/>
    <n v="199.33333333333334"/>
    <x v="1"/>
    <n v="221"/>
    <n v="54.117647058823529"/>
    <x v="1"/>
    <x v="1"/>
    <x v="521"/>
    <x v="522"/>
    <x v="0"/>
    <x v="1"/>
    <x v="22"/>
    <x v="4"/>
    <x v="22"/>
  </r>
  <r>
    <n v="558"/>
    <x v="549"/>
    <x v="557"/>
    <n v="5800"/>
    <n v="7966"/>
    <n v="137.34482758620689"/>
    <x v="1"/>
    <n v="126"/>
    <n v="63.222222222222221"/>
    <x v="1"/>
    <x v="1"/>
    <x v="522"/>
    <x v="523"/>
    <x v="0"/>
    <x v="0"/>
    <x v="3"/>
    <x v="3"/>
    <x v="3"/>
  </r>
  <r>
    <n v="559"/>
    <x v="550"/>
    <x v="558"/>
    <n v="105300"/>
    <n v="106321"/>
    <n v="100.9696106362773"/>
    <x v="1"/>
    <n v="1022"/>
    <n v="104.03228962818004"/>
    <x v="1"/>
    <x v="1"/>
    <x v="523"/>
    <x v="524"/>
    <x v="0"/>
    <x v="0"/>
    <x v="3"/>
    <x v="3"/>
    <x v="3"/>
  </r>
  <r>
    <n v="560"/>
    <x v="551"/>
    <x v="559"/>
    <n v="20000"/>
    <n v="158832"/>
    <n v="794.16"/>
    <x v="1"/>
    <n v="3177"/>
    <n v="49.994334277620396"/>
    <x v="1"/>
    <x v="1"/>
    <x v="524"/>
    <x v="348"/>
    <x v="0"/>
    <x v="0"/>
    <x v="10"/>
    <x v="4"/>
    <x v="10"/>
  </r>
  <r>
    <n v="561"/>
    <x v="552"/>
    <x v="560"/>
    <n v="3000"/>
    <n v="11091"/>
    <n v="369.7"/>
    <x v="1"/>
    <n v="198"/>
    <n v="56.015151515151516"/>
    <x v="5"/>
    <x v="5"/>
    <x v="525"/>
    <x v="280"/>
    <x v="0"/>
    <x v="0"/>
    <x v="3"/>
    <x v="3"/>
    <x v="3"/>
  </r>
  <r>
    <n v="562"/>
    <x v="553"/>
    <x v="561"/>
    <n v="9900"/>
    <n v="1269"/>
    <n v="12.818181818181817"/>
    <x v="0"/>
    <n v="26"/>
    <n v="48.807692307692307"/>
    <x v="5"/>
    <x v="5"/>
    <x v="188"/>
    <x v="525"/>
    <x v="0"/>
    <x v="0"/>
    <x v="1"/>
    <x v="1"/>
    <x v="1"/>
  </r>
  <r>
    <n v="563"/>
    <x v="554"/>
    <x v="562"/>
    <n v="3700"/>
    <n v="5107"/>
    <n v="138.02702702702703"/>
    <x v="1"/>
    <n v="85"/>
    <n v="60.082352941176474"/>
    <x v="2"/>
    <x v="2"/>
    <x v="526"/>
    <x v="526"/>
    <x v="0"/>
    <x v="0"/>
    <x v="4"/>
    <x v="4"/>
    <x v="4"/>
  </r>
  <r>
    <n v="564"/>
    <x v="555"/>
    <x v="563"/>
    <n v="168700"/>
    <n v="141393"/>
    <n v="83.813278008298752"/>
    <x v="0"/>
    <n v="1790"/>
    <n v="78.990502793296088"/>
    <x v="1"/>
    <x v="1"/>
    <x v="527"/>
    <x v="527"/>
    <x v="0"/>
    <x v="0"/>
    <x v="3"/>
    <x v="3"/>
    <x v="3"/>
  </r>
  <r>
    <n v="565"/>
    <x v="556"/>
    <x v="564"/>
    <n v="94900"/>
    <n v="194166"/>
    <n v="204.60063224446787"/>
    <x v="1"/>
    <n v="3596"/>
    <n v="53.99499443826474"/>
    <x v="1"/>
    <x v="1"/>
    <x v="528"/>
    <x v="528"/>
    <x v="0"/>
    <x v="0"/>
    <x v="3"/>
    <x v="3"/>
    <x v="3"/>
  </r>
  <r>
    <n v="566"/>
    <x v="557"/>
    <x v="565"/>
    <n v="9300"/>
    <n v="4124"/>
    <n v="44.344086021505376"/>
    <x v="0"/>
    <n v="37"/>
    <n v="111.45945945945945"/>
    <x v="1"/>
    <x v="1"/>
    <x v="522"/>
    <x v="529"/>
    <x v="0"/>
    <x v="1"/>
    <x v="5"/>
    <x v="1"/>
    <x v="5"/>
  </r>
  <r>
    <n v="567"/>
    <x v="558"/>
    <x v="566"/>
    <n v="6800"/>
    <n v="14865"/>
    <n v="218.60294117647058"/>
    <x v="1"/>
    <n v="244"/>
    <n v="60.922131147540981"/>
    <x v="1"/>
    <x v="1"/>
    <x v="529"/>
    <x v="360"/>
    <x v="0"/>
    <x v="0"/>
    <x v="1"/>
    <x v="1"/>
    <x v="1"/>
  </r>
  <r>
    <n v="568"/>
    <x v="559"/>
    <x v="567"/>
    <n v="72400"/>
    <n v="134688"/>
    <n v="186.03314917127071"/>
    <x v="1"/>
    <n v="5180"/>
    <n v="26.0015444015444"/>
    <x v="1"/>
    <x v="1"/>
    <x v="530"/>
    <x v="254"/>
    <x v="0"/>
    <x v="0"/>
    <x v="3"/>
    <x v="3"/>
    <x v="3"/>
  </r>
  <r>
    <n v="569"/>
    <x v="560"/>
    <x v="568"/>
    <n v="20100"/>
    <n v="47705"/>
    <n v="237.33830845771143"/>
    <x v="1"/>
    <n v="589"/>
    <n v="80.993208828522924"/>
    <x v="6"/>
    <x v="6"/>
    <x v="531"/>
    <x v="530"/>
    <x v="0"/>
    <x v="0"/>
    <x v="10"/>
    <x v="4"/>
    <x v="10"/>
  </r>
  <r>
    <n v="570"/>
    <x v="561"/>
    <x v="569"/>
    <n v="31200"/>
    <n v="95364"/>
    <n v="305.65384615384613"/>
    <x v="1"/>
    <n v="2725"/>
    <n v="34.995963302752294"/>
    <x v="1"/>
    <x v="1"/>
    <x v="515"/>
    <x v="531"/>
    <x v="0"/>
    <x v="1"/>
    <x v="1"/>
    <x v="1"/>
    <x v="1"/>
  </r>
  <r>
    <n v="571"/>
    <x v="562"/>
    <x v="570"/>
    <n v="3500"/>
    <n v="3295"/>
    <n v="94.142857142857139"/>
    <x v="0"/>
    <n v="35"/>
    <n v="94.142857142857139"/>
    <x v="6"/>
    <x v="6"/>
    <x v="532"/>
    <x v="532"/>
    <x v="0"/>
    <x v="0"/>
    <x v="12"/>
    <x v="4"/>
    <x v="12"/>
  </r>
  <r>
    <n v="572"/>
    <x v="563"/>
    <x v="571"/>
    <n v="9000"/>
    <n v="4896"/>
    <n v="54.400000000000006"/>
    <x v="3"/>
    <n v="94"/>
    <n v="52.085106382978722"/>
    <x v="1"/>
    <x v="1"/>
    <x v="533"/>
    <x v="533"/>
    <x v="0"/>
    <x v="1"/>
    <x v="1"/>
    <x v="1"/>
    <x v="1"/>
  </r>
  <r>
    <n v="573"/>
    <x v="564"/>
    <x v="572"/>
    <n v="6700"/>
    <n v="7496"/>
    <n v="111.88059701492537"/>
    <x v="1"/>
    <n v="300"/>
    <n v="24.986666666666668"/>
    <x v="1"/>
    <x v="1"/>
    <x v="409"/>
    <x v="534"/>
    <x v="0"/>
    <x v="0"/>
    <x v="23"/>
    <x v="8"/>
    <x v="23"/>
  </r>
  <r>
    <n v="574"/>
    <x v="565"/>
    <x v="573"/>
    <n v="2700"/>
    <n v="9967"/>
    <n v="369.14814814814815"/>
    <x v="1"/>
    <n v="144"/>
    <n v="69.215277777777771"/>
    <x v="1"/>
    <x v="1"/>
    <x v="534"/>
    <x v="535"/>
    <x v="0"/>
    <x v="1"/>
    <x v="0"/>
    <x v="0"/>
    <x v="0"/>
  </r>
  <r>
    <n v="575"/>
    <x v="566"/>
    <x v="574"/>
    <n v="83300"/>
    <n v="52421"/>
    <n v="62.930372148859547"/>
    <x v="0"/>
    <n v="558"/>
    <n v="93.944444444444443"/>
    <x v="1"/>
    <x v="1"/>
    <x v="53"/>
    <x v="536"/>
    <x v="0"/>
    <x v="1"/>
    <x v="3"/>
    <x v="3"/>
    <x v="3"/>
  </r>
  <r>
    <n v="576"/>
    <x v="567"/>
    <x v="575"/>
    <n v="9700"/>
    <n v="6298"/>
    <n v="64.927835051546396"/>
    <x v="0"/>
    <n v="64"/>
    <n v="98.40625"/>
    <x v="1"/>
    <x v="1"/>
    <x v="535"/>
    <x v="537"/>
    <x v="0"/>
    <x v="0"/>
    <x v="3"/>
    <x v="3"/>
    <x v="3"/>
  </r>
  <r>
    <n v="577"/>
    <x v="568"/>
    <x v="576"/>
    <n v="8200"/>
    <n v="1546"/>
    <n v="18.853658536585368"/>
    <x v="3"/>
    <n v="37"/>
    <n v="41.783783783783782"/>
    <x v="1"/>
    <x v="1"/>
    <x v="536"/>
    <x v="538"/>
    <x v="0"/>
    <x v="0"/>
    <x v="17"/>
    <x v="1"/>
    <x v="17"/>
  </r>
  <r>
    <n v="578"/>
    <x v="569"/>
    <x v="577"/>
    <n v="96500"/>
    <n v="16168"/>
    <n v="16.754404145077721"/>
    <x v="0"/>
    <n v="245"/>
    <n v="65.991836734693877"/>
    <x v="1"/>
    <x v="1"/>
    <x v="537"/>
    <x v="539"/>
    <x v="0"/>
    <x v="0"/>
    <x v="22"/>
    <x v="4"/>
    <x v="22"/>
  </r>
  <r>
    <n v="579"/>
    <x v="570"/>
    <x v="578"/>
    <n v="6200"/>
    <n v="6269"/>
    <n v="101.11290322580646"/>
    <x v="1"/>
    <n v="87"/>
    <n v="72.05747126436782"/>
    <x v="1"/>
    <x v="1"/>
    <x v="538"/>
    <x v="540"/>
    <x v="0"/>
    <x v="0"/>
    <x v="17"/>
    <x v="1"/>
    <x v="17"/>
  </r>
  <r>
    <n v="580"/>
    <x v="251"/>
    <x v="579"/>
    <n v="43800"/>
    <n v="149578"/>
    <n v="341.5022831050228"/>
    <x v="1"/>
    <n v="3116"/>
    <n v="48.003209242618745"/>
    <x v="1"/>
    <x v="1"/>
    <x v="539"/>
    <x v="541"/>
    <x v="0"/>
    <x v="0"/>
    <x v="3"/>
    <x v="3"/>
    <x v="3"/>
  </r>
  <r>
    <n v="581"/>
    <x v="571"/>
    <x v="580"/>
    <n v="6000"/>
    <n v="3841"/>
    <n v="64.016666666666666"/>
    <x v="0"/>
    <n v="71"/>
    <n v="54.098591549295776"/>
    <x v="1"/>
    <x v="1"/>
    <x v="540"/>
    <x v="542"/>
    <x v="0"/>
    <x v="0"/>
    <x v="2"/>
    <x v="2"/>
    <x v="2"/>
  </r>
  <r>
    <n v="582"/>
    <x v="572"/>
    <x v="581"/>
    <n v="8700"/>
    <n v="4531"/>
    <n v="52.080459770114942"/>
    <x v="0"/>
    <n v="42"/>
    <n v="107.88095238095238"/>
    <x v="1"/>
    <x v="1"/>
    <x v="505"/>
    <x v="543"/>
    <x v="0"/>
    <x v="1"/>
    <x v="11"/>
    <x v="6"/>
    <x v="11"/>
  </r>
  <r>
    <n v="583"/>
    <x v="573"/>
    <x v="582"/>
    <n v="18900"/>
    <n v="60934"/>
    <n v="322.40211640211641"/>
    <x v="1"/>
    <n v="909"/>
    <n v="67.034103410341032"/>
    <x v="1"/>
    <x v="1"/>
    <x v="541"/>
    <x v="544"/>
    <x v="0"/>
    <x v="0"/>
    <x v="4"/>
    <x v="4"/>
    <x v="4"/>
  </r>
  <r>
    <n v="584"/>
    <x v="8"/>
    <x v="583"/>
    <n v="86400"/>
    <n v="103255"/>
    <n v="119.50810185185186"/>
    <x v="1"/>
    <n v="1613"/>
    <n v="64.01425914445133"/>
    <x v="1"/>
    <x v="1"/>
    <x v="542"/>
    <x v="545"/>
    <x v="0"/>
    <x v="0"/>
    <x v="2"/>
    <x v="2"/>
    <x v="2"/>
  </r>
  <r>
    <n v="585"/>
    <x v="574"/>
    <x v="584"/>
    <n v="8900"/>
    <n v="13065"/>
    <n v="146.79775280898878"/>
    <x v="1"/>
    <n v="136"/>
    <n v="96.066176470588232"/>
    <x v="1"/>
    <x v="1"/>
    <x v="543"/>
    <x v="546"/>
    <x v="0"/>
    <x v="0"/>
    <x v="18"/>
    <x v="5"/>
    <x v="18"/>
  </r>
  <r>
    <n v="586"/>
    <x v="575"/>
    <x v="585"/>
    <n v="700"/>
    <n v="6654"/>
    <n v="950.57142857142856"/>
    <x v="1"/>
    <n v="130"/>
    <n v="51.184615384615384"/>
    <x v="1"/>
    <x v="1"/>
    <x v="544"/>
    <x v="547"/>
    <x v="0"/>
    <x v="0"/>
    <x v="1"/>
    <x v="1"/>
    <x v="1"/>
  </r>
  <r>
    <n v="587"/>
    <x v="576"/>
    <x v="586"/>
    <n v="9400"/>
    <n v="6852"/>
    <n v="72.893617021276597"/>
    <x v="0"/>
    <n v="156"/>
    <n v="43.92307692307692"/>
    <x v="0"/>
    <x v="0"/>
    <x v="35"/>
    <x v="548"/>
    <x v="0"/>
    <x v="1"/>
    <x v="0"/>
    <x v="0"/>
    <x v="0"/>
  </r>
  <r>
    <n v="588"/>
    <x v="577"/>
    <x v="587"/>
    <n v="157600"/>
    <n v="124517"/>
    <n v="79.008248730964468"/>
    <x v="0"/>
    <n v="1368"/>
    <n v="91.021198830409361"/>
    <x v="4"/>
    <x v="4"/>
    <x v="152"/>
    <x v="298"/>
    <x v="0"/>
    <x v="0"/>
    <x v="3"/>
    <x v="3"/>
    <x v="3"/>
  </r>
  <r>
    <n v="589"/>
    <x v="578"/>
    <x v="588"/>
    <n v="7900"/>
    <n v="5113"/>
    <n v="64.721518987341781"/>
    <x v="0"/>
    <n v="102"/>
    <n v="50.127450980392155"/>
    <x v="1"/>
    <x v="1"/>
    <x v="545"/>
    <x v="549"/>
    <x v="0"/>
    <x v="0"/>
    <x v="4"/>
    <x v="4"/>
    <x v="4"/>
  </r>
  <r>
    <n v="590"/>
    <x v="579"/>
    <x v="589"/>
    <n v="7100"/>
    <n v="5824"/>
    <n v="82.028169014084511"/>
    <x v="0"/>
    <n v="86"/>
    <n v="67.720930232558146"/>
    <x v="2"/>
    <x v="2"/>
    <x v="546"/>
    <x v="550"/>
    <x v="0"/>
    <x v="0"/>
    <x v="15"/>
    <x v="5"/>
    <x v="15"/>
  </r>
  <r>
    <n v="591"/>
    <x v="580"/>
    <x v="590"/>
    <n v="600"/>
    <n v="6226"/>
    <n v="1037.6666666666667"/>
    <x v="1"/>
    <n v="102"/>
    <n v="61.03921568627451"/>
    <x v="1"/>
    <x v="1"/>
    <x v="547"/>
    <x v="551"/>
    <x v="0"/>
    <x v="0"/>
    <x v="11"/>
    <x v="6"/>
    <x v="11"/>
  </r>
  <r>
    <n v="592"/>
    <x v="581"/>
    <x v="591"/>
    <n v="156800"/>
    <n v="20243"/>
    <n v="12.910076530612244"/>
    <x v="0"/>
    <n v="253"/>
    <n v="80.011857707509876"/>
    <x v="1"/>
    <x v="1"/>
    <x v="548"/>
    <x v="552"/>
    <x v="0"/>
    <x v="0"/>
    <x v="3"/>
    <x v="3"/>
    <x v="3"/>
  </r>
  <r>
    <n v="593"/>
    <x v="582"/>
    <x v="592"/>
    <n v="121600"/>
    <n v="188288"/>
    <n v="154.84210526315789"/>
    <x v="1"/>
    <n v="4006"/>
    <n v="47.001497753369947"/>
    <x v="1"/>
    <x v="1"/>
    <x v="549"/>
    <x v="238"/>
    <x v="0"/>
    <x v="0"/>
    <x v="10"/>
    <x v="4"/>
    <x v="10"/>
  </r>
  <r>
    <n v="594"/>
    <x v="583"/>
    <x v="593"/>
    <n v="157300"/>
    <n v="11167"/>
    <n v="7.0991735537190088"/>
    <x v="0"/>
    <n v="157"/>
    <n v="71.127388535031841"/>
    <x v="1"/>
    <x v="1"/>
    <x v="550"/>
    <x v="553"/>
    <x v="0"/>
    <x v="1"/>
    <x v="3"/>
    <x v="3"/>
    <x v="3"/>
  </r>
  <r>
    <n v="595"/>
    <x v="584"/>
    <x v="594"/>
    <n v="70300"/>
    <n v="146595"/>
    <n v="208.52773826458036"/>
    <x v="1"/>
    <n v="1629"/>
    <n v="89.99079189686924"/>
    <x v="1"/>
    <x v="1"/>
    <x v="551"/>
    <x v="554"/>
    <x v="0"/>
    <x v="1"/>
    <x v="3"/>
    <x v="3"/>
    <x v="3"/>
  </r>
  <r>
    <n v="596"/>
    <x v="585"/>
    <x v="595"/>
    <n v="7900"/>
    <n v="7875"/>
    <n v="99.683544303797461"/>
    <x v="0"/>
    <n v="183"/>
    <n v="43.032786885245905"/>
    <x v="1"/>
    <x v="1"/>
    <x v="552"/>
    <x v="496"/>
    <x v="0"/>
    <x v="1"/>
    <x v="6"/>
    <x v="4"/>
    <x v="6"/>
  </r>
  <r>
    <n v="597"/>
    <x v="586"/>
    <x v="596"/>
    <n v="73800"/>
    <n v="148779"/>
    <n v="201.59756097560978"/>
    <x v="1"/>
    <n v="2188"/>
    <n v="67.997714808043881"/>
    <x v="1"/>
    <x v="1"/>
    <x v="462"/>
    <x v="555"/>
    <x v="0"/>
    <x v="0"/>
    <x v="3"/>
    <x v="3"/>
    <x v="3"/>
  </r>
  <r>
    <n v="598"/>
    <x v="587"/>
    <x v="597"/>
    <n v="108500"/>
    <n v="175868"/>
    <n v="162.09032258064516"/>
    <x v="1"/>
    <n v="2409"/>
    <n v="73.004566210045667"/>
    <x v="6"/>
    <x v="6"/>
    <x v="553"/>
    <x v="556"/>
    <x v="0"/>
    <x v="0"/>
    <x v="1"/>
    <x v="1"/>
    <x v="1"/>
  </r>
  <r>
    <n v="599"/>
    <x v="588"/>
    <x v="598"/>
    <n v="140300"/>
    <n v="5112"/>
    <n v="3.6436208125445471"/>
    <x v="0"/>
    <n v="82"/>
    <n v="62.341463414634148"/>
    <x v="3"/>
    <x v="3"/>
    <x v="554"/>
    <x v="557"/>
    <x v="0"/>
    <x v="0"/>
    <x v="4"/>
    <x v="4"/>
    <x v="4"/>
  </r>
  <r>
    <n v="600"/>
    <x v="589"/>
    <x v="599"/>
    <n v="100"/>
    <n v="5"/>
    <n v="5"/>
    <x v="0"/>
    <n v="1"/>
    <n v="5"/>
    <x v="4"/>
    <x v="4"/>
    <x v="555"/>
    <x v="558"/>
    <x v="0"/>
    <x v="0"/>
    <x v="0"/>
    <x v="0"/>
    <x v="0"/>
  </r>
  <r>
    <n v="601"/>
    <x v="590"/>
    <x v="600"/>
    <n v="6300"/>
    <n v="13018"/>
    <n v="206.63492063492063"/>
    <x v="1"/>
    <n v="194"/>
    <n v="67.103092783505161"/>
    <x v="1"/>
    <x v="1"/>
    <x v="548"/>
    <x v="559"/>
    <x v="1"/>
    <x v="0"/>
    <x v="8"/>
    <x v="2"/>
    <x v="8"/>
  </r>
  <r>
    <n v="602"/>
    <x v="591"/>
    <x v="601"/>
    <n v="71100"/>
    <n v="91176"/>
    <n v="128.23628691983123"/>
    <x v="1"/>
    <n v="1140"/>
    <n v="79.978947368421046"/>
    <x v="1"/>
    <x v="1"/>
    <x v="62"/>
    <x v="560"/>
    <x v="0"/>
    <x v="0"/>
    <x v="3"/>
    <x v="3"/>
    <x v="3"/>
  </r>
  <r>
    <n v="603"/>
    <x v="592"/>
    <x v="602"/>
    <n v="5300"/>
    <n v="6342"/>
    <n v="119.66037735849055"/>
    <x v="1"/>
    <n v="102"/>
    <n v="62.176470588235297"/>
    <x v="1"/>
    <x v="1"/>
    <x v="556"/>
    <x v="561"/>
    <x v="0"/>
    <x v="0"/>
    <x v="3"/>
    <x v="3"/>
    <x v="3"/>
  </r>
  <r>
    <n v="604"/>
    <x v="593"/>
    <x v="603"/>
    <n v="88700"/>
    <n v="151438"/>
    <n v="170.73055242390078"/>
    <x v="1"/>
    <n v="2857"/>
    <n v="53.005950297514879"/>
    <x v="1"/>
    <x v="1"/>
    <x v="557"/>
    <x v="562"/>
    <x v="0"/>
    <x v="0"/>
    <x v="3"/>
    <x v="3"/>
    <x v="3"/>
  </r>
  <r>
    <n v="605"/>
    <x v="594"/>
    <x v="604"/>
    <n v="3300"/>
    <n v="6178"/>
    <n v="187.21212121212122"/>
    <x v="1"/>
    <n v="107"/>
    <n v="57.738317757009348"/>
    <x v="1"/>
    <x v="1"/>
    <x v="27"/>
    <x v="563"/>
    <x v="0"/>
    <x v="0"/>
    <x v="9"/>
    <x v="5"/>
    <x v="9"/>
  </r>
  <r>
    <n v="606"/>
    <x v="595"/>
    <x v="605"/>
    <n v="3400"/>
    <n v="6405"/>
    <n v="188.38235294117646"/>
    <x v="1"/>
    <n v="160"/>
    <n v="40.03125"/>
    <x v="4"/>
    <x v="4"/>
    <x v="558"/>
    <x v="529"/>
    <x v="0"/>
    <x v="0"/>
    <x v="1"/>
    <x v="1"/>
    <x v="1"/>
  </r>
  <r>
    <n v="607"/>
    <x v="596"/>
    <x v="606"/>
    <n v="137600"/>
    <n v="180667"/>
    <n v="131.29869186046511"/>
    <x v="1"/>
    <n v="2230"/>
    <n v="81.016591928251117"/>
    <x v="1"/>
    <x v="1"/>
    <x v="559"/>
    <x v="564"/>
    <x v="0"/>
    <x v="0"/>
    <x v="0"/>
    <x v="0"/>
    <x v="0"/>
  </r>
  <r>
    <n v="608"/>
    <x v="597"/>
    <x v="607"/>
    <n v="3900"/>
    <n v="11075"/>
    <n v="283.97435897435901"/>
    <x v="1"/>
    <n v="316"/>
    <n v="35.047468354430379"/>
    <x v="1"/>
    <x v="1"/>
    <x v="426"/>
    <x v="565"/>
    <x v="0"/>
    <x v="1"/>
    <x v="17"/>
    <x v="1"/>
    <x v="17"/>
  </r>
  <r>
    <n v="609"/>
    <x v="598"/>
    <x v="608"/>
    <n v="10000"/>
    <n v="12042"/>
    <n v="120.41999999999999"/>
    <x v="1"/>
    <n v="117"/>
    <n v="102.92307692307692"/>
    <x v="1"/>
    <x v="1"/>
    <x v="560"/>
    <x v="566"/>
    <x v="0"/>
    <x v="0"/>
    <x v="22"/>
    <x v="4"/>
    <x v="22"/>
  </r>
  <r>
    <n v="610"/>
    <x v="599"/>
    <x v="609"/>
    <n v="42800"/>
    <n v="179356"/>
    <n v="419.0560747663551"/>
    <x v="1"/>
    <n v="6406"/>
    <n v="27.998126756166094"/>
    <x v="1"/>
    <x v="1"/>
    <x v="561"/>
    <x v="567"/>
    <x v="0"/>
    <x v="0"/>
    <x v="3"/>
    <x v="3"/>
    <x v="3"/>
  </r>
  <r>
    <n v="611"/>
    <x v="600"/>
    <x v="610"/>
    <n v="8200"/>
    <n v="1136"/>
    <n v="13.853658536585368"/>
    <x v="3"/>
    <n v="15"/>
    <n v="75.733333333333334"/>
    <x v="1"/>
    <x v="1"/>
    <x v="562"/>
    <x v="568"/>
    <x v="0"/>
    <x v="0"/>
    <x v="3"/>
    <x v="3"/>
    <x v="3"/>
  </r>
  <r>
    <n v="612"/>
    <x v="601"/>
    <x v="611"/>
    <n v="6200"/>
    <n v="8645"/>
    <n v="139.43548387096774"/>
    <x v="1"/>
    <n v="192"/>
    <n v="45.026041666666664"/>
    <x v="1"/>
    <x v="1"/>
    <x v="563"/>
    <x v="569"/>
    <x v="0"/>
    <x v="0"/>
    <x v="5"/>
    <x v="1"/>
    <x v="5"/>
  </r>
  <r>
    <n v="613"/>
    <x v="602"/>
    <x v="612"/>
    <n v="1100"/>
    <n v="1914"/>
    <n v="174"/>
    <x v="1"/>
    <n v="26"/>
    <n v="73.615384615384613"/>
    <x v="0"/>
    <x v="0"/>
    <x v="564"/>
    <x v="570"/>
    <x v="0"/>
    <x v="0"/>
    <x v="3"/>
    <x v="3"/>
    <x v="3"/>
  </r>
  <r>
    <n v="614"/>
    <x v="603"/>
    <x v="613"/>
    <n v="26500"/>
    <n v="41205"/>
    <n v="155.49056603773585"/>
    <x v="1"/>
    <n v="723"/>
    <n v="56.991701244813278"/>
    <x v="1"/>
    <x v="1"/>
    <x v="565"/>
    <x v="571"/>
    <x v="0"/>
    <x v="0"/>
    <x v="3"/>
    <x v="3"/>
    <x v="3"/>
  </r>
  <r>
    <n v="615"/>
    <x v="604"/>
    <x v="614"/>
    <n v="8500"/>
    <n v="14488"/>
    <n v="170.44705882352943"/>
    <x v="1"/>
    <n v="170"/>
    <n v="85.223529411764702"/>
    <x v="6"/>
    <x v="6"/>
    <x v="566"/>
    <x v="572"/>
    <x v="0"/>
    <x v="0"/>
    <x v="3"/>
    <x v="3"/>
    <x v="3"/>
  </r>
  <r>
    <n v="616"/>
    <x v="605"/>
    <x v="615"/>
    <n v="6400"/>
    <n v="12129"/>
    <n v="189.515625"/>
    <x v="1"/>
    <n v="238"/>
    <n v="50.962184873949582"/>
    <x v="4"/>
    <x v="4"/>
    <x v="567"/>
    <x v="573"/>
    <x v="0"/>
    <x v="1"/>
    <x v="7"/>
    <x v="1"/>
    <x v="7"/>
  </r>
  <r>
    <n v="617"/>
    <x v="606"/>
    <x v="616"/>
    <n v="1400"/>
    <n v="3496"/>
    <n v="249.71428571428572"/>
    <x v="1"/>
    <n v="55"/>
    <n v="63.563636363636363"/>
    <x v="1"/>
    <x v="1"/>
    <x v="568"/>
    <x v="471"/>
    <x v="0"/>
    <x v="0"/>
    <x v="3"/>
    <x v="3"/>
    <x v="3"/>
  </r>
  <r>
    <n v="618"/>
    <x v="607"/>
    <x v="617"/>
    <n v="198600"/>
    <n v="97037"/>
    <n v="48.860523665659613"/>
    <x v="0"/>
    <n v="1198"/>
    <n v="80.999165275459092"/>
    <x v="1"/>
    <x v="1"/>
    <x v="569"/>
    <x v="574"/>
    <x v="0"/>
    <x v="0"/>
    <x v="9"/>
    <x v="5"/>
    <x v="9"/>
  </r>
  <r>
    <n v="619"/>
    <x v="608"/>
    <x v="618"/>
    <n v="195900"/>
    <n v="55757"/>
    <n v="28.461970393057683"/>
    <x v="0"/>
    <n v="648"/>
    <n v="86.044753086419746"/>
    <x v="1"/>
    <x v="1"/>
    <x v="570"/>
    <x v="575"/>
    <x v="1"/>
    <x v="1"/>
    <x v="3"/>
    <x v="3"/>
    <x v="3"/>
  </r>
  <r>
    <n v="620"/>
    <x v="609"/>
    <x v="619"/>
    <n v="4300"/>
    <n v="11525"/>
    <n v="268.02325581395348"/>
    <x v="1"/>
    <n v="128"/>
    <n v="90.0390625"/>
    <x v="2"/>
    <x v="2"/>
    <x v="571"/>
    <x v="576"/>
    <x v="0"/>
    <x v="0"/>
    <x v="14"/>
    <x v="7"/>
    <x v="14"/>
  </r>
  <r>
    <n v="621"/>
    <x v="610"/>
    <x v="620"/>
    <n v="25600"/>
    <n v="158669"/>
    <n v="619.80078125"/>
    <x v="1"/>
    <n v="2144"/>
    <n v="74.006063432835816"/>
    <x v="1"/>
    <x v="1"/>
    <x v="572"/>
    <x v="577"/>
    <x v="0"/>
    <x v="0"/>
    <x v="3"/>
    <x v="3"/>
    <x v="3"/>
  </r>
  <r>
    <n v="622"/>
    <x v="611"/>
    <x v="621"/>
    <n v="189000"/>
    <n v="5916"/>
    <n v="3.1301587301587301"/>
    <x v="0"/>
    <n v="64"/>
    <n v="92.4375"/>
    <x v="1"/>
    <x v="1"/>
    <x v="573"/>
    <x v="578"/>
    <x v="0"/>
    <x v="0"/>
    <x v="7"/>
    <x v="1"/>
    <x v="7"/>
  </r>
  <r>
    <n v="623"/>
    <x v="612"/>
    <x v="622"/>
    <n v="94300"/>
    <n v="150806"/>
    <n v="159.92152704135739"/>
    <x v="1"/>
    <n v="2693"/>
    <n v="55.999257333828446"/>
    <x v="4"/>
    <x v="4"/>
    <x v="574"/>
    <x v="477"/>
    <x v="0"/>
    <x v="0"/>
    <x v="3"/>
    <x v="3"/>
    <x v="3"/>
  </r>
  <r>
    <n v="624"/>
    <x v="613"/>
    <x v="623"/>
    <n v="5100"/>
    <n v="14249"/>
    <n v="279.39215686274508"/>
    <x v="1"/>
    <n v="432"/>
    <n v="32.983796296296298"/>
    <x v="1"/>
    <x v="1"/>
    <x v="511"/>
    <x v="579"/>
    <x v="0"/>
    <x v="0"/>
    <x v="14"/>
    <x v="7"/>
    <x v="14"/>
  </r>
  <r>
    <n v="625"/>
    <x v="614"/>
    <x v="624"/>
    <n v="7500"/>
    <n v="5803"/>
    <n v="77.373333333333335"/>
    <x v="0"/>
    <n v="62"/>
    <n v="93.596774193548384"/>
    <x v="1"/>
    <x v="1"/>
    <x v="575"/>
    <x v="580"/>
    <x v="0"/>
    <x v="0"/>
    <x v="3"/>
    <x v="3"/>
    <x v="3"/>
  </r>
  <r>
    <n v="626"/>
    <x v="615"/>
    <x v="625"/>
    <n v="6400"/>
    <n v="13205"/>
    <n v="206.32812500000003"/>
    <x v="1"/>
    <n v="189"/>
    <n v="69.867724867724874"/>
    <x v="1"/>
    <x v="1"/>
    <x v="576"/>
    <x v="581"/>
    <x v="0"/>
    <x v="1"/>
    <x v="3"/>
    <x v="3"/>
    <x v="3"/>
  </r>
  <r>
    <n v="627"/>
    <x v="616"/>
    <x v="626"/>
    <n v="1600"/>
    <n v="11108"/>
    <n v="694.25"/>
    <x v="1"/>
    <n v="154"/>
    <n v="72.129870129870127"/>
    <x v="4"/>
    <x v="4"/>
    <x v="577"/>
    <x v="582"/>
    <x v="1"/>
    <x v="0"/>
    <x v="0"/>
    <x v="0"/>
    <x v="0"/>
  </r>
  <r>
    <n v="628"/>
    <x v="617"/>
    <x v="627"/>
    <n v="1900"/>
    <n v="2884"/>
    <n v="151.78947368421052"/>
    <x v="1"/>
    <n v="96"/>
    <n v="30.041666666666668"/>
    <x v="1"/>
    <x v="1"/>
    <x v="578"/>
    <x v="581"/>
    <x v="0"/>
    <x v="0"/>
    <x v="7"/>
    <x v="1"/>
    <x v="7"/>
  </r>
  <r>
    <n v="629"/>
    <x v="618"/>
    <x v="628"/>
    <n v="85900"/>
    <n v="55476"/>
    <n v="64.58207217694995"/>
    <x v="0"/>
    <n v="750"/>
    <n v="73.968000000000004"/>
    <x v="1"/>
    <x v="1"/>
    <x v="579"/>
    <x v="583"/>
    <x v="0"/>
    <x v="1"/>
    <x v="3"/>
    <x v="3"/>
    <x v="3"/>
  </r>
  <r>
    <n v="630"/>
    <x v="619"/>
    <x v="629"/>
    <n v="9500"/>
    <n v="5973"/>
    <n v="62.873684210526314"/>
    <x v="3"/>
    <n v="87"/>
    <n v="68.65517241379311"/>
    <x v="1"/>
    <x v="1"/>
    <x v="580"/>
    <x v="584"/>
    <x v="0"/>
    <x v="1"/>
    <x v="3"/>
    <x v="3"/>
    <x v="3"/>
  </r>
  <r>
    <n v="631"/>
    <x v="620"/>
    <x v="630"/>
    <n v="59200"/>
    <n v="183756"/>
    <n v="310.39864864864865"/>
    <x v="1"/>
    <n v="3063"/>
    <n v="59.992164544564154"/>
    <x v="1"/>
    <x v="1"/>
    <x v="581"/>
    <x v="585"/>
    <x v="0"/>
    <x v="0"/>
    <x v="3"/>
    <x v="3"/>
    <x v="3"/>
  </r>
  <r>
    <n v="632"/>
    <x v="621"/>
    <x v="631"/>
    <n v="72100"/>
    <n v="30902"/>
    <n v="42.859916782246884"/>
    <x v="2"/>
    <n v="278"/>
    <n v="111.15827338129496"/>
    <x v="1"/>
    <x v="1"/>
    <x v="582"/>
    <x v="586"/>
    <x v="0"/>
    <x v="0"/>
    <x v="3"/>
    <x v="3"/>
    <x v="3"/>
  </r>
  <r>
    <n v="633"/>
    <x v="622"/>
    <x v="632"/>
    <n v="6700"/>
    <n v="5569"/>
    <n v="83.119402985074629"/>
    <x v="0"/>
    <n v="105"/>
    <n v="53.038095238095238"/>
    <x v="1"/>
    <x v="1"/>
    <x v="336"/>
    <x v="587"/>
    <x v="0"/>
    <x v="0"/>
    <x v="10"/>
    <x v="4"/>
    <x v="10"/>
  </r>
  <r>
    <n v="634"/>
    <x v="623"/>
    <x v="633"/>
    <n v="118200"/>
    <n v="92824"/>
    <n v="78.531302876480552"/>
    <x v="3"/>
    <n v="1658"/>
    <n v="55.985524728588658"/>
    <x v="1"/>
    <x v="1"/>
    <x v="583"/>
    <x v="588"/>
    <x v="0"/>
    <x v="0"/>
    <x v="19"/>
    <x v="4"/>
    <x v="19"/>
  </r>
  <r>
    <n v="635"/>
    <x v="624"/>
    <x v="634"/>
    <n v="139000"/>
    <n v="158590"/>
    <n v="114.09352517985612"/>
    <x v="1"/>
    <n v="2266"/>
    <n v="69.986760812003524"/>
    <x v="1"/>
    <x v="1"/>
    <x v="584"/>
    <x v="589"/>
    <x v="0"/>
    <x v="0"/>
    <x v="19"/>
    <x v="4"/>
    <x v="19"/>
  </r>
  <r>
    <n v="636"/>
    <x v="625"/>
    <x v="635"/>
    <n v="197700"/>
    <n v="127591"/>
    <n v="64.537683358624179"/>
    <x v="0"/>
    <n v="2604"/>
    <n v="48.998079877112133"/>
    <x v="3"/>
    <x v="3"/>
    <x v="585"/>
    <x v="590"/>
    <x v="0"/>
    <x v="1"/>
    <x v="10"/>
    <x v="4"/>
    <x v="10"/>
  </r>
  <r>
    <n v="637"/>
    <x v="626"/>
    <x v="636"/>
    <n v="8500"/>
    <n v="6750"/>
    <n v="79.411764705882348"/>
    <x v="0"/>
    <n v="65"/>
    <n v="103.84615384615384"/>
    <x v="1"/>
    <x v="1"/>
    <x v="586"/>
    <x v="591"/>
    <x v="0"/>
    <x v="0"/>
    <x v="3"/>
    <x v="3"/>
    <x v="3"/>
  </r>
  <r>
    <n v="638"/>
    <x v="627"/>
    <x v="637"/>
    <n v="81600"/>
    <n v="9318"/>
    <n v="11.419117647058824"/>
    <x v="0"/>
    <n v="94"/>
    <n v="99.127659574468083"/>
    <x v="1"/>
    <x v="1"/>
    <x v="587"/>
    <x v="592"/>
    <x v="0"/>
    <x v="1"/>
    <x v="3"/>
    <x v="3"/>
    <x v="3"/>
  </r>
  <r>
    <n v="639"/>
    <x v="628"/>
    <x v="638"/>
    <n v="8600"/>
    <n v="4832"/>
    <n v="56.186046511627907"/>
    <x v="2"/>
    <n v="45"/>
    <n v="107.37777777777778"/>
    <x v="1"/>
    <x v="1"/>
    <x v="588"/>
    <x v="593"/>
    <x v="0"/>
    <x v="1"/>
    <x v="6"/>
    <x v="4"/>
    <x v="6"/>
  </r>
  <r>
    <n v="640"/>
    <x v="629"/>
    <x v="639"/>
    <n v="119800"/>
    <n v="19769"/>
    <n v="16.501669449081803"/>
    <x v="0"/>
    <n v="257"/>
    <n v="76.922178988326849"/>
    <x v="1"/>
    <x v="1"/>
    <x v="589"/>
    <x v="510"/>
    <x v="0"/>
    <x v="0"/>
    <x v="3"/>
    <x v="3"/>
    <x v="3"/>
  </r>
  <r>
    <n v="641"/>
    <x v="630"/>
    <x v="640"/>
    <n v="9400"/>
    <n v="11277"/>
    <n v="119.96808510638297"/>
    <x v="1"/>
    <n v="194"/>
    <n v="58.128865979381445"/>
    <x v="5"/>
    <x v="5"/>
    <x v="590"/>
    <x v="594"/>
    <x v="0"/>
    <x v="0"/>
    <x v="3"/>
    <x v="3"/>
    <x v="3"/>
  </r>
  <r>
    <n v="642"/>
    <x v="631"/>
    <x v="641"/>
    <n v="9200"/>
    <n v="13382"/>
    <n v="145.45652173913044"/>
    <x v="1"/>
    <n v="129"/>
    <n v="103.73643410852713"/>
    <x v="0"/>
    <x v="0"/>
    <x v="591"/>
    <x v="595"/>
    <x v="0"/>
    <x v="0"/>
    <x v="8"/>
    <x v="2"/>
    <x v="8"/>
  </r>
  <r>
    <n v="643"/>
    <x v="632"/>
    <x v="642"/>
    <n v="14900"/>
    <n v="32986"/>
    <n v="221.38255033557047"/>
    <x v="1"/>
    <n v="375"/>
    <n v="87.962666666666664"/>
    <x v="1"/>
    <x v="1"/>
    <x v="592"/>
    <x v="596"/>
    <x v="0"/>
    <x v="0"/>
    <x v="3"/>
    <x v="3"/>
    <x v="3"/>
  </r>
  <r>
    <n v="644"/>
    <x v="633"/>
    <x v="643"/>
    <n v="169400"/>
    <n v="81984"/>
    <n v="48.396694214876035"/>
    <x v="0"/>
    <n v="2928"/>
    <n v="28"/>
    <x v="0"/>
    <x v="0"/>
    <x v="593"/>
    <x v="597"/>
    <x v="0"/>
    <x v="0"/>
    <x v="3"/>
    <x v="3"/>
    <x v="3"/>
  </r>
  <r>
    <n v="645"/>
    <x v="634"/>
    <x v="644"/>
    <n v="192100"/>
    <n v="178483"/>
    <n v="92.911504424778755"/>
    <x v="0"/>
    <n v="4697"/>
    <n v="37.999361294443261"/>
    <x v="1"/>
    <x v="1"/>
    <x v="594"/>
    <x v="598"/>
    <x v="0"/>
    <x v="1"/>
    <x v="1"/>
    <x v="1"/>
    <x v="1"/>
  </r>
  <r>
    <n v="646"/>
    <x v="635"/>
    <x v="645"/>
    <n v="98700"/>
    <n v="87448"/>
    <n v="88.599797365754824"/>
    <x v="0"/>
    <n v="2915"/>
    <n v="29.999313893653515"/>
    <x v="1"/>
    <x v="1"/>
    <x v="595"/>
    <x v="599"/>
    <x v="0"/>
    <x v="0"/>
    <x v="11"/>
    <x v="6"/>
    <x v="11"/>
  </r>
  <r>
    <n v="647"/>
    <x v="636"/>
    <x v="646"/>
    <n v="4500"/>
    <n v="1863"/>
    <n v="41.4"/>
    <x v="0"/>
    <n v="18"/>
    <n v="103.5"/>
    <x v="1"/>
    <x v="1"/>
    <x v="596"/>
    <x v="600"/>
    <x v="0"/>
    <x v="0"/>
    <x v="18"/>
    <x v="5"/>
    <x v="18"/>
  </r>
  <r>
    <n v="648"/>
    <x v="637"/>
    <x v="647"/>
    <n v="98600"/>
    <n v="62174"/>
    <n v="63.056795131845846"/>
    <x v="3"/>
    <n v="723"/>
    <n v="85.994467496542185"/>
    <x v="1"/>
    <x v="1"/>
    <x v="597"/>
    <x v="601"/>
    <x v="1"/>
    <x v="0"/>
    <x v="0"/>
    <x v="0"/>
    <x v="0"/>
  </r>
  <r>
    <n v="649"/>
    <x v="638"/>
    <x v="648"/>
    <n v="121700"/>
    <n v="59003"/>
    <n v="48.482333607230892"/>
    <x v="0"/>
    <n v="602"/>
    <n v="98.011627906976742"/>
    <x v="5"/>
    <x v="5"/>
    <x v="598"/>
    <x v="602"/>
    <x v="1"/>
    <x v="1"/>
    <x v="3"/>
    <x v="3"/>
    <x v="3"/>
  </r>
  <r>
    <n v="650"/>
    <x v="639"/>
    <x v="649"/>
    <n v="100"/>
    <n v="2"/>
    <n v="2"/>
    <x v="0"/>
    <n v="1"/>
    <n v="2"/>
    <x v="1"/>
    <x v="1"/>
    <x v="599"/>
    <x v="603"/>
    <x v="0"/>
    <x v="0"/>
    <x v="17"/>
    <x v="1"/>
    <x v="17"/>
  </r>
  <r>
    <n v="651"/>
    <x v="640"/>
    <x v="650"/>
    <n v="196700"/>
    <n v="174039"/>
    <n v="88.47941026944585"/>
    <x v="0"/>
    <n v="3868"/>
    <n v="44.994570837642193"/>
    <x v="6"/>
    <x v="6"/>
    <x v="600"/>
    <x v="604"/>
    <x v="0"/>
    <x v="0"/>
    <x v="12"/>
    <x v="4"/>
    <x v="12"/>
  </r>
  <r>
    <n v="652"/>
    <x v="641"/>
    <x v="651"/>
    <n v="10000"/>
    <n v="12684"/>
    <n v="126.84"/>
    <x v="1"/>
    <n v="409"/>
    <n v="31.012224938875306"/>
    <x v="1"/>
    <x v="1"/>
    <x v="601"/>
    <x v="292"/>
    <x v="0"/>
    <x v="0"/>
    <x v="2"/>
    <x v="2"/>
    <x v="2"/>
  </r>
  <r>
    <n v="653"/>
    <x v="642"/>
    <x v="652"/>
    <n v="600"/>
    <n v="14033"/>
    <n v="2338.833333333333"/>
    <x v="1"/>
    <n v="234"/>
    <n v="59.970085470085472"/>
    <x v="1"/>
    <x v="1"/>
    <x v="602"/>
    <x v="605"/>
    <x v="0"/>
    <x v="0"/>
    <x v="2"/>
    <x v="2"/>
    <x v="2"/>
  </r>
  <r>
    <n v="654"/>
    <x v="643"/>
    <x v="653"/>
    <n v="35000"/>
    <n v="177936"/>
    <n v="508.38857142857148"/>
    <x v="1"/>
    <n v="3016"/>
    <n v="58.9973474801061"/>
    <x v="1"/>
    <x v="1"/>
    <x v="335"/>
    <x v="606"/>
    <x v="0"/>
    <x v="0"/>
    <x v="16"/>
    <x v="1"/>
    <x v="16"/>
  </r>
  <r>
    <n v="655"/>
    <x v="644"/>
    <x v="654"/>
    <n v="6900"/>
    <n v="13212"/>
    <n v="191.47826086956522"/>
    <x v="1"/>
    <n v="264"/>
    <n v="50.045454545454547"/>
    <x v="1"/>
    <x v="1"/>
    <x v="603"/>
    <x v="607"/>
    <x v="1"/>
    <x v="0"/>
    <x v="14"/>
    <x v="7"/>
    <x v="14"/>
  </r>
  <r>
    <n v="656"/>
    <x v="645"/>
    <x v="655"/>
    <n v="118400"/>
    <n v="49879"/>
    <n v="42.127533783783782"/>
    <x v="0"/>
    <n v="504"/>
    <n v="98.966269841269835"/>
    <x v="2"/>
    <x v="2"/>
    <x v="604"/>
    <x v="608"/>
    <x v="0"/>
    <x v="0"/>
    <x v="0"/>
    <x v="0"/>
    <x v="0"/>
  </r>
  <r>
    <n v="657"/>
    <x v="646"/>
    <x v="656"/>
    <n v="10000"/>
    <n v="824"/>
    <n v="8.24"/>
    <x v="0"/>
    <n v="14"/>
    <n v="58.857142857142854"/>
    <x v="1"/>
    <x v="1"/>
    <x v="605"/>
    <x v="609"/>
    <x v="0"/>
    <x v="0"/>
    <x v="22"/>
    <x v="4"/>
    <x v="22"/>
  </r>
  <r>
    <n v="658"/>
    <x v="647"/>
    <x v="657"/>
    <n v="52600"/>
    <n v="31594"/>
    <n v="60.064638783269963"/>
    <x v="3"/>
    <n v="390"/>
    <n v="81.010256410256417"/>
    <x v="1"/>
    <x v="1"/>
    <x v="606"/>
    <x v="610"/>
    <x v="0"/>
    <x v="0"/>
    <x v="1"/>
    <x v="1"/>
    <x v="1"/>
  </r>
  <r>
    <n v="659"/>
    <x v="648"/>
    <x v="658"/>
    <n v="120700"/>
    <n v="57010"/>
    <n v="47.232808616404313"/>
    <x v="0"/>
    <n v="750"/>
    <n v="76.013333333333335"/>
    <x v="4"/>
    <x v="4"/>
    <x v="65"/>
    <x v="611"/>
    <x v="0"/>
    <x v="0"/>
    <x v="4"/>
    <x v="4"/>
    <x v="4"/>
  </r>
  <r>
    <n v="660"/>
    <x v="649"/>
    <x v="659"/>
    <n v="9100"/>
    <n v="7438"/>
    <n v="81.736263736263737"/>
    <x v="0"/>
    <n v="77"/>
    <n v="96.597402597402592"/>
    <x v="1"/>
    <x v="1"/>
    <x v="607"/>
    <x v="612"/>
    <x v="1"/>
    <x v="0"/>
    <x v="3"/>
    <x v="3"/>
    <x v="3"/>
  </r>
  <r>
    <n v="661"/>
    <x v="650"/>
    <x v="660"/>
    <n v="106800"/>
    <n v="57872"/>
    <n v="54.187265917603"/>
    <x v="0"/>
    <n v="752"/>
    <n v="76.957446808510639"/>
    <x v="3"/>
    <x v="3"/>
    <x v="608"/>
    <x v="613"/>
    <x v="0"/>
    <x v="0"/>
    <x v="17"/>
    <x v="1"/>
    <x v="17"/>
  </r>
  <r>
    <n v="662"/>
    <x v="651"/>
    <x v="661"/>
    <n v="9100"/>
    <n v="8906"/>
    <n v="97.868131868131869"/>
    <x v="0"/>
    <n v="131"/>
    <n v="67.984732824427482"/>
    <x v="1"/>
    <x v="1"/>
    <x v="609"/>
    <x v="614"/>
    <x v="0"/>
    <x v="0"/>
    <x v="3"/>
    <x v="3"/>
    <x v="3"/>
  </r>
  <r>
    <n v="663"/>
    <x v="652"/>
    <x v="662"/>
    <n v="10000"/>
    <n v="7724"/>
    <n v="77.239999999999995"/>
    <x v="0"/>
    <n v="87"/>
    <n v="88.781609195402297"/>
    <x v="1"/>
    <x v="1"/>
    <x v="610"/>
    <x v="615"/>
    <x v="0"/>
    <x v="0"/>
    <x v="3"/>
    <x v="3"/>
    <x v="3"/>
  </r>
  <r>
    <n v="664"/>
    <x v="327"/>
    <x v="663"/>
    <n v="79400"/>
    <n v="26571"/>
    <n v="33.464735516372798"/>
    <x v="0"/>
    <n v="1063"/>
    <n v="24.99623706491063"/>
    <x v="1"/>
    <x v="1"/>
    <x v="541"/>
    <x v="616"/>
    <x v="0"/>
    <x v="0"/>
    <x v="17"/>
    <x v="1"/>
    <x v="17"/>
  </r>
  <r>
    <n v="665"/>
    <x v="653"/>
    <x v="664"/>
    <n v="5100"/>
    <n v="12219"/>
    <n v="239.58823529411765"/>
    <x v="1"/>
    <n v="272"/>
    <n v="44.922794117647058"/>
    <x v="1"/>
    <x v="1"/>
    <x v="611"/>
    <x v="453"/>
    <x v="0"/>
    <x v="1"/>
    <x v="4"/>
    <x v="4"/>
    <x v="4"/>
  </r>
  <r>
    <n v="666"/>
    <x v="654"/>
    <x v="665"/>
    <n v="3100"/>
    <n v="1985"/>
    <n v="64.032258064516128"/>
    <x v="3"/>
    <n v="25"/>
    <n v="79.400000000000006"/>
    <x v="1"/>
    <x v="1"/>
    <x v="612"/>
    <x v="617"/>
    <x v="0"/>
    <x v="1"/>
    <x v="3"/>
    <x v="3"/>
    <x v="3"/>
  </r>
  <r>
    <n v="667"/>
    <x v="655"/>
    <x v="666"/>
    <n v="6900"/>
    <n v="12155"/>
    <n v="176.15942028985506"/>
    <x v="1"/>
    <n v="419"/>
    <n v="29.009546539379475"/>
    <x v="1"/>
    <x v="1"/>
    <x v="613"/>
    <x v="618"/>
    <x v="0"/>
    <x v="0"/>
    <x v="23"/>
    <x v="8"/>
    <x v="23"/>
  </r>
  <r>
    <n v="668"/>
    <x v="656"/>
    <x v="667"/>
    <n v="27500"/>
    <n v="5593"/>
    <n v="20.33818181818182"/>
    <x v="0"/>
    <n v="76"/>
    <n v="73.59210526315789"/>
    <x v="1"/>
    <x v="1"/>
    <x v="614"/>
    <x v="619"/>
    <x v="0"/>
    <x v="0"/>
    <x v="3"/>
    <x v="3"/>
    <x v="3"/>
  </r>
  <r>
    <n v="669"/>
    <x v="657"/>
    <x v="668"/>
    <n v="48800"/>
    <n v="175020"/>
    <n v="358.64754098360658"/>
    <x v="1"/>
    <n v="1621"/>
    <n v="107.97038864898211"/>
    <x v="6"/>
    <x v="6"/>
    <x v="615"/>
    <x v="620"/>
    <x v="0"/>
    <x v="0"/>
    <x v="3"/>
    <x v="3"/>
    <x v="3"/>
  </r>
  <r>
    <n v="670"/>
    <x v="635"/>
    <x v="669"/>
    <n v="16200"/>
    <n v="75955"/>
    <n v="468.85802469135803"/>
    <x v="1"/>
    <n v="1101"/>
    <n v="68.987284287011803"/>
    <x v="1"/>
    <x v="1"/>
    <x v="90"/>
    <x v="621"/>
    <x v="0"/>
    <x v="0"/>
    <x v="7"/>
    <x v="1"/>
    <x v="7"/>
  </r>
  <r>
    <n v="671"/>
    <x v="658"/>
    <x v="670"/>
    <n v="97600"/>
    <n v="119127"/>
    <n v="122.05635245901641"/>
    <x v="1"/>
    <n v="1073"/>
    <n v="111.02236719478098"/>
    <x v="1"/>
    <x v="1"/>
    <x v="616"/>
    <x v="622"/>
    <x v="0"/>
    <x v="1"/>
    <x v="3"/>
    <x v="3"/>
    <x v="3"/>
  </r>
  <r>
    <n v="672"/>
    <x v="659"/>
    <x v="671"/>
    <n v="197900"/>
    <n v="110689"/>
    <n v="55.931783729156137"/>
    <x v="0"/>
    <n v="4428"/>
    <n v="24.997515808491418"/>
    <x v="2"/>
    <x v="2"/>
    <x v="617"/>
    <x v="623"/>
    <x v="0"/>
    <x v="0"/>
    <x v="3"/>
    <x v="3"/>
    <x v="3"/>
  </r>
  <r>
    <n v="673"/>
    <x v="660"/>
    <x v="672"/>
    <n v="5600"/>
    <n v="2445"/>
    <n v="43.660714285714285"/>
    <x v="0"/>
    <n v="58"/>
    <n v="42.155172413793103"/>
    <x v="6"/>
    <x v="6"/>
    <x v="618"/>
    <x v="624"/>
    <x v="0"/>
    <x v="0"/>
    <x v="7"/>
    <x v="1"/>
    <x v="7"/>
  </r>
  <r>
    <n v="674"/>
    <x v="661"/>
    <x v="673"/>
    <n v="170700"/>
    <n v="57250"/>
    <n v="33.53837141183363"/>
    <x v="3"/>
    <n v="1218"/>
    <n v="47.003284072249592"/>
    <x v="1"/>
    <x v="1"/>
    <x v="619"/>
    <x v="625"/>
    <x v="0"/>
    <x v="0"/>
    <x v="14"/>
    <x v="7"/>
    <x v="14"/>
  </r>
  <r>
    <n v="675"/>
    <x v="662"/>
    <x v="674"/>
    <n v="9700"/>
    <n v="11929"/>
    <n v="122.97938144329896"/>
    <x v="1"/>
    <n v="331"/>
    <n v="36.0392749244713"/>
    <x v="1"/>
    <x v="1"/>
    <x v="620"/>
    <x v="626"/>
    <x v="0"/>
    <x v="0"/>
    <x v="23"/>
    <x v="8"/>
    <x v="23"/>
  </r>
  <r>
    <n v="676"/>
    <x v="663"/>
    <x v="675"/>
    <n v="62300"/>
    <n v="118214"/>
    <n v="189.74959871589084"/>
    <x v="1"/>
    <n v="1170"/>
    <n v="101.03760683760684"/>
    <x v="1"/>
    <x v="1"/>
    <x v="621"/>
    <x v="627"/>
    <x v="0"/>
    <x v="0"/>
    <x v="14"/>
    <x v="7"/>
    <x v="14"/>
  </r>
  <r>
    <n v="677"/>
    <x v="664"/>
    <x v="676"/>
    <n v="5300"/>
    <n v="4432"/>
    <n v="83.622641509433961"/>
    <x v="0"/>
    <n v="111"/>
    <n v="39.927927927927925"/>
    <x v="1"/>
    <x v="1"/>
    <x v="622"/>
    <x v="491"/>
    <x v="0"/>
    <x v="0"/>
    <x v="13"/>
    <x v="5"/>
    <x v="13"/>
  </r>
  <r>
    <n v="678"/>
    <x v="665"/>
    <x v="677"/>
    <n v="99500"/>
    <n v="17879"/>
    <n v="17.968844221105527"/>
    <x v="3"/>
    <n v="215"/>
    <n v="83.158139534883716"/>
    <x v="1"/>
    <x v="1"/>
    <x v="35"/>
    <x v="628"/>
    <x v="0"/>
    <x v="0"/>
    <x v="6"/>
    <x v="4"/>
    <x v="6"/>
  </r>
  <r>
    <n v="679"/>
    <x v="307"/>
    <x v="678"/>
    <n v="1400"/>
    <n v="14511"/>
    <n v="1036.5"/>
    <x v="1"/>
    <n v="363"/>
    <n v="39.97520661157025"/>
    <x v="1"/>
    <x v="1"/>
    <x v="623"/>
    <x v="629"/>
    <x v="0"/>
    <x v="1"/>
    <x v="0"/>
    <x v="0"/>
    <x v="0"/>
  </r>
  <r>
    <n v="680"/>
    <x v="666"/>
    <x v="679"/>
    <n v="145600"/>
    <n v="141822"/>
    <n v="97.405219780219781"/>
    <x v="0"/>
    <n v="2955"/>
    <n v="47.993908629441627"/>
    <x v="1"/>
    <x v="1"/>
    <x v="624"/>
    <x v="630"/>
    <x v="0"/>
    <x v="1"/>
    <x v="20"/>
    <x v="6"/>
    <x v="20"/>
  </r>
  <r>
    <n v="681"/>
    <x v="667"/>
    <x v="680"/>
    <n v="184100"/>
    <n v="159037"/>
    <n v="86.386203150461711"/>
    <x v="0"/>
    <n v="1657"/>
    <n v="95.978877489438744"/>
    <x v="1"/>
    <x v="1"/>
    <x v="625"/>
    <x v="631"/>
    <x v="0"/>
    <x v="0"/>
    <x v="3"/>
    <x v="3"/>
    <x v="3"/>
  </r>
  <r>
    <n v="682"/>
    <x v="668"/>
    <x v="681"/>
    <n v="5400"/>
    <n v="8109"/>
    <n v="150.16666666666666"/>
    <x v="1"/>
    <n v="103"/>
    <n v="78.728155339805824"/>
    <x v="1"/>
    <x v="1"/>
    <x v="626"/>
    <x v="632"/>
    <x v="0"/>
    <x v="0"/>
    <x v="3"/>
    <x v="3"/>
    <x v="3"/>
  </r>
  <r>
    <n v="683"/>
    <x v="669"/>
    <x v="682"/>
    <n v="2300"/>
    <n v="8244"/>
    <n v="358.43478260869563"/>
    <x v="1"/>
    <n v="147"/>
    <n v="56.081632653061227"/>
    <x v="1"/>
    <x v="1"/>
    <x v="627"/>
    <x v="633"/>
    <x v="0"/>
    <x v="0"/>
    <x v="3"/>
    <x v="3"/>
    <x v="3"/>
  </r>
  <r>
    <n v="684"/>
    <x v="670"/>
    <x v="683"/>
    <n v="1400"/>
    <n v="7600"/>
    <n v="542.85714285714289"/>
    <x v="1"/>
    <n v="110"/>
    <n v="69.090909090909093"/>
    <x v="0"/>
    <x v="0"/>
    <x v="628"/>
    <x v="634"/>
    <x v="0"/>
    <x v="0"/>
    <x v="9"/>
    <x v="5"/>
    <x v="9"/>
  </r>
  <r>
    <n v="685"/>
    <x v="671"/>
    <x v="684"/>
    <n v="140000"/>
    <n v="94501"/>
    <n v="67.500714285714281"/>
    <x v="0"/>
    <n v="926"/>
    <n v="102.05291576673866"/>
    <x v="0"/>
    <x v="0"/>
    <x v="629"/>
    <x v="415"/>
    <x v="0"/>
    <x v="0"/>
    <x v="3"/>
    <x v="3"/>
    <x v="3"/>
  </r>
  <r>
    <n v="686"/>
    <x v="672"/>
    <x v="685"/>
    <n v="7500"/>
    <n v="14381"/>
    <n v="191.74666666666667"/>
    <x v="1"/>
    <n v="134"/>
    <n v="107.32089552238806"/>
    <x v="1"/>
    <x v="1"/>
    <x v="630"/>
    <x v="635"/>
    <x v="0"/>
    <x v="0"/>
    <x v="8"/>
    <x v="2"/>
    <x v="8"/>
  </r>
  <r>
    <n v="687"/>
    <x v="673"/>
    <x v="686"/>
    <n v="1500"/>
    <n v="13980"/>
    <n v="932"/>
    <x v="1"/>
    <n v="269"/>
    <n v="51.970260223048328"/>
    <x v="1"/>
    <x v="1"/>
    <x v="631"/>
    <x v="607"/>
    <x v="0"/>
    <x v="0"/>
    <x v="3"/>
    <x v="3"/>
    <x v="3"/>
  </r>
  <r>
    <n v="688"/>
    <x v="674"/>
    <x v="687"/>
    <n v="2900"/>
    <n v="12449"/>
    <n v="429.27586206896552"/>
    <x v="1"/>
    <n v="175"/>
    <n v="71.137142857142862"/>
    <x v="1"/>
    <x v="1"/>
    <x v="632"/>
    <x v="636"/>
    <x v="0"/>
    <x v="1"/>
    <x v="19"/>
    <x v="4"/>
    <x v="19"/>
  </r>
  <r>
    <n v="689"/>
    <x v="675"/>
    <x v="688"/>
    <n v="7300"/>
    <n v="7348"/>
    <n v="100.65753424657535"/>
    <x v="1"/>
    <n v="69"/>
    <n v="106.49275362318841"/>
    <x v="1"/>
    <x v="1"/>
    <x v="633"/>
    <x v="637"/>
    <x v="0"/>
    <x v="0"/>
    <x v="2"/>
    <x v="2"/>
    <x v="2"/>
  </r>
  <r>
    <n v="690"/>
    <x v="676"/>
    <x v="689"/>
    <n v="3600"/>
    <n v="8158"/>
    <n v="226.61111111111109"/>
    <x v="1"/>
    <n v="190"/>
    <n v="42.93684210526316"/>
    <x v="1"/>
    <x v="1"/>
    <x v="634"/>
    <x v="638"/>
    <x v="0"/>
    <x v="1"/>
    <x v="4"/>
    <x v="4"/>
    <x v="4"/>
  </r>
  <r>
    <n v="691"/>
    <x v="677"/>
    <x v="690"/>
    <n v="5000"/>
    <n v="7119"/>
    <n v="142.38"/>
    <x v="1"/>
    <n v="237"/>
    <n v="30.037974683544302"/>
    <x v="1"/>
    <x v="1"/>
    <x v="635"/>
    <x v="639"/>
    <x v="1"/>
    <x v="1"/>
    <x v="4"/>
    <x v="4"/>
    <x v="4"/>
  </r>
  <r>
    <n v="692"/>
    <x v="678"/>
    <x v="691"/>
    <n v="6000"/>
    <n v="5438"/>
    <n v="90.633333333333326"/>
    <x v="0"/>
    <n v="77"/>
    <n v="70.623376623376629"/>
    <x v="4"/>
    <x v="4"/>
    <x v="636"/>
    <x v="640"/>
    <x v="0"/>
    <x v="0"/>
    <x v="1"/>
    <x v="1"/>
    <x v="1"/>
  </r>
  <r>
    <n v="693"/>
    <x v="679"/>
    <x v="692"/>
    <n v="180400"/>
    <n v="115396"/>
    <n v="63.966740576496676"/>
    <x v="0"/>
    <n v="1748"/>
    <n v="66.016018306636155"/>
    <x v="1"/>
    <x v="1"/>
    <x v="637"/>
    <x v="641"/>
    <x v="0"/>
    <x v="0"/>
    <x v="3"/>
    <x v="3"/>
    <x v="3"/>
  </r>
  <r>
    <n v="694"/>
    <x v="680"/>
    <x v="693"/>
    <n v="9100"/>
    <n v="7656"/>
    <n v="84.131868131868131"/>
    <x v="0"/>
    <n v="79"/>
    <n v="96.911392405063296"/>
    <x v="1"/>
    <x v="1"/>
    <x v="638"/>
    <x v="642"/>
    <x v="0"/>
    <x v="0"/>
    <x v="3"/>
    <x v="3"/>
    <x v="3"/>
  </r>
  <r>
    <n v="695"/>
    <x v="681"/>
    <x v="694"/>
    <n v="9200"/>
    <n v="12322"/>
    <n v="133.93478260869566"/>
    <x v="1"/>
    <n v="196"/>
    <n v="62.867346938775512"/>
    <x v="6"/>
    <x v="6"/>
    <x v="639"/>
    <x v="445"/>
    <x v="1"/>
    <x v="0"/>
    <x v="1"/>
    <x v="1"/>
    <x v="1"/>
  </r>
  <r>
    <n v="696"/>
    <x v="682"/>
    <x v="695"/>
    <n v="164100"/>
    <n v="96888"/>
    <n v="59.042047531992694"/>
    <x v="0"/>
    <n v="889"/>
    <n v="108.98537682789652"/>
    <x v="1"/>
    <x v="1"/>
    <x v="640"/>
    <x v="116"/>
    <x v="0"/>
    <x v="1"/>
    <x v="3"/>
    <x v="3"/>
    <x v="3"/>
  </r>
  <r>
    <n v="697"/>
    <x v="683"/>
    <x v="696"/>
    <n v="128900"/>
    <n v="196960"/>
    <n v="152.80062063615205"/>
    <x v="1"/>
    <n v="7295"/>
    <n v="26.999314599040439"/>
    <x v="1"/>
    <x v="1"/>
    <x v="641"/>
    <x v="643"/>
    <x v="0"/>
    <x v="0"/>
    <x v="5"/>
    <x v="1"/>
    <x v="5"/>
  </r>
  <r>
    <n v="698"/>
    <x v="684"/>
    <x v="697"/>
    <n v="42100"/>
    <n v="188057"/>
    <n v="446.69121140142522"/>
    <x v="1"/>
    <n v="2893"/>
    <n v="65.004147943311438"/>
    <x v="0"/>
    <x v="0"/>
    <x v="642"/>
    <x v="644"/>
    <x v="0"/>
    <x v="0"/>
    <x v="8"/>
    <x v="2"/>
    <x v="8"/>
  </r>
  <r>
    <n v="699"/>
    <x v="196"/>
    <x v="698"/>
    <n v="7400"/>
    <n v="6245"/>
    <n v="84.391891891891888"/>
    <x v="0"/>
    <n v="56"/>
    <n v="111.51785714285714"/>
    <x v="1"/>
    <x v="1"/>
    <x v="230"/>
    <x v="645"/>
    <x v="0"/>
    <x v="0"/>
    <x v="6"/>
    <x v="4"/>
    <x v="6"/>
  </r>
  <r>
    <n v="700"/>
    <x v="685"/>
    <x v="699"/>
    <n v="100"/>
    <n v="3"/>
    <n v="3"/>
    <x v="0"/>
    <n v="1"/>
    <n v="3"/>
    <x v="1"/>
    <x v="1"/>
    <x v="67"/>
    <x v="646"/>
    <x v="0"/>
    <x v="0"/>
    <x v="8"/>
    <x v="2"/>
    <x v="8"/>
  </r>
  <r>
    <n v="701"/>
    <x v="686"/>
    <x v="700"/>
    <n v="52000"/>
    <n v="91014"/>
    <n v="175.02692307692308"/>
    <x v="1"/>
    <n v="820"/>
    <n v="110.99268292682927"/>
    <x v="1"/>
    <x v="1"/>
    <x v="643"/>
    <x v="647"/>
    <x v="1"/>
    <x v="0"/>
    <x v="3"/>
    <x v="3"/>
    <x v="3"/>
  </r>
  <r>
    <n v="702"/>
    <x v="687"/>
    <x v="701"/>
    <n v="8700"/>
    <n v="4710"/>
    <n v="54.137931034482754"/>
    <x v="0"/>
    <n v="83"/>
    <n v="56.746987951807228"/>
    <x v="1"/>
    <x v="1"/>
    <x v="644"/>
    <x v="467"/>
    <x v="0"/>
    <x v="0"/>
    <x v="8"/>
    <x v="2"/>
    <x v="8"/>
  </r>
  <r>
    <n v="703"/>
    <x v="688"/>
    <x v="702"/>
    <n v="63400"/>
    <n v="197728"/>
    <n v="311.87381703470032"/>
    <x v="1"/>
    <n v="2038"/>
    <n v="97.020608439646708"/>
    <x v="1"/>
    <x v="1"/>
    <x v="645"/>
    <x v="648"/>
    <x v="1"/>
    <x v="1"/>
    <x v="18"/>
    <x v="5"/>
    <x v="18"/>
  </r>
  <r>
    <n v="704"/>
    <x v="689"/>
    <x v="703"/>
    <n v="8700"/>
    <n v="10682"/>
    <n v="122.78160919540231"/>
    <x v="1"/>
    <n v="116"/>
    <n v="92.08620689655173"/>
    <x v="1"/>
    <x v="1"/>
    <x v="646"/>
    <x v="649"/>
    <x v="0"/>
    <x v="0"/>
    <x v="10"/>
    <x v="4"/>
    <x v="10"/>
  </r>
  <r>
    <n v="705"/>
    <x v="690"/>
    <x v="704"/>
    <n v="169700"/>
    <n v="168048"/>
    <n v="99.026517383618156"/>
    <x v="0"/>
    <n v="2025"/>
    <n v="82.986666666666665"/>
    <x v="4"/>
    <x v="4"/>
    <x v="626"/>
    <x v="650"/>
    <x v="0"/>
    <x v="0"/>
    <x v="9"/>
    <x v="5"/>
    <x v="9"/>
  </r>
  <r>
    <n v="706"/>
    <x v="691"/>
    <x v="705"/>
    <n v="108400"/>
    <n v="138586"/>
    <n v="127.84686346863469"/>
    <x v="1"/>
    <n v="1345"/>
    <n v="103.03791821561339"/>
    <x v="2"/>
    <x v="2"/>
    <x v="647"/>
    <x v="651"/>
    <x v="0"/>
    <x v="1"/>
    <x v="2"/>
    <x v="2"/>
    <x v="2"/>
  </r>
  <r>
    <n v="707"/>
    <x v="692"/>
    <x v="706"/>
    <n v="7300"/>
    <n v="11579"/>
    <n v="158.61643835616439"/>
    <x v="1"/>
    <n v="168"/>
    <n v="68.922619047619051"/>
    <x v="1"/>
    <x v="1"/>
    <x v="159"/>
    <x v="652"/>
    <x v="0"/>
    <x v="0"/>
    <x v="6"/>
    <x v="4"/>
    <x v="6"/>
  </r>
  <r>
    <n v="708"/>
    <x v="693"/>
    <x v="707"/>
    <n v="1700"/>
    <n v="12020"/>
    <n v="707.05882352941171"/>
    <x v="1"/>
    <n v="137"/>
    <n v="87.737226277372258"/>
    <x v="5"/>
    <x v="5"/>
    <x v="648"/>
    <x v="653"/>
    <x v="0"/>
    <x v="0"/>
    <x v="3"/>
    <x v="3"/>
    <x v="3"/>
  </r>
  <r>
    <n v="709"/>
    <x v="694"/>
    <x v="708"/>
    <n v="9800"/>
    <n v="13954"/>
    <n v="142.38775510204081"/>
    <x v="1"/>
    <n v="186"/>
    <n v="75.021505376344081"/>
    <x v="6"/>
    <x v="6"/>
    <x v="267"/>
    <x v="654"/>
    <x v="0"/>
    <x v="0"/>
    <x v="3"/>
    <x v="3"/>
    <x v="3"/>
  </r>
  <r>
    <n v="710"/>
    <x v="695"/>
    <x v="709"/>
    <n v="4300"/>
    <n v="6358"/>
    <n v="147.86046511627907"/>
    <x v="1"/>
    <n v="125"/>
    <n v="50.863999999999997"/>
    <x v="1"/>
    <x v="1"/>
    <x v="649"/>
    <x v="655"/>
    <x v="0"/>
    <x v="1"/>
    <x v="3"/>
    <x v="3"/>
    <x v="3"/>
  </r>
  <r>
    <n v="711"/>
    <x v="696"/>
    <x v="710"/>
    <n v="6200"/>
    <n v="1260"/>
    <n v="20.322580645161288"/>
    <x v="0"/>
    <n v="14"/>
    <n v="90"/>
    <x v="6"/>
    <x v="6"/>
    <x v="248"/>
    <x v="656"/>
    <x v="1"/>
    <x v="1"/>
    <x v="3"/>
    <x v="3"/>
    <x v="3"/>
  </r>
  <r>
    <n v="712"/>
    <x v="697"/>
    <x v="711"/>
    <n v="800"/>
    <n v="14725"/>
    <n v="1840.625"/>
    <x v="1"/>
    <n v="202"/>
    <n v="72.896039603960389"/>
    <x v="1"/>
    <x v="1"/>
    <x v="571"/>
    <x v="657"/>
    <x v="0"/>
    <x v="0"/>
    <x v="3"/>
    <x v="3"/>
    <x v="3"/>
  </r>
  <r>
    <n v="713"/>
    <x v="698"/>
    <x v="712"/>
    <n v="6900"/>
    <n v="11174"/>
    <n v="161.94202898550725"/>
    <x v="1"/>
    <n v="103"/>
    <n v="108.48543689320388"/>
    <x v="1"/>
    <x v="1"/>
    <x v="650"/>
    <x v="89"/>
    <x v="0"/>
    <x v="0"/>
    <x v="15"/>
    <x v="5"/>
    <x v="15"/>
  </r>
  <r>
    <n v="714"/>
    <x v="699"/>
    <x v="713"/>
    <n v="38500"/>
    <n v="182036"/>
    <n v="472.82077922077923"/>
    <x v="1"/>
    <n v="1785"/>
    <n v="101.98095238095237"/>
    <x v="1"/>
    <x v="1"/>
    <x v="1"/>
    <x v="658"/>
    <x v="0"/>
    <x v="0"/>
    <x v="1"/>
    <x v="1"/>
    <x v="1"/>
  </r>
  <r>
    <n v="715"/>
    <x v="700"/>
    <x v="714"/>
    <n v="118000"/>
    <n v="28870"/>
    <n v="24.466101694915253"/>
    <x v="0"/>
    <n v="656"/>
    <n v="44.009146341463413"/>
    <x v="1"/>
    <x v="1"/>
    <x v="651"/>
    <x v="438"/>
    <x v="0"/>
    <x v="0"/>
    <x v="20"/>
    <x v="6"/>
    <x v="20"/>
  </r>
  <r>
    <n v="716"/>
    <x v="701"/>
    <x v="715"/>
    <n v="2000"/>
    <n v="10353"/>
    <n v="517.65"/>
    <x v="1"/>
    <n v="157"/>
    <n v="65.942675159235662"/>
    <x v="1"/>
    <x v="1"/>
    <x v="652"/>
    <x v="659"/>
    <x v="0"/>
    <x v="1"/>
    <x v="3"/>
    <x v="3"/>
    <x v="3"/>
  </r>
  <r>
    <n v="717"/>
    <x v="702"/>
    <x v="716"/>
    <n v="5600"/>
    <n v="13868"/>
    <n v="247.64285714285714"/>
    <x v="1"/>
    <n v="555"/>
    <n v="24.987387387387386"/>
    <x v="1"/>
    <x v="1"/>
    <x v="653"/>
    <x v="660"/>
    <x v="0"/>
    <x v="0"/>
    <x v="4"/>
    <x v="4"/>
    <x v="4"/>
  </r>
  <r>
    <n v="718"/>
    <x v="703"/>
    <x v="717"/>
    <n v="8300"/>
    <n v="8317"/>
    <n v="100.20481927710843"/>
    <x v="1"/>
    <n v="297"/>
    <n v="28.003367003367003"/>
    <x v="1"/>
    <x v="1"/>
    <x v="654"/>
    <x v="661"/>
    <x v="0"/>
    <x v="0"/>
    <x v="8"/>
    <x v="2"/>
    <x v="8"/>
  </r>
  <r>
    <n v="719"/>
    <x v="704"/>
    <x v="718"/>
    <n v="6900"/>
    <n v="10557"/>
    <n v="153"/>
    <x v="1"/>
    <n v="123"/>
    <n v="85.829268292682926"/>
    <x v="1"/>
    <x v="1"/>
    <x v="655"/>
    <x v="662"/>
    <x v="0"/>
    <x v="0"/>
    <x v="13"/>
    <x v="5"/>
    <x v="13"/>
  </r>
  <r>
    <n v="720"/>
    <x v="705"/>
    <x v="719"/>
    <n v="8700"/>
    <n v="3227"/>
    <n v="37.091954022988503"/>
    <x v="3"/>
    <n v="38"/>
    <n v="84.921052631578945"/>
    <x v="3"/>
    <x v="3"/>
    <x v="656"/>
    <x v="236"/>
    <x v="0"/>
    <x v="1"/>
    <x v="3"/>
    <x v="3"/>
    <x v="3"/>
  </r>
  <r>
    <n v="721"/>
    <x v="706"/>
    <x v="720"/>
    <n v="123600"/>
    <n v="5429"/>
    <n v="4.392394822006473"/>
    <x v="3"/>
    <n v="60"/>
    <n v="90.483333333333334"/>
    <x v="1"/>
    <x v="1"/>
    <x v="657"/>
    <x v="663"/>
    <x v="0"/>
    <x v="0"/>
    <x v="1"/>
    <x v="1"/>
    <x v="1"/>
  </r>
  <r>
    <n v="722"/>
    <x v="707"/>
    <x v="721"/>
    <n v="48500"/>
    <n v="75906"/>
    <n v="156.50721649484535"/>
    <x v="1"/>
    <n v="3036"/>
    <n v="25.00197628458498"/>
    <x v="1"/>
    <x v="1"/>
    <x v="265"/>
    <x v="202"/>
    <x v="0"/>
    <x v="0"/>
    <x v="4"/>
    <x v="4"/>
    <x v="4"/>
  </r>
  <r>
    <n v="723"/>
    <x v="708"/>
    <x v="722"/>
    <n v="4900"/>
    <n v="13250"/>
    <n v="270.40816326530609"/>
    <x v="1"/>
    <n v="144"/>
    <n v="92.013888888888886"/>
    <x v="2"/>
    <x v="2"/>
    <x v="658"/>
    <x v="664"/>
    <x v="0"/>
    <x v="0"/>
    <x v="3"/>
    <x v="3"/>
    <x v="3"/>
  </r>
  <r>
    <n v="724"/>
    <x v="709"/>
    <x v="723"/>
    <n v="8400"/>
    <n v="11261"/>
    <n v="134.05952380952382"/>
    <x v="1"/>
    <n v="121"/>
    <n v="93.066115702479337"/>
    <x v="4"/>
    <x v="4"/>
    <x v="659"/>
    <x v="665"/>
    <x v="0"/>
    <x v="1"/>
    <x v="3"/>
    <x v="3"/>
    <x v="3"/>
  </r>
  <r>
    <n v="725"/>
    <x v="710"/>
    <x v="724"/>
    <n v="193200"/>
    <n v="97369"/>
    <n v="50.398033126293996"/>
    <x v="0"/>
    <n v="1596"/>
    <n v="61.008145363408524"/>
    <x v="1"/>
    <x v="1"/>
    <x v="660"/>
    <x v="666"/>
    <x v="0"/>
    <x v="0"/>
    <x v="20"/>
    <x v="6"/>
    <x v="20"/>
  </r>
  <r>
    <n v="726"/>
    <x v="711"/>
    <x v="725"/>
    <n v="54300"/>
    <n v="48227"/>
    <n v="88.815837937384899"/>
    <x v="3"/>
    <n v="524"/>
    <n v="92.036259541984734"/>
    <x v="1"/>
    <x v="1"/>
    <x v="661"/>
    <x v="602"/>
    <x v="0"/>
    <x v="1"/>
    <x v="3"/>
    <x v="3"/>
    <x v="3"/>
  </r>
  <r>
    <n v="727"/>
    <x v="712"/>
    <x v="726"/>
    <n v="8900"/>
    <n v="14685"/>
    <n v="165"/>
    <x v="1"/>
    <n v="181"/>
    <n v="81.132596685082873"/>
    <x v="1"/>
    <x v="1"/>
    <x v="4"/>
    <x v="667"/>
    <x v="0"/>
    <x v="0"/>
    <x v="2"/>
    <x v="2"/>
    <x v="2"/>
  </r>
  <r>
    <n v="728"/>
    <x v="713"/>
    <x v="727"/>
    <n v="4200"/>
    <n v="735"/>
    <n v="17.5"/>
    <x v="0"/>
    <n v="10"/>
    <n v="73.5"/>
    <x v="1"/>
    <x v="1"/>
    <x v="662"/>
    <x v="668"/>
    <x v="0"/>
    <x v="0"/>
    <x v="3"/>
    <x v="3"/>
    <x v="3"/>
  </r>
  <r>
    <n v="729"/>
    <x v="714"/>
    <x v="728"/>
    <n v="5600"/>
    <n v="10397"/>
    <n v="185.66071428571428"/>
    <x v="1"/>
    <n v="122"/>
    <n v="85.221311475409834"/>
    <x v="1"/>
    <x v="1"/>
    <x v="663"/>
    <x v="669"/>
    <x v="0"/>
    <x v="0"/>
    <x v="6"/>
    <x v="4"/>
    <x v="6"/>
  </r>
  <r>
    <n v="730"/>
    <x v="715"/>
    <x v="729"/>
    <n v="28800"/>
    <n v="118847"/>
    <n v="412.6631944444444"/>
    <x v="1"/>
    <n v="1071"/>
    <n v="110.96825396825396"/>
    <x v="0"/>
    <x v="0"/>
    <x v="664"/>
    <x v="670"/>
    <x v="0"/>
    <x v="0"/>
    <x v="8"/>
    <x v="2"/>
    <x v="8"/>
  </r>
  <r>
    <n v="731"/>
    <x v="716"/>
    <x v="730"/>
    <n v="8000"/>
    <n v="7220"/>
    <n v="90.25"/>
    <x v="3"/>
    <n v="219"/>
    <n v="32.968036529680369"/>
    <x v="1"/>
    <x v="1"/>
    <x v="665"/>
    <x v="601"/>
    <x v="0"/>
    <x v="0"/>
    <x v="2"/>
    <x v="2"/>
    <x v="2"/>
  </r>
  <r>
    <n v="732"/>
    <x v="717"/>
    <x v="731"/>
    <n v="117000"/>
    <n v="107622"/>
    <n v="91.984615384615381"/>
    <x v="0"/>
    <n v="1121"/>
    <n v="96.005352363960753"/>
    <x v="1"/>
    <x v="1"/>
    <x v="666"/>
    <x v="671"/>
    <x v="0"/>
    <x v="1"/>
    <x v="1"/>
    <x v="1"/>
    <x v="1"/>
  </r>
  <r>
    <n v="733"/>
    <x v="718"/>
    <x v="732"/>
    <n v="15800"/>
    <n v="83267"/>
    <n v="527.00632911392404"/>
    <x v="1"/>
    <n v="980"/>
    <n v="84.96632653061225"/>
    <x v="1"/>
    <x v="1"/>
    <x v="43"/>
    <x v="672"/>
    <x v="0"/>
    <x v="0"/>
    <x v="16"/>
    <x v="1"/>
    <x v="16"/>
  </r>
  <r>
    <n v="734"/>
    <x v="719"/>
    <x v="733"/>
    <n v="4200"/>
    <n v="13404"/>
    <n v="319.14285714285711"/>
    <x v="1"/>
    <n v="536"/>
    <n v="25.007462686567163"/>
    <x v="1"/>
    <x v="1"/>
    <x v="667"/>
    <x v="673"/>
    <x v="0"/>
    <x v="1"/>
    <x v="3"/>
    <x v="3"/>
    <x v="3"/>
  </r>
  <r>
    <n v="735"/>
    <x v="720"/>
    <x v="734"/>
    <n v="37100"/>
    <n v="131404"/>
    <n v="354.18867924528303"/>
    <x v="1"/>
    <n v="1991"/>
    <n v="65.998995479658461"/>
    <x v="1"/>
    <x v="1"/>
    <x v="668"/>
    <x v="674"/>
    <x v="0"/>
    <x v="0"/>
    <x v="14"/>
    <x v="7"/>
    <x v="14"/>
  </r>
  <r>
    <n v="736"/>
    <x v="721"/>
    <x v="735"/>
    <n v="7700"/>
    <n v="2533"/>
    <n v="32.896103896103895"/>
    <x v="3"/>
    <n v="29"/>
    <n v="87.34482758620689"/>
    <x v="1"/>
    <x v="1"/>
    <x v="669"/>
    <x v="675"/>
    <x v="0"/>
    <x v="0"/>
    <x v="9"/>
    <x v="5"/>
    <x v="9"/>
  </r>
  <r>
    <n v="737"/>
    <x v="722"/>
    <x v="736"/>
    <n v="3700"/>
    <n v="5028"/>
    <n v="135.8918918918919"/>
    <x v="1"/>
    <n v="180"/>
    <n v="27.933333333333334"/>
    <x v="1"/>
    <x v="1"/>
    <x v="670"/>
    <x v="676"/>
    <x v="0"/>
    <x v="0"/>
    <x v="7"/>
    <x v="1"/>
    <x v="7"/>
  </r>
  <r>
    <n v="738"/>
    <x v="486"/>
    <x v="737"/>
    <n v="74700"/>
    <n v="1557"/>
    <n v="2.0843373493975905"/>
    <x v="0"/>
    <n v="15"/>
    <n v="103.8"/>
    <x v="1"/>
    <x v="1"/>
    <x v="671"/>
    <x v="677"/>
    <x v="0"/>
    <x v="1"/>
    <x v="3"/>
    <x v="3"/>
    <x v="3"/>
  </r>
  <r>
    <n v="739"/>
    <x v="723"/>
    <x v="738"/>
    <n v="10000"/>
    <n v="6100"/>
    <n v="61"/>
    <x v="0"/>
    <n v="191"/>
    <n v="31.937172774869111"/>
    <x v="1"/>
    <x v="1"/>
    <x v="672"/>
    <x v="678"/>
    <x v="0"/>
    <x v="0"/>
    <x v="7"/>
    <x v="1"/>
    <x v="7"/>
  </r>
  <r>
    <n v="740"/>
    <x v="724"/>
    <x v="739"/>
    <n v="5300"/>
    <n v="1592"/>
    <n v="30.037735849056602"/>
    <x v="0"/>
    <n v="16"/>
    <n v="99.5"/>
    <x v="1"/>
    <x v="1"/>
    <x v="673"/>
    <x v="679"/>
    <x v="0"/>
    <x v="0"/>
    <x v="3"/>
    <x v="3"/>
    <x v="3"/>
  </r>
  <r>
    <n v="741"/>
    <x v="287"/>
    <x v="740"/>
    <n v="1200"/>
    <n v="14150"/>
    <n v="1179.1666666666665"/>
    <x v="1"/>
    <n v="130"/>
    <n v="108.84615384615384"/>
    <x v="1"/>
    <x v="1"/>
    <x v="674"/>
    <x v="680"/>
    <x v="0"/>
    <x v="0"/>
    <x v="3"/>
    <x v="3"/>
    <x v="3"/>
  </r>
  <r>
    <n v="742"/>
    <x v="725"/>
    <x v="741"/>
    <n v="1200"/>
    <n v="13513"/>
    <n v="1126.0833333333335"/>
    <x v="1"/>
    <n v="122"/>
    <n v="110.76229508196721"/>
    <x v="1"/>
    <x v="1"/>
    <x v="675"/>
    <x v="681"/>
    <x v="0"/>
    <x v="0"/>
    <x v="5"/>
    <x v="1"/>
    <x v="5"/>
  </r>
  <r>
    <n v="743"/>
    <x v="726"/>
    <x v="742"/>
    <n v="3900"/>
    <n v="504"/>
    <n v="12.923076923076923"/>
    <x v="0"/>
    <n v="17"/>
    <n v="29.647058823529413"/>
    <x v="1"/>
    <x v="1"/>
    <x v="676"/>
    <x v="682"/>
    <x v="0"/>
    <x v="1"/>
    <x v="3"/>
    <x v="3"/>
    <x v="3"/>
  </r>
  <r>
    <n v="744"/>
    <x v="727"/>
    <x v="743"/>
    <n v="2000"/>
    <n v="14240"/>
    <n v="712"/>
    <x v="1"/>
    <n v="140"/>
    <n v="101.71428571428571"/>
    <x v="1"/>
    <x v="1"/>
    <x v="342"/>
    <x v="683"/>
    <x v="0"/>
    <x v="1"/>
    <x v="3"/>
    <x v="3"/>
    <x v="3"/>
  </r>
  <r>
    <n v="745"/>
    <x v="728"/>
    <x v="744"/>
    <n v="6900"/>
    <n v="2091"/>
    <n v="30.304347826086957"/>
    <x v="0"/>
    <n v="34"/>
    <n v="61.5"/>
    <x v="1"/>
    <x v="1"/>
    <x v="677"/>
    <x v="684"/>
    <x v="0"/>
    <x v="0"/>
    <x v="8"/>
    <x v="2"/>
    <x v="8"/>
  </r>
  <r>
    <n v="746"/>
    <x v="729"/>
    <x v="745"/>
    <n v="55800"/>
    <n v="118580"/>
    <n v="212.50896057347671"/>
    <x v="1"/>
    <n v="3388"/>
    <n v="35"/>
    <x v="1"/>
    <x v="1"/>
    <x v="678"/>
    <x v="685"/>
    <x v="0"/>
    <x v="0"/>
    <x v="2"/>
    <x v="2"/>
    <x v="2"/>
  </r>
  <r>
    <n v="747"/>
    <x v="730"/>
    <x v="746"/>
    <n v="4900"/>
    <n v="11214"/>
    <n v="228.85714285714286"/>
    <x v="1"/>
    <n v="280"/>
    <n v="40.049999999999997"/>
    <x v="1"/>
    <x v="1"/>
    <x v="679"/>
    <x v="488"/>
    <x v="0"/>
    <x v="0"/>
    <x v="3"/>
    <x v="3"/>
    <x v="3"/>
  </r>
  <r>
    <n v="748"/>
    <x v="731"/>
    <x v="747"/>
    <n v="194900"/>
    <n v="68137"/>
    <n v="34.959979476654695"/>
    <x v="3"/>
    <n v="614"/>
    <n v="110.97231270358306"/>
    <x v="1"/>
    <x v="1"/>
    <x v="680"/>
    <x v="686"/>
    <x v="0"/>
    <x v="1"/>
    <x v="10"/>
    <x v="4"/>
    <x v="10"/>
  </r>
  <r>
    <n v="749"/>
    <x v="732"/>
    <x v="748"/>
    <n v="8600"/>
    <n v="13527"/>
    <n v="157.29069767441862"/>
    <x v="1"/>
    <n v="366"/>
    <n v="36.959016393442624"/>
    <x v="6"/>
    <x v="6"/>
    <x v="681"/>
    <x v="687"/>
    <x v="0"/>
    <x v="1"/>
    <x v="8"/>
    <x v="2"/>
    <x v="8"/>
  </r>
  <r>
    <n v="750"/>
    <x v="733"/>
    <x v="749"/>
    <n v="100"/>
    <n v="1"/>
    <n v="1"/>
    <x v="0"/>
    <n v="1"/>
    <n v="1"/>
    <x v="4"/>
    <x v="4"/>
    <x v="682"/>
    <x v="688"/>
    <x v="0"/>
    <x v="0"/>
    <x v="5"/>
    <x v="1"/>
    <x v="5"/>
  </r>
  <r>
    <n v="751"/>
    <x v="734"/>
    <x v="750"/>
    <n v="3600"/>
    <n v="8363"/>
    <n v="232.30555555555554"/>
    <x v="1"/>
    <n v="270"/>
    <n v="30.974074074074075"/>
    <x v="1"/>
    <x v="1"/>
    <x v="683"/>
    <x v="689"/>
    <x v="1"/>
    <x v="1"/>
    <x v="9"/>
    <x v="5"/>
    <x v="9"/>
  </r>
  <r>
    <n v="752"/>
    <x v="735"/>
    <x v="751"/>
    <n v="5800"/>
    <n v="5362"/>
    <n v="92.448275862068968"/>
    <x v="3"/>
    <n v="114"/>
    <n v="47.035087719298247"/>
    <x v="1"/>
    <x v="1"/>
    <x v="684"/>
    <x v="690"/>
    <x v="0"/>
    <x v="1"/>
    <x v="3"/>
    <x v="3"/>
    <x v="3"/>
  </r>
  <r>
    <n v="753"/>
    <x v="736"/>
    <x v="752"/>
    <n v="4700"/>
    <n v="12065"/>
    <n v="256.70212765957444"/>
    <x v="1"/>
    <n v="137"/>
    <n v="88.065693430656935"/>
    <x v="1"/>
    <x v="1"/>
    <x v="674"/>
    <x v="691"/>
    <x v="0"/>
    <x v="0"/>
    <x v="14"/>
    <x v="7"/>
    <x v="14"/>
  </r>
  <r>
    <n v="754"/>
    <x v="737"/>
    <x v="753"/>
    <n v="70400"/>
    <n v="118603"/>
    <n v="168.47017045454547"/>
    <x v="1"/>
    <n v="3205"/>
    <n v="37.005616224648989"/>
    <x v="1"/>
    <x v="1"/>
    <x v="685"/>
    <x v="424"/>
    <x v="0"/>
    <x v="0"/>
    <x v="3"/>
    <x v="3"/>
    <x v="3"/>
  </r>
  <r>
    <n v="755"/>
    <x v="738"/>
    <x v="754"/>
    <n v="4500"/>
    <n v="7496"/>
    <n v="166.57777777777778"/>
    <x v="1"/>
    <n v="288"/>
    <n v="26.027777777777779"/>
    <x v="3"/>
    <x v="3"/>
    <x v="605"/>
    <x v="231"/>
    <x v="0"/>
    <x v="1"/>
    <x v="3"/>
    <x v="3"/>
    <x v="3"/>
  </r>
  <r>
    <n v="756"/>
    <x v="739"/>
    <x v="755"/>
    <n v="1300"/>
    <n v="10037"/>
    <n v="772.07692307692309"/>
    <x v="1"/>
    <n v="148"/>
    <n v="67.817567567567565"/>
    <x v="1"/>
    <x v="1"/>
    <x v="686"/>
    <x v="692"/>
    <x v="0"/>
    <x v="0"/>
    <x v="3"/>
    <x v="3"/>
    <x v="3"/>
  </r>
  <r>
    <n v="757"/>
    <x v="740"/>
    <x v="756"/>
    <n v="1400"/>
    <n v="5696"/>
    <n v="406.85714285714283"/>
    <x v="1"/>
    <n v="114"/>
    <n v="49.964912280701753"/>
    <x v="1"/>
    <x v="1"/>
    <x v="687"/>
    <x v="693"/>
    <x v="0"/>
    <x v="0"/>
    <x v="6"/>
    <x v="4"/>
    <x v="6"/>
  </r>
  <r>
    <n v="758"/>
    <x v="741"/>
    <x v="757"/>
    <n v="29600"/>
    <n v="167005"/>
    <n v="564.20608108108115"/>
    <x v="1"/>
    <n v="1518"/>
    <n v="110.01646903820817"/>
    <x v="0"/>
    <x v="0"/>
    <x v="688"/>
    <x v="694"/>
    <x v="0"/>
    <x v="0"/>
    <x v="1"/>
    <x v="1"/>
    <x v="1"/>
  </r>
  <r>
    <n v="759"/>
    <x v="742"/>
    <x v="758"/>
    <n v="167500"/>
    <n v="114615"/>
    <n v="68.426865671641792"/>
    <x v="0"/>
    <n v="1274"/>
    <n v="89.964678178963894"/>
    <x v="1"/>
    <x v="1"/>
    <x v="689"/>
    <x v="236"/>
    <x v="0"/>
    <x v="0"/>
    <x v="5"/>
    <x v="1"/>
    <x v="5"/>
  </r>
  <r>
    <n v="760"/>
    <x v="743"/>
    <x v="759"/>
    <n v="48300"/>
    <n v="16592"/>
    <n v="34.351966873706004"/>
    <x v="0"/>
    <n v="210"/>
    <n v="79.009523809523813"/>
    <x v="6"/>
    <x v="6"/>
    <x v="690"/>
    <x v="695"/>
    <x v="0"/>
    <x v="1"/>
    <x v="11"/>
    <x v="6"/>
    <x v="11"/>
  </r>
  <r>
    <n v="761"/>
    <x v="744"/>
    <x v="760"/>
    <n v="2200"/>
    <n v="14420"/>
    <n v="655.4545454545455"/>
    <x v="1"/>
    <n v="166"/>
    <n v="86.867469879518069"/>
    <x v="1"/>
    <x v="1"/>
    <x v="691"/>
    <x v="696"/>
    <x v="0"/>
    <x v="0"/>
    <x v="1"/>
    <x v="1"/>
    <x v="1"/>
  </r>
  <r>
    <n v="762"/>
    <x v="307"/>
    <x v="761"/>
    <n v="3500"/>
    <n v="6204"/>
    <n v="177.25714285714284"/>
    <x v="1"/>
    <n v="100"/>
    <n v="62.04"/>
    <x v="2"/>
    <x v="2"/>
    <x v="692"/>
    <x v="697"/>
    <x v="0"/>
    <x v="0"/>
    <x v="17"/>
    <x v="1"/>
    <x v="17"/>
  </r>
  <r>
    <n v="763"/>
    <x v="745"/>
    <x v="762"/>
    <n v="5600"/>
    <n v="6338"/>
    <n v="113.17857142857144"/>
    <x v="1"/>
    <n v="235"/>
    <n v="26.970212765957445"/>
    <x v="1"/>
    <x v="1"/>
    <x v="693"/>
    <x v="698"/>
    <x v="0"/>
    <x v="1"/>
    <x v="3"/>
    <x v="3"/>
    <x v="3"/>
  </r>
  <r>
    <n v="764"/>
    <x v="746"/>
    <x v="763"/>
    <n v="1100"/>
    <n v="8010"/>
    <n v="728.18181818181824"/>
    <x v="1"/>
    <n v="148"/>
    <n v="54.121621621621621"/>
    <x v="1"/>
    <x v="1"/>
    <x v="694"/>
    <x v="699"/>
    <x v="0"/>
    <x v="0"/>
    <x v="1"/>
    <x v="1"/>
    <x v="1"/>
  </r>
  <r>
    <n v="765"/>
    <x v="747"/>
    <x v="764"/>
    <n v="3900"/>
    <n v="8125"/>
    <n v="208.33333333333334"/>
    <x v="1"/>
    <n v="198"/>
    <n v="41.035353535353536"/>
    <x v="1"/>
    <x v="1"/>
    <x v="695"/>
    <x v="489"/>
    <x v="1"/>
    <x v="1"/>
    <x v="7"/>
    <x v="1"/>
    <x v="7"/>
  </r>
  <r>
    <n v="766"/>
    <x v="748"/>
    <x v="765"/>
    <n v="43800"/>
    <n v="13653"/>
    <n v="31.171232876712331"/>
    <x v="0"/>
    <n v="248"/>
    <n v="55.052419354838712"/>
    <x v="2"/>
    <x v="2"/>
    <x v="123"/>
    <x v="512"/>
    <x v="0"/>
    <x v="0"/>
    <x v="22"/>
    <x v="4"/>
    <x v="22"/>
  </r>
  <r>
    <n v="767"/>
    <x v="749"/>
    <x v="766"/>
    <n v="97200"/>
    <n v="55372"/>
    <n v="56.967078189300416"/>
    <x v="0"/>
    <n v="513"/>
    <n v="107.93762183235867"/>
    <x v="1"/>
    <x v="1"/>
    <x v="696"/>
    <x v="700"/>
    <x v="0"/>
    <x v="0"/>
    <x v="18"/>
    <x v="5"/>
    <x v="18"/>
  </r>
  <r>
    <n v="768"/>
    <x v="750"/>
    <x v="767"/>
    <n v="4800"/>
    <n v="11088"/>
    <n v="231"/>
    <x v="1"/>
    <n v="150"/>
    <n v="73.92"/>
    <x v="1"/>
    <x v="1"/>
    <x v="626"/>
    <x v="701"/>
    <x v="0"/>
    <x v="0"/>
    <x v="3"/>
    <x v="3"/>
    <x v="3"/>
  </r>
  <r>
    <n v="769"/>
    <x v="751"/>
    <x v="768"/>
    <n v="125600"/>
    <n v="109106"/>
    <n v="86.867834394904463"/>
    <x v="0"/>
    <n v="3410"/>
    <n v="31.995894428152493"/>
    <x v="1"/>
    <x v="1"/>
    <x v="697"/>
    <x v="340"/>
    <x v="0"/>
    <x v="0"/>
    <x v="11"/>
    <x v="6"/>
    <x v="11"/>
  </r>
  <r>
    <n v="770"/>
    <x v="752"/>
    <x v="769"/>
    <n v="4300"/>
    <n v="11642"/>
    <n v="270.74418604651163"/>
    <x v="1"/>
    <n v="216"/>
    <n v="53.898148148148145"/>
    <x v="6"/>
    <x v="6"/>
    <x v="698"/>
    <x v="702"/>
    <x v="0"/>
    <x v="1"/>
    <x v="3"/>
    <x v="3"/>
    <x v="3"/>
  </r>
  <r>
    <n v="771"/>
    <x v="753"/>
    <x v="770"/>
    <n v="5600"/>
    <n v="2769"/>
    <n v="49.446428571428569"/>
    <x v="3"/>
    <n v="26"/>
    <n v="106.5"/>
    <x v="1"/>
    <x v="1"/>
    <x v="699"/>
    <x v="703"/>
    <x v="0"/>
    <x v="0"/>
    <x v="3"/>
    <x v="3"/>
    <x v="3"/>
  </r>
  <r>
    <n v="772"/>
    <x v="754"/>
    <x v="771"/>
    <n v="149600"/>
    <n v="169586"/>
    <n v="113.3596256684492"/>
    <x v="1"/>
    <n v="5139"/>
    <n v="32.999805409612762"/>
    <x v="1"/>
    <x v="1"/>
    <x v="700"/>
    <x v="704"/>
    <x v="0"/>
    <x v="0"/>
    <x v="7"/>
    <x v="1"/>
    <x v="7"/>
  </r>
  <r>
    <n v="773"/>
    <x v="755"/>
    <x v="772"/>
    <n v="53100"/>
    <n v="101185"/>
    <n v="190.55555555555554"/>
    <x v="1"/>
    <n v="2353"/>
    <n v="43.00254993625159"/>
    <x v="1"/>
    <x v="1"/>
    <x v="701"/>
    <x v="705"/>
    <x v="0"/>
    <x v="0"/>
    <x v="3"/>
    <x v="3"/>
    <x v="3"/>
  </r>
  <r>
    <n v="774"/>
    <x v="756"/>
    <x v="773"/>
    <n v="5000"/>
    <n v="6775"/>
    <n v="135.5"/>
    <x v="1"/>
    <n v="78"/>
    <n v="86.858974358974365"/>
    <x v="6"/>
    <x v="6"/>
    <x v="702"/>
    <x v="706"/>
    <x v="0"/>
    <x v="0"/>
    <x v="2"/>
    <x v="2"/>
    <x v="2"/>
  </r>
  <r>
    <n v="775"/>
    <x v="757"/>
    <x v="774"/>
    <n v="9400"/>
    <n v="968"/>
    <n v="10.297872340425531"/>
    <x v="0"/>
    <n v="10"/>
    <n v="96.8"/>
    <x v="1"/>
    <x v="1"/>
    <x v="703"/>
    <x v="707"/>
    <x v="0"/>
    <x v="0"/>
    <x v="1"/>
    <x v="1"/>
    <x v="1"/>
  </r>
  <r>
    <n v="776"/>
    <x v="758"/>
    <x v="775"/>
    <n v="110800"/>
    <n v="72623"/>
    <n v="65.544223826714799"/>
    <x v="0"/>
    <n v="2201"/>
    <n v="32.995456610631528"/>
    <x v="1"/>
    <x v="1"/>
    <x v="704"/>
    <x v="708"/>
    <x v="0"/>
    <x v="0"/>
    <x v="3"/>
    <x v="3"/>
    <x v="3"/>
  </r>
  <r>
    <n v="777"/>
    <x v="759"/>
    <x v="776"/>
    <n v="93800"/>
    <n v="45987"/>
    <n v="49.026652452025587"/>
    <x v="0"/>
    <n v="676"/>
    <n v="68.028106508875737"/>
    <x v="1"/>
    <x v="1"/>
    <x v="431"/>
    <x v="709"/>
    <x v="0"/>
    <x v="0"/>
    <x v="3"/>
    <x v="3"/>
    <x v="3"/>
  </r>
  <r>
    <n v="778"/>
    <x v="760"/>
    <x v="777"/>
    <n v="1300"/>
    <n v="10243"/>
    <n v="787.92307692307691"/>
    <x v="1"/>
    <n v="174"/>
    <n v="58.867816091954026"/>
    <x v="5"/>
    <x v="5"/>
    <x v="705"/>
    <x v="710"/>
    <x v="0"/>
    <x v="0"/>
    <x v="10"/>
    <x v="4"/>
    <x v="10"/>
  </r>
  <r>
    <n v="779"/>
    <x v="761"/>
    <x v="778"/>
    <n v="108700"/>
    <n v="87293"/>
    <n v="80.306347746090154"/>
    <x v="0"/>
    <n v="831"/>
    <n v="105.04572803850782"/>
    <x v="1"/>
    <x v="1"/>
    <x v="706"/>
    <x v="711"/>
    <x v="0"/>
    <x v="1"/>
    <x v="3"/>
    <x v="3"/>
    <x v="3"/>
  </r>
  <r>
    <n v="780"/>
    <x v="762"/>
    <x v="779"/>
    <n v="5100"/>
    <n v="5421"/>
    <n v="106.29411764705883"/>
    <x v="1"/>
    <n v="164"/>
    <n v="33.054878048780488"/>
    <x v="1"/>
    <x v="1"/>
    <x v="707"/>
    <x v="712"/>
    <x v="0"/>
    <x v="1"/>
    <x v="6"/>
    <x v="4"/>
    <x v="6"/>
  </r>
  <r>
    <n v="781"/>
    <x v="763"/>
    <x v="780"/>
    <n v="8700"/>
    <n v="4414"/>
    <n v="50.735632183908038"/>
    <x v="3"/>
    <n v="56"/>
    <n v="78.821428571428569"/>
    <x v="5"/>
    <x v="5"/>
    <x v="708"/>
    <x v="70"/>
    <x v="0"/>
    <x v="0"/>
    <x v="3"/>
    <x v="3"/>
    <x v="3"/>
  </r>
  <r>
    <n v="782"/>
    <x v="764"/>
    <x v="781"/>
    <n v="5100"/>
    <n v="10981"/>
    <n v="215.31372549019611"/>
    <x v="1"/>
    <n v="161"/>
    <n v="68.204968944099377"/>
    <x v="1"/>
    <x v="1"/>
    <x v="709"/>
    <x v="713"/>
    <x v="0"/>
    <x v="1"/>
    <x v="10"/>
    <x v="4"/>
    <x v="10"/>
  </r>
  <r>
    <n v="783"/>
    <x v="765"/>
    <x v="782"/>
    <n v="7400"/>
    <n v="10451"/>
    <n v="141.22972972972974"/>
    <x v="1"/>
    <n v="138"/>
    <n v="75.731884057971016"/>
    <x v="1"/>
    <x v="1"/>
    <x v="710"/>
    <x v="714"/>
    <x v="0"/>
    <x v="0"/>
    <x v="1"/>
    <x v="1"/>
    <x v="1"/>
  </r>
  <r>
    <n v="784"/>
    <x v="766"/>
    <x v="783"/>
    <n v="88900"/>
    <n v="102535"/>
    <n v="115.33745781777279"/>
    <x v="1"/>
    <n v="3308"/>
    <n v="30.996070133010882"/>
    <x v="1"/>
    <x v="1"/>
    <x v="711"/>
    <x v="715"/>
    <x v="0"/>
    <x v="0"/>
    <x v="2"/>
    <x v="2"/>
    <x v="2"/>
  </r>
  <r>
    <n v="785"/>
    <x v="767"/>
    <x v="784"/>
    <n v="6700"/>
    <n v="12939"/>
    <n v="193.11940298507463"/>
    <x v="1"/>
    <n v="127"/>
    <n v="101.88188976377953"/>
    <x v="2"/>
    <x v="2"/>
    <x v="157"/>
    <x v="716"/>
    <x v="0"/>
    <x v="1"/>
    <x v="10"/>
    <x v="4"/>
    <x v="10"/>
  </r>
  <r>
    <n v="786"/>
    <x v="768"/>
    <x v="785"/>
    <n v="1500"/>
    <n v="10946"/>
    <n v="729.73333333333335"/>
    <x v="1"/>
    <n v="207"/>
    <n v="52.879227053140099"/>
    <x v="6"/>
    <x v="6"/>
    <x v="630"/>
    <x v="717"/>
    <x v="0"/>
    <x v="1"/>
    <x v="17"/>
    <x v="1"/>
    <x v="17"/>
  </r>
  <r>
    <n v="787"/>
    <x v="769"/>
    <x v="786"/>
    <n v="61200"/>
    <n v="60994"/>
    <n v="99.66339869281046"/>
    <x v="0"/>
    <n v="859"/>
    <n v="71.005820721769496"/>
    <x v="0"/>
    <x v="0"/>
    <x v="712"/>
    <x v="718"/>
    <x v="0"/>
    <x v="0"/>
    <x v="1"/>
    <x v="1"/>
    <x v="1"/>
  </r>
  <r>
    <n v="788"/>
    <x v="770"/>
    <x v="787"/>
    <n v="3600"/>
    <n v="3174"/>
    <n v="88.166666666666671"/>
    <x v="2"/>
    <n v="31"/>
    <n v="102.38709677419355"/>
    <x v="1"/>
    <x v="1"/>
    <x v="93"/>
    <x v="719"/>
    <x v="0"/>
    <x v="0"/>
    <x v="10"/>
    <x v="4"/>
    <x v="10"/>
  </r>
  <r>
    <n v="789"/>
    <x v="771"/>
    <x v="788"/>
    <n v="9000"/>
    <n v="3351"/>
    <n v="37.233333333333334"/>
    <x v="0"/>
    <n v="45"/>
    <n v="74.466666666666669"/>
    <x v="1"/>
    <x v="1"/>
    <x v="713"/>
    <x v="115"/>
    <x v="0"/>
    <x v="0"/>
    <x v="3"/>
    <x v="3"/>
    <x v="3"/>
  </r>
  <r>
    <n v="790"/>
    <x v="772"/>
    <x v="789"/>
    <n v="185900"/>
    <n v="56774"/>
    <n v="30.540075309306079"/>
    <x v="3"/>
    <n v="1113"/>
    <n v="51.009883198562441"/>
    <x v="1"/>
    <x v="1"/>
    <x v="714"/>
    <x v="720"/>
    <x v="0"/>
    <x v="0"/>
    <x v="3"/>
    <x v="3"/>
    <x v="3"/>
  </r>
  <r>
    <n v="791"/>
    <x v="773"/>
    <x v="790"/>
    <n v="2100"/>
    <n v="540"/>
    <n v="25.714285714285712"/>
    <x v="0"/>
    <n v="6"/>
    <n v="90"/>
    <x v="1"/>
    <x v="1"/>
    <x v="715"/>
    <x v="721"/>
    <x v="0"/>
    <x v="0"/>
    <x v="0"/>
    <x v="0"/>
    <x v="0"/>
  </r>
  <r>
    <n v="792"/>
    <x v="774"/>
    <x v="791"/>
    <n v="2000"/>
    <n v="680"/>
    <n v="34"/>
    <x v="0"/>
    <n v="7"/>
    <n v="97.142857142857139"/>
    <x v="1"/>
    <x v="1"/>
    <x v="716"/>
    <x v="722"/>
    <x v="0"/>
    <x v="1"/>
    <x v="3"/>
    <x v="3"/>
    <x v="3"/>
  </r>
  <r>
    <n v="793"/>
    <x v="775"/>
    <x v="792"/>
    <n v="1100"/>
    <n v="13045"/>
    <n v="1185.909090909091"/>
    <x v="1"/>
    <n v="181"/>
    <n v="72.071823204419886"/>
    <x v="5"/>
    <x v="5"/>
    <x v="448"/>
    <x v="451"/>
    <x v="0"/>
    <x v="0"/>
    <x v="9"/>
    <x v="5"/>
    <x v="9"/>
  </r>
  <r>
    <n v="794"/>
    <x v="776"/>
    <x v="793"/>
    <n v="6600"/>
    <n v="8276"/>
    <n v="125.39393939393939"/>
    <x v="1"/>
    <n v="110"/>
    <n v="75.236363636363635"/>
    <x v="1"/>
    <x v="1"/>
    <x v="717"/>
    <x v="642"/>
    <x v="0"/>
    <x v="0"/>
    <x v="1"/>
    <x v="1"/>
    <x v="1"/>
  </r>
  <r>
    <n v="795"/>
    <x v="777"/>
    <x v="794"/>
    <n v="7100"/>
    <n v="1022"/>
    <n v="14.394366197183098"/>
    <x v="0"/>
    <n v="31"/>
    <n v="32.967741935483872"/>
    <x v="1"/>
    <x v="1"/>
    <x v="718"/>
    <x v="723"/>
    <x v="0"/>
    <x v="0"/>
    <x v="6"/>
    <x v="4"/>
    <x v="6"/>
  </r>
  <r>
    <n v="796"/>
    <x v="778"/>
    <x v="795"/>
    <n v="7800"/>
    <n v="4275"/>
    <n v="54.807692307692314"/>
    <x v="0"/>
    <n v="78"/>
    <n v="54.807692307692307"/>
    <x v="1"/>
    <x v="1"/>
    <x v="719"/>
    <x v="724"/>
    <x v="0"/>
    <x v="1"/>
    <x v="20"/>
    <x v="6"/>
    <x v="20"/>
  </r>
  <r>
    <n v="797"/>
    <x v="779"/>
    <x v="796"/>
    <n v="7600"/>
    <n v="8332"/>
    <n v="109.63157894736841"/>
    <x v="1"/>
    <n v="185"/>
    <n v="45.037837837837834"/>
    <x v="1"/>
    <x v="1"/>
    <x v="720"/>
    <x v="725"/>
    <x v="0"/>
    <x v="0"/>
    <x v="2"/>
    <x v="2"/>
    <x v="2"/>
  </r>
  <r>
    <n v="798"/>
    <x v="780"/>
    <x v="797"/>
    <n v="3400"/>
    <n v="6408"/>
    <n v="188.47058823529412"/>
    <x v="1"/>
    <n v="121"/>
    <n v="52.958677685950413"/>
    <x v="1"/>
    <x v="1"/>
    <x v="721"/>
    <x v="726"/>
    <x v="0"/>
    <x v="1"/>
    <x v="3"/>
    <x v="3"/>
    <x v="3"/>
  </r>
  <r>
    <n v="799"/>
    <x v="781"/>
    <x v="798"/>
    <n v="84500"/>
    <n v="73522"/>
    <n v="87.008284023668637"/>
    <x v="0"/>
    <n v="1225"/>
    <n v="60.017959183673469"/>
    <x v="4"/>
    <x v="4"/>
    <x v="722"/>
    <x v="727"/>
    <x v="0"/>
    <x v="0"/>
    <x v="3"/>
    <x v="3"/>
    <x v="3"/>
  </r>
  <r>
    <n v="800"/>
    <x v="782"/>
    <x v="799"/>
    <n v="100"/>
    <n v="1"/>
    <n v="1"/>
    <x v="0"/>
    <n v="1"/>
    <n v="1"/>
    <x v="5"/>
    <x v="5"/>
    <x v="139"/>
    <x v="560"/>
    <x v="0"/>
    <x v="0"/>
    <x v="1"/>
    <x v="1"/>
    <x v="1"/>
  </r>
  <r>
    <n v="801"/>
    <x v="783"/>
    <x v="800"/>
    <n v="2300"/>
    <n v="4667"/>
    <n v="202.9130434782609"/>
    <x v="1"/>
    <n v="106"/>
    <n v="44.028301886792455"/>
    <x v="1"/>
    <x v="1"/>
    <x v="723"/>
    <x v="728"/>
    <x v="0"/>
    <x v="1"/>
    <x v="14"/>
    <x v="7"/>
    <x v="14"/>
  </r>
  <r>
    <n v="802"/>
    <x v="784"/>
    <x v="801"/>
    <n v="6200"/>
    <n v="12216"/>
    <n v="197.03225806451613"/>
    <x v="1"/>
    <n v="142"/>
    <n v="86.028169014084511"/>
    <x v="1"/>
    <x v="1"/>
    <x v="704"/>
    <x v="339"/>
    <x v="0"/>
    <x v="0"/>
    <x v="14"/>
    <x v="7"/>
    <x v="14"/>
  </r>
  <r>
    <n v="803"/>
    <x v="785"/>
    <x v="802"/>
    <n v="6100"/>
    <n v="6527"/>
    <n v="107"/>
    <x v="1"/>
    <n v="233"/>
    <n v="28.012875536480685"/>
    <x v="1"/>
    <x v="1"/>
    <x v="724"/>
    <x v="35"/>
    <x v="0"/>
    <x v="0"/>
    <x v="3"/>
    <x v="3"/>
    <x v="3"/>
  </r>
  <r>
    <n v="804"/>
    <x v="786"/>
    <x v="803"/>
    <n v="2600"/>
    <n v="6987"/>
    <n v="268.73076923076923"/>
    <x v="1"/>
    <n v="218"/>
    <n v="32.050458715596328"/>
    <x v="1"/>
    <x v="1"/>
    <x v="725"/>
    <x v="729"/>
    <x v="0"/>
    <x v="0"/>
    <x v="1"/>
    <x v="1"/>
    <x v="1"/>
  </r>
  <r>
    <n v="805"/>
    <x v="787"/>
    <x v="804"/>
    <n v="9700"/>
    <n v="4932"/>
    <n v="50.845360824742272"/>
    <x v="0"/>
    <n v="67"/>
    <n v="73.611940298507463"/>
    <x v="2"/>
    <x v="2"/>
    <x v="660"/>
    <x v="241"/>
    <x v="0"/>
    <x v="0"/>
    <x v="4"/>
    <x v="4"/>
    <x v="4"/>
  </r>
  <r>
    <n v="806"/>
    <x v="788"/>
    <x v="805"/>
    <n v="700"/>
    <n v="8262"/>
    <n v="1180.2857142857142"/>
    <x v="1"/>
    <n v="76"/>
    <n v="108.71052631578948"/>
    <x v="1"/>
    <x v="1"/>
    <x v="726"/>
    <x v="730"/>
    <x v="0"/>
    <x v="1"/>
    <x v="6"/>
    <x v="4"/>
    <x v="6"/>
  </r>
  <r>
    <n v="807"/>
    <x v="789"/>
    <x v="806"/>
    <n v="700"/>
    <n v="1848"/>
    <n v="264"/>
    <x v="1"/>
    <n v="43"/>
    <n v="42.97674418604651"/>
    <x v="1"/>
    <x v="1"/>
    <x v="727"/>
    <x v="322"/>
    <x v="0"/>
    <x v="1"/>
    <x v="3"/>
    <x v="3"/>
    <x v="3"/>
  </r>
  <r>
    <n v="808"/>
    <x v="790"/>
    <x v="807"/>
    <n v="5200"/>
    <n v="1583"/>
    <n v="30.44230769230769"/>
    <x v="0"/>
    <n v="19"/>
    <n v="83.315789473684205"/>
    <x v="1"/>
    <x v="1"/>
    <x v="728"/>
    <x v="731"/>
    <x v="0"/>
    <x v="0"/>
    <x v="0"/>
    <x v="0"/>
    <x v="0"/>
  </r>
  <r>
    <n v="809"/>
    <x v="764"/>
    <x v="808"/>
    <n v="140800"/>
    <n v="88536"/>
    <n v="62.880681818181813"/>
    <x v="0"/>
    <n v="2108"/>
    <n v="42"/>
    <x v="5"/>
    <x v="5"/>
    <x v="729"/>
    <x v="732"/>
    <x v="0"/>
    <x v="0"/>
    <x v="4"/>
    <x v="4"/>
    <x v="4"/>
  </r>
  <r>
    <n v="810"/>
    <x v="791"/>
    <x v="809"/>
    <n v="6400"/>
    <n v="12360"/>
    <n v="193.125"/>
    <x v="1"/>
    <n v="221"/>
    <n v="55.927601809954751"/>
    <x v="1"/>
    <x v="1"/>
    <x v="730"/>
    <x v="157"/>
    <x v="0"/>
    <x v="1"/>
    <x v="3"/>
    <x v="3"/>
    <x v="3"/>
  </r>
  <r>
    <n v="811"/>
    <x v="792"/>
    <x v="810"/>
    <n v="92500"/>
    <n v="71320"/>
    <n v="77.102702702702715"/>
    <x v="0"/>
    <n v="679"/>
    <n v="105.03681885125184"/>
    <x v="1"/>
    <x v="1"/>
    <x v="731"/>
    <x v="733"/>
    <x v="0"/>
    <x v="1"/>
    <x v="11"/>
    <x v="6"/>
    <x v="11"/>
  </r>
  <r>
    <n v="812"/>
    <x v="793"/>
    <x v="811"/>
    <n v="59700"/>
    <n v="134640"/>
    <n v="225.52763819095478"/>
    <x v="1"/>
    <n v="2805"/>
    <n v="48"/>
    <x v="0"/>
    <x v="0"/>
    <x v="78"/>
    <x v="734"/>
    <x v="0"/>
    <x v="0"/>
    <x v="9"/>
    <x v="5"/>
    <x v="9"/>
  </r>
  <r>
    <n v="813"/>
    <x v="794"/>
    <x v="812"/>
    <n v="3200"/>
    <n v="7661"/>
    <n v="239.40625"/>
    <x v="1"/>
    <n v="68"/>
    <n v="112.66176470588235"/>
    <x v="1"/>
    <x v="1"/>
    <x v="732"/>
    <x v="735"/>
    <x v="0"/>
    <x v="0"/>
    <x v="11"/>
    <x v="6"/>
    <x v="11"/>
  </r>
  <r>
    <n v="814"/>
    <x v="795"/>
    <x v="813"/>
    <n v="3200"/>
    <n v="2950"/>
    <n v="92.1875"/>
    <x v="0"/>
    <n v="36"/>
    <n v="81.944444444444443"/>
    <x v="3"/>
    <x v="3"/>
    <x v="733"/>
    <x v="736"/>
    <x v="0"/>
    <x v="1"/>
    <x v="1"/>
    <x v="1"/>
    <x v="1"/>
  </r>
  <r>
    <n v="815"/>
    <x v="796"/>
    <x v="814"/>
    <n v="9000"/>
    <n v="11721"/>
    <n v="130.23333333333335"/>
    <x v="1"/>
    <n v="183"/>
    <n v="64.049180327868854"/>
    <x v="0"/>
    <x v="0"/>
    <x v="734"/>
    <x v="737"/>
    <x v="0"/>
    <x v="0"/>
    <x v="1"/>
    <x v="1"/>
    <x v="1"/>
  </r>
  <r>
    <n v="816"/>
    <x v="797"/>
    <x v="815"/>
    <n v="2300"/>
    <n v="14150"/>
    <n v="615.21739130434787"/>
    <x v="1"/>
    <n v="133"/>
    <n v="106.39097744360902"/>
    <x v="1"/>
    <x v="1"/>
    <x v="406"/>
    <x v="738"/>
    <x v="1"/>
    <x v="1"/>
    <x v="3"/>
    <x v="3"/>
    <x v="3"/>
  </r>
  <r>
    <n v="817"/>
    <x v="798"/>
    <x v="816"/>
    <n v="51300"/>
    <n v="189192"/>
    <n v="368.79532163742692"/>
    <x v="1"/>
    <n v="2489"/>
    <n v="76.011249497790274"/>
    <x v="6"/>
    <x v="6"/>
    <x v="735"/>
    <x v="739"/>
    <x v="0"/>
    <x v="1"/>
    <x v="9"/>
    <x v="5"/>
    <x v="9"/>
  </r>
  <r>
    <n v="818"/>
    <x v="311"/>
    <x v="817"/>
    <n v="700"/>
    <n v="7664"/>
    <n v="1094.8571428571429"/>
    <x v="1"/>
    <n v="69"/>
    <n v="111.07246376811594"/>
    <x v="1"/>
    <x v="1"/>
    <x v="736"/>
    <x v="740"/>
    <x v="0"/>
    <x v="1"/>
    <x v="3"/>
    <x v="3"/>
    <x v="3"/>
  </r>
  <r>
    <n v="819"/>
    <x v="799"/>
    <x v="818"/>
    <n v="8900"/>
    <n v="4509"/>
    <n v="50.662921348314605"/>
    <x v="0"/>
    <n v="47"/>
    <n v="95.936170212765958"/>
    <x v="1"/>
    <x v="1"/>
    <x v="737"/>
    <x v="697"/>
    <x v="1"/>
    <x v="0"/>
    <x v="11"/>
    <x v="6"/>
    <x v="11"/>
  </r>
  <r>
    <n v="820"/>
    <x v="800"/>
    <x v="819"/>
    <n v="1500"/>
    <n v="12009"/>
    <n v="800.6"/>
    <x v="1"/>
    <n v="279"/>
    <n v="43.043010752688176"/>
    <x v="4"/>
    <x v="4"/>
    <x v="192"/>
    <x v="741"/>
    <x v="0"/>
    <x v="1"/>
    <x v="1"/>
    <x v="1"/>
    <x v="1"/>
  </r>
  <r>
    <n v="821"/>
    <x v="801"/>
    <x v="820"/>
    <n v="4900"/>
    <n v="14273"/>
    <n v="291.28571428571428"/>
    <x v="1"/>
    <n v="210"/>
    <n v="67.966666666666669"/>
    <x v="1"/>
    <x v="1"/>
    <x v="738"/>
    <x v="742"/>
    <x v="0"/>
    <x v="0"/>
    <x v="4"/>
    <x v="4"/>
    <x v="4"/>
  </r>
  <r>
    <n v="822"/>
    <x v="802"/>
    <x v="821"/>
    <n v="54000"/>
    <n v="188982"/>
    <n v="349.9666666666667"/>
    <x v="1"/>
    <n v="2100"/>
    <n v="89.991428571428571"/>
    <x v="1"/>
    <x v="1"/>
    <x v="739"/>
    <x v="743"/>
    <x v="0"/>
    <x v="0"/>
    <x v="1"/>
    <x v="1"/>
    <x v="1"/>
  </r>
  <r>
    <n v="823"/>
    <x v="803"/>
    <x v="822"/>
    <n v="4100"/>
    <n v="14640"/>
    <n v="357.07317073170731"/>
    <x v="1"/>
    <n v="252"/>
    <n v="58.095238095238095"/>
    <x v="1"/>
    <x v="1"/>
    <x v="613"/>
    <x v="744"/>
    <x v="1"/>
    <x v="1"/>
    <x v="1"/>
    <x v="1"/>
    <x v="1"/>
  </r>
  <r>
    <n v="824"/>
    <x v="804"/>
    <x v="823"/>
    <n v="85000"/>
    <n v="107516"/>
    <n v="126.48941176470588"/>
    <x v="1"/>
    <n v="1280"/>
    <n v="83.996875000000003"/>
    <x v="1"/>
    <x v="1"/>
    <x v="740"/>
    <x v="269"/>
    <x v="0"/>
    <x v="1"/>
    <x v="9"/>
    <x v="5"/>
    <x v="9"/>
  </r>
  <r>
    <n v="825"/>
    <x v="805"/>
    <x v="824"/>
    <n v="3600"/>
    <n v="13950"/>
    <n v="387.5"/>
    <x v="1"/>
    <n v="157"/>
    <n v="88.853503184713375"/>
    <x v="4"/>
    <x v="4"/>
    <x v="145"/>
    <x v="745"/>
    <x v="0"/>
    <x v="0"/>
    <x v="12"/>
    <x v="4"/>
    <x v="12"/>
  </r>
  <r>
    <n v="826"/>
    <x v="806"/>
    <x v="825"/>
    <n v="2800"/>
    <n v="12797"/>
    <n v="457.03571428571428"/>
    <x v="1"/>
    <n v="194"/>
    <n v="65.963917525773198"/>
    <x v="1"/>
    <x v="1"/>
    <x v="741"/>
    <x v="746"/>
    <x v="0"/>
    <x v="1"/>
    <x v="3"/>
    <x v="3"/>
    <x v="3"/>
  </r>
  <r>
    <n v="827"/>
    <x v="807"/>
    <x v="826"/>
    <n v="2300"/>
    <n v="6134"/>
    <n v="266.69565217391306"/>
    <x v="1"/>
    <n v="82"/>
    <n v="74.804878048780495"/>
    <x v="2"/>
    <x v="2"/>
    <x v="742"/>
    <x v="747"/>
    <x v="0"/>
    <x v="1"/>
    <x v="6"/>
    <x v="4"/>
    <x v="6"/>
  </r>
  <r>
    <n v="828"/>
    <x v="808"/>
    <x v="827"/>
    <n v="7100"/>
    <n v="4899"/>
    <n v="69"/>
    <x v="0"/>
    <n v="70"/>
    <n v="69.98571428571428"/>
    <x v="1"/>
    <x v="1"/>
    <x v="202"/>
    <x v="503"/>
    <x v="0"/>
    <x v="0"/>
    <x v="3"/>
    <x v="3"/>
    <x v="3"/>
  </r>
  <r>
    <n v="829"/>
    <x v="809"/>
    <x v="828"/>
    <n v="9600"/>
    <n v="4929"/>
    <n v="51.34375"/>
    <x v="0"/>
    <n v="154"/>
    <n v="32.006493506493506"/>
    <x v="1"/>
    <x v="1"/>
    <x v="743"/>
    <x v="748"/>
    <x v="0"/>
    <x v="0"/>
    <x v="3"/>
    <x v="3"/>
    <x v="3"/>
  </r>
  <r>
    <n v="830"/>
    <x v="810"/>
    <x v="829"/>
    <n v="121600"/>
    <n v="1424"/>
    <n v="1.1710526315789473"/>
    <x v="0"/>
    <n v="22"/>
    <n v="64.727272727272734"/>
    <x v="1"/>
    <x v="1"/>
    <x v="744"/>
    <x v="330"/>
    <x v="0"/>
    <x v="0"/>
    <x v="3"/>
    <x v="3"/>
    <x v="3"/>
  </r>
  <r>
    <n v="831"/>
    <x v="811"/>
    <x v="830"/>
    <n v="97100"/>
    <n v="105817"/>
    <n v="108.97734294541709"/>
    <x v="1"/>
    <n v="4233"/>
    <n v="24.998110087408456"/>
    <x v="1"/>
    <x v="1"/>
    <x v="745"/>
    <x v="749"/>
    <x v="0"/>
    <x v="0"/>
    <x v="14"/>
    <x v="7"/>
    <x v="14"/>
  </r>
  <r>
    <n v="832"/>
    <x v="812"/>
    <x v="831"/>
    <n v="43200"/>
    <n v="136156"/>
    <n v="315.17592592592592"/>
    <x v="1"/>
    <n v="1297"/>
    <n v="104.97764070932922"/>
    <x v="3"/>
    <x v="3"/>
    <x v="746"/>
    <x v="750"/>
    <x v="1"/>
    <x v="0"/>
    <x v="18"/>
    <x v="5"/>
    <x v="18"/>
  </r>
  <r>
    <n v="833"/>
    <x v="813"/>
    <x v="832"/>
    <n v="6800"/>
    <n v="10723"/>
    <n v="157.69117647058823"/>
    <x v="1"/>
    <n v="165"/>
    <n v="64.987878787878785"/>
    <x v="3"/>
    <x v="3"/>
    <x v="747"/>
    <x v="751"/>
    <x v="0"/>
    <x v="0"/>
    <x v="18"/>
    <x v="5"/>
    <x v="18"/>
  </r>
  <r>
    <n v="834"/>
    <x v="814"/>
    <x v="833"/>
    <n v="7300"/>
    <n v="11228"/>
    <n v="153.8082191780822"/>
    <x v="1"/>
    <n v="119"/>
    <n v="94.352941176470594"/>
    <x v="1"/>
    <x v="1"/>
    <x v="362"/>
    <x v="451"/>
    <x v="0"/>
    <x v="0"/>
    <x v="3"/>
    <x v="3"/>
    <x v="3"/>
  </r>
  <r>
    <n v="835"/>
    <x v="815"/>
    <x v="834"/>
    <n v="86200"/>
    <n v="77355"/>
    <n v="89.738979118329468"/>
    <x v="0"/>
    <n v="1758"/>
    <n v="44.001706484641637"/>
    <x v="1"/>
    <x v="1"/>
    <x v="748"/>
    <x v="752"/>
    <x v="0"/>
    <x v="0"/>
    <x v="2"/>
    <x v="2"/>
    <x v="2"/>
  </r>
  <r>
    <n v="836"/>
    <x v="816"/>
    <x v="835"/>
    <n v="8100"/>
    <n v="6086"/>
    <n v="75.135802469135797"/>
    <x v="0"/>
    <n v="94"/>
    <n v="64.744680851063833"/>
    <x v="1"/>
    <x v="1"/>
    <x v="749"/>
    <x v="753"/>
    <x v="0"/>
    <x v="0"/>
    <x v="7"/>
    <x v="1"/>
    <x v="7"/>
  </r>
  <r>
    <n v="837"/>
    <x v="817"/>
    <x v="836"/>
    <n v="17700"/>
    <n v="150960"/>
    <n v="852.88135593220341"/>
    <x v="1"/>
    <n v="1797"/>
    <n v="84.00667779632721"/>
    <x v="1"/>
    <x v="1"/>
    <x v="643"/>
    <x v="754"/>
    <x v="0"/>
    <x v="0"/>
    <x v="17"/>
    <x v="1"/>
    <x v="17"/>
  </r>
  <r>
    <n v="838"/>
    <x v="818"/>
    <x v="837"/>
    <n v="6400"/>
    <n v="8890"/>
    <n v="138.90625"/>
    <x v="1"/>
    <n v="261"/>
    <n v="34.061302681992338"/>
    <x v="1"/>
    <x v="1"/>
    <x v="750"/>
    <x v="755"/>
    <x v="0"/>
    <x v="0"/>
    <x v="3"/>
    <x v="3"/>
    <x v="3"/>
  </r>
  <r>
    <n v="839"/>
    <x v="819"/>
    <x v="838"/>
    <n v="7700"/>
    <n v="14644"/>
    <n v="190.18181818181819"/>
    <x v="1"/>
    <n v="157"/>
    <n v="93.273885350318466"/>
    <x v="1"/>
    <x v="1"/>
    <x v="751"/>
    <x v="756"/>
    <x v="0"/>
    <x v="1"/>
    <x v="4"/>
    <x v="4"/>
    <x v="4"/>
  </r>
  <r>
    <n v="840"/>
    <x v="820"/>
    <x v="839"/>
    <n v="116300"/>
    <n v="116583"/>
    <n v="100.24333619948409"/>
    <x v="1"/>
    <n v="3533"/>
    <n v="32.998301726577978"/>
    <x v="1"/>
    <x v="1"/>
    <x v="752"/>
    <x v="757"/>
    <x v="0"/>
    <x v="1"/>
    <x v="3"/>
    <x v="3"/>
    <x v="3"/>
  </r>
  <r>
    <n v="841"/>
    <x v="821"/>
    <x v="840"/>
    <n v="9100"/>
    <n v="12991"/>
    <n v="142.75824175824175"/>
    <x v="1"/>
    <n v="155"/>
    <n v="83.812903225806451"/>
    <x v="1"/>
    <x v="1"/>
    <x v="753"/>
    <x v="758"/>
    <x v="0"/>
    <x v="0"/>
    <x v="2"/>
    <x v="2"/>
    <x v="2"/>
  </r>
  <r>
    <n v="842"/>
    <x v="822"/>
    <x v="841"/>
    <n v="1500"/>
    <n v="8447"/>
    <n v="563.13333333333333"/>
    <x v="1"/>
    <n v="132"/>
    <n v="63.992424242424242"/>
    <x v="6"/>
    <x v="6"/>
    <x v="754"/>
    <x v="759"/>
    <x v="0"/>
    <x v="0"/>
    <x v="8"/>
    <x v="2"/>
    <x v="8"/>
  </r>
  <r>
    <n v="843"/>
    <x v="823"/>
    <x v="842"/>
    <n v="8800"/>
    <n v="2703"/>
    <n v="30.715909090909086"/>
    <x v="0"/>
    <n v="33"/>
    <n v="81.909090909090907"/>
    <x v="1"/>
    <x v="1"/>
    <x v="755"/>
    <x v="760"/>
    <x v="0"/>
    <x v="0"/>
    <x v="14"/>
    <x v="7"/>
    <x v="14"/>
  </r>
  <r>
    <n v="844"/>
    <x v="824"/>
    <x v="843"/>
    <n v="8800"/>
    <n v="8747"/>
    <n v="99.39772727272728"/>
    <x v="3"/>
    <n v="94"/>
    <n v="93.053191489361708"/>
    <x v="1"/>
    <x v="1"/>
    <x v="756"/>
    <x v="761"/>
    <x v="0"/>
    <x v="0"/>
    <x v="4"/>
    <x v="4"/>
    <x v="4"/>
  </r>
  <r>
    <n v="845"/>
    <x v="825"/>
    <x v="844"/>
    <n v="69900"/>
    <n v="138087"/>
    <n v="197.54935622317598"/>
    <x v="1"/>
    <n v="1354"/>
    <n v="101.98449039881831"/>
    <x v="4"/>
    <x v="4"/>
    <x v="757"/>
    <x v="78"/>
    <x v="0"/>
    <x v="0"/>
    <x v="2"/>
    <x v="2"/>
    <x v="2"/>
  </r>
  <r>
    <n v="846"/>
    <x v="826"/>
    <x v="845"/>
    <n v="1000"/>
    <n v="5085"/>
    <n v="508.5"/>
    <x v="1"/>
    <n v="48"/>
    <n v="105.9375"/>
    <x v="1"/>
    <x v="1"/>
    <x v="758"/>
    <x v="762"/>
    <x v="1"/>
    <x v="1"/>
    <x v="2"/>
    <x v="2"/>
    <x v="2"/>
  </r>
  <r>
    <n v="847"/>
    <x v="827"/>
    <x v="846"/>
    <n v="4700"/>
    <n v="11174"/>
    <n v="237.74468085106383"/>
    <x v="1"/>
    <n v="110"/>
    <n v="101.58181818181818"/>
    <x v="1"/>
    <x v="1"/>
    <x v="759"/>
    <x v="763"/>
    <x v="0"/>
    <x v="0"/>
    <x v="0"/>
    <x v="0"/>
    <x v="0"/>
  </r>
  <r>
    <n v="848"/>
    <x v="828"/>
    <x v="847"/>
    <n v="3200"/>
    <n v="10831"/>
    <n v="338.46875"/>
    <x v="1"/>
    <n v="172"/>
    <n v="62.970930232558139"/>
    <x v="1"/>
    <x v="1"/>
    <x v="760"/>
    <x v="764"/>
    <x v="0"/>
    <x v="0"/>
    <x v="6"/>
    <x v="4"/>
    <x v="6"/>
  </r>
  <r>
    <n v="849"/>
    <x v="829"/>
    <x v="848"/>
    <n v="6700"/>
    <n v="8917"/>
    <n v="133.08955223880596"/>
    <x v="1"/>
    <n v="307"/>
    <n v="29.045602605863191"/>
    <x v="1"/>
    <x v="1"/>
    <x v="761"/>
    <x v="765"/>
    <x v="0"/>
    <x v="1"/>
    <x v="7"/>
    <x v="1"/>
    <x v="7"/>
  </r>
  <r>
    <n v="850"/>
    <x v="830"/>
    <x v="849"/>
    <n v="100"/>
    <n v="1"/>
    <n v="1"/>
    <x v="0"/>
    <n v="1"/>
    <n v="1"/>
    <x v="1"/>
    <x v="1"/>
    <x v="762"/>
    <x v="539"/>
    <x v="1"/>
    <x v="0"/>
    <x v="1"/>
    <x v="1"/>
    <x v="1"/>
  </r>
  <r>
    <n v="851"/>
    <x v="831"/>
    <x v="850"/>
    <n v="6000"/>
    <n v="12468"/>
    <n v="207.79999999999998"/>
    <x v="1"/>
    <n v="160"/>
    <n v="77.924999999999997"/>
    <x v="1"/>
    <x v="1"/>
    <x v="444"/>
    <x v="766"/>
    <x v="0"/>
    <x v="0"/>
    <x v="5"/>
    <x v="1"/>
    <x v="5"/>
  </r>
  <r>
    <n v="852"/>
    <x v="832"/>
    <x v="851"/>
    <n v="4900"/>
    <n v="2505"/>
    <n v="51.122448979591837"/>
    <x v="0"/>
    <n v="31"/>
    <n v="80.806451612903231"/>
    <x v="1"/>
    <x v="1"/>
    <x v="763"/>
    <x v="422"/>
    <x v="0"/>
    <x v="1"/>
    <x v="11"/>
    <x v="6"/>
    <x v="11"/>
  </r>
  <r>
    <n v="853"/>
    <x v="833"/>
    <x v="852"/>
    <n v="17100"/>
    <n v="111502"/>
    <n v="652.05847953216369"/>
    <x v="1"/>
    <n v="1467"/>
    <n v="76.006816632583508"/>
    <x v="0"/>
    <x v="0"/>
    <x v="764"/>
    <x v="767"/>
    <x v="0"/>
    <x v="1"/>
    <x v="7"/>
    <x v="1"/>
    <x v="7"/>
  </r>
  <r>
    <n v="854"/>
    <x v="834"/>
    <x v="853"/>
    <n v="171000"/>
    <n v="194309"/>
    <n v="113.63099415204678"/>
    <x v="1"/>
    <n v="2662"/>
    <n v="72.993613824192337"/>
    <x v="0"/>
    <x v="0"/>
    <x v="765"/>
    <x v="768"/>
    <x v="0"/>
    <x v="0"/>
    <x v="13"/>
    <x v="5"/>
    <x v="13"/>
  </r>
  <r>
    <n v="855"/>
    <x v="835"/>
    <x v="854"/>
    <n v="23400"/>
    <n v="23956"/>
    <n v="102.37606837606839"/>
    <x v="1"/>
    <n v="452"/>
    <n v="53"/>
    <x v="2"/>
    <x v="2"/>
    <x v="766"/>
    <x v="214"/>
    <x v="0"/>
    <x v="0"/>
    <x v="3"/>
    <x v="3"/>
    <x v="3"/>
  </r>
  <r>
    <n v="856"/>
    <x v="764"/>
    <x v="855"/>
    <n v="2400"/>
    <n v="8558"/>
    <n v="356.58333333333331"/>
    <x v="1"/>
    <n v="158"/>
    <n v="54.164556962025316"/>
    <x v="1"/>
    <x v="1"/>
    <x v="767"/>
    <x v="769"/>
    <x v="0"/>
    <x v="0"/>
    <x v="0"/>
    <x v="0"/>
    <x v="0"/>
  </r>
  <r>
    <n v="857"/>
    <x v="836"/>
    <x v="856"/>
    <n v="5300"/>
    <n v="7413"/>
    <n v="139.86792452830187"/>
    <x v="1"/>
    <n v="225"/>
    <n v="32.946666666666665"/>
    <x v="5"/>
    <x v="5"/>
    <x v="768"/>
    <x v="770"/>
    <x v="1"/>
    <x v="0"/>
    <x v="12"/>
    <x v="4"/>
    <x v="12"/>
  </r>
  <r>
    <n v="858"/>
    <x v="837"/>
    <x v="857"/>
    <n v="4000"/>
    <n v="2778"/>
    <n v="69.45"/>
    <x v="0"/>
    <n v="35"/>
    <n v="79.371428571428567"/>
    <x v="1"/>
    <x v="1"/>
    <x v="769"/>
    <x v="771"/>
    <x v="1"/>
    <x v="0"/>
    <x v="0"/>
    <x v="0"/>
    <x v="0"/>
  </r>
  <r>
    <n v="859"/>
    <x v="838"/>
    <x v="858"/>
    <n v="7300"/>
    <n v="2594"/>
    <n v="35.534246575342465"/>
    <x v="0"/>
    <n v="63"/>
    <n v="41.174603174603178"/>
    <x v="1"/>
    <x v="1"/>
    <x v="770"/>
    <x v="250"/>
    <x v="0"/>
    <x v="1"/>
    <x v="3"/>
    <x v="3"/>
    <x v="3"/>
  </r>
  <r>
    <n v="860"/>
    <x v="839"/>
    <x v="859"/>
    <n v="2000"/>
    <n v="5033"/>
    <n v="251.65"/>
    <x v="1"/>
    <n v="65"/>
    <n v="77.430769230769229"/>
    <x v="1"/>
    <x v="1"/>
    <x v="771"/>
    <x v="772"/>
    <x v="0"/>
    <x v="1"/>
    <x v="8"/>
    <x v="2"/>
    <x v="8"/>
  </r>
  <r>
    <n v="861"/>
    <x v="840"/>
    <x v="860"/>
    <n v="8800"/>
    <n v="9317"/>
    <n v="105.87500000000001"/>
    <x v="1"/>
    <n v="163"/>
    <n v="57.159509202453989"/>
    <x v="1"/>
    <x v="1"/>
    <x v="772"/>
    <x v="773"/>
    <x v="0"/>
    <x v="0"/>
    <x v="3"/>
    <x v="3"/>
    <x v="3"/>
  </r>
  <r>
    <n v="862"/>
    <x v="841"/>
    <x v="861"/>
    <n v="3500"/>
    <n v="6560"/>
    <n v="187.42857142857144"/>
    <x v="1"/>
    <n v="85"/>
    <n v="77.17647058823529"/>
    <x v="1"/>
    <x v="1"/>
    <x v="773"/>
    <x v="774"/>
    <x v="0"/>
    <x v="0"/>
    <x v="3"/>
    <x v="3"/>
    <x v="3"/>
  </r>
  <r>
    <n v="863"/>
    <x v="842"/>
    <x v="862"/>
    <n v="1400"/>
    <n v="5415"/>
    <n v="386.78571428571428"/>
    <x v="1"/>
    <n v="217"/>
    <n v="24.953917050691246"/>
    <x v="1"/>
    <x v="1"/>
    <x v="774"/>
    <x v="331"/>
    <x v="0"/>
    <x v="1"/>
    <x v="19"/>
    <x v="4"/>
    <x v="19"/>
  </r>
  <r>
    <n v="864"/>
    <x v="843"/>
    <x v="863"/>
    <n v="4200"/>
    <n v="14577"/>
    <n v="347.07142857142856"/>
    <x v="1"/>
    <n v="150"/>
    <n v="97.18"/>
    <x v="1"/>
    <x v="1"/>
    <x v="775"/>
    <x v="775"/>
    <x v="0"/>
    <x v="0"/>
    <x v="12"/>
    <x v="4"/>
    <x v="12"/>
  </r>
  <r>
    <n v="865"/>
    <x v="844"/>
    <x v="864"/>
    <n v="81000"/>
    <n v="150515"/>
    <n v="185.82098765432099"/>
    <x v="1"/>
    <n v="3272"/>
    <n v="46.000916870415651"/>
    <x v="1"/>
    <x v="1"/>
    <x v="776"/>
    <x v="776"/>
    <x v="0"/>
    <x v="0"/>
    <x v="3"/>
    <x v="3"/>
    <x v="3"/>
  </r>
  <r>
    <n v="866"/>
    <x v="845"/>
    <x v="865"/>
    <n v="182800"/>
    <n v="79045"/>
    <n v="43.241247264770237"/>
    <x v="3"/>
    <n v="898"/>
    <n v="88.023385300668153"/>
    <x v="1"/>
    <x v="1"/>
    <x v="777"/>
    <x v="777"/>
    <x v="0"/>
    <x v="0"/>
    <x v="14"/>
    <x v="7"/>
    <x v="14"/>
  </r>
  <r>
    <n v="867"/>
    <x v="846"/>
    <x v="866"/>
    <n v="4800"/>
    <n v="7797"/>
    <n v="162.4375"/>
    <x v="1"/>
    <n v="300"/>
    <n v="25.99"/>
    <x v="1"/>
    <x v="1"/>
    <x v="778"/>
    <x v="778"/>
    <x v="0"/>
    <x v="0"/>
    <x v="0"/>
    <x v="0"/>
    <x v="0"/>
  </r>
  <r>
    <n v="868"/>
    <x v="847"/>
    <x v="867"/>
    <n v="7000"/>
    <n v="12939"/>
    <n v="184.84285714285716"/>
    <x v="1"/>
    <n v="126"/>
    <n v="102.69047619047619"/>
    <x v="1"/>
    <x v="1"/>
    <x v="779"/>
    <x v="779"/>
    <x v="0"/>
    <x v="0"/>
    <x v="3"/>
    <x v="3"/>
    <x v="3"/>
  </r>
  <r>
    <n v="869"/>
    <x v="848"/>
    <x v="868"/>
    <n v="161900"/>
    <n v="38376"/>
    <n v="23.703520691785052"/>
    <x v="0"/>
    <n v="526"/>
    <n v="72.958174904942965"/>
    <x v="1"/>
    <x v="1"/>
    <x v="780"/>
    <x v="780"/>
    <x v="0"/>
    <x v="0"/>
    <x v="6"/>
    <x v="4"/>
    <x v="6"/>
  </r>
  <r>
    <n v="870"/>
    <x v="849"/>
    <x v="869"/>
    <n v="7700"/>
    <n v="6920"/>
    <n v="89.870129870129873"/>
    <x v="0"/>
    <n v="121"/>
    <n v="57.190082644628099"/>
    <x v="1"/>
    <x v="1"/>
    <x v="335"/>
    <x v="781"/>
    <x v="0"/>
    <x v="0"/>
    <x v="3"/>
    <x v="3"/>
    <x v="3"/>
  </r>
  <r>
    <n v="871"/>
    <x v="850"/>
    <x v="870"/>
    <n v="71500"/>
    <n v="194912"/>
    <n v="272.6041958041958"/>
    <x v="1"/>
    <n v="2320"/>
    <n v="84.013793103448279"/>
    <x v="1"/>
    <x v="1"/>
    <x v="535"/>
    <x v="782"/>
    <x v="0"/>
    <x v="1"/>
    <x v="3"/>
    <x v="3"/>
    <x v="3"/>
  </r>
  <r>
    <n v="872"/>
    <x v="851"/>
    <x v="871"/>
    <n v="4700"/>
    <n v="7992"/>
    <n v="170.04255319148936"/>
    <x v="1"/>
    <n v="81"/>
    <n v="98.666666666666671"/>
    <x v="2"/>
    <x v="2"/>
    <x v="270"/>
    <x v="783"/>
    <x v="0"/>
    <x v="0"/>
    <x v="22"/>
    <x v="4"/>
    <x v="22"/>
  </r>
  <r>
    <n v="873"/>
    <x v="852"/>
    <x v="872"/>
    <n v="42100"/>
    <n v="79268"/>
    <n v="188.28503562945369"/>
    <x v="1"/>
    <n v="1887"/>
    <n v="42.007419183889773"/>
    <x v="1"/>
    <x v="1"/>
    <x v="781"/>
    <x v="393"/>
    <x v="0"/>
    <x v="0"/>
    <x v="14"/>
    <x v="7"/>
    <x v="14"/>
  </r>
  <r>
    <n v="874"/>
    <x v="853"/>
    <x v="873"/>
    <n v="40200"/>
    <n v="139468"/>
    <n v="346.93532338308455"/>
    <x v="1"/>
    <n v="4358"/>
    <n v="32.002753556677376"/>
    <x v="1"/>
    <x v="1"/>
    <x v="782"/>
    <x v="784"/>
    <x v="0"/>
    <x v="1"/>
    <x v="14"/>
    <x v="7"/>
    <x v="14"/>
  </r>
  <r>
    <n v="875"/>
    <x v="854"/>
    <x v="874"/>
    <n v="7900"/>
    <n v="5465"/>
    <n v="69.177215189873422"/>
    <x v="0"/>
    <n v="67"/>
    <n v="81.567164179104481"/>
    <x v="1"/>
    <x v="1"/>
    <x v="783"/>
    <x v="785"/>
    <x v="0"/>
    <x v="0"/>
    <x v="1"/>
    <x v="1"/>
    <x v="1"/>
  </r>
  <r>
    <n v="876"/>
    <x v="855"/>
    <x v="875"/>
    <n v="8300"/>
    <n v="2111"/>
    <n v="25.433734939759034"/>
    <x v="0"/>
    <n v="57"/>
    <n v="37.035087719298247"/>
    <x v="0"/>
    <x v="0"/>
    <x v="784"/>
    <x v="229"/>
    <x v="0"/>
    <x v="0"/>
    <x v="14"/>
    <x v="7"/>
    <x v="14"/>
  </r>
  <r>
    <n v="877"/>
    <x v="856"/>
    <x v="876"/>
    <n v="163600"/>
    <n v="126628"/>
    <n v="77.400977995110026"/>
    <x v="0"/>
    <n v="1229"/>
    <n v="103.033360455655"/>
    <x v="1"/>
    <x v="1"/>
    <x v="785"/>
    <x v="786"/>
    <x v="0"/>
    <x v="0"/>
    <x v="0"/>
    <x v="0"/>
    <x v="0"/>
  </r>
  <r>
    <n v="878"/>
    <x v="857"/>
    <x v="877"/>
    <n v="2700"/>
    <n v="1012"/>
    <n v="37.481481481481481"/>
    <x v="0"/>
    <n v="12"/>
    <n v="84.333333333333329"/>
    <x v="6"/>
    <x v="6"/>
    <x v="786"/>
    <x v="787"/>
    <x v="0"/>
    <x v="0"/>
    <x v="16"/>
    <x v="1"/>
    <x v="16"/>
  </r>
  <r>
    <n v="879"/>
    <x v="858"/>
    <x v="878"/>
    <n v="1000"/>
    <n v="5438"/>
    <n v="543.79999999999995"/>
    <x v="1"/>
    <n v="53"/>
    <n v="102.60377358490567"/>
    <x v="1"/>
    <x v="1"/>
    <x v="787"/>
    <x v="341"/>
    <x v="0"/>
    <x v="0"/>
    <x v="9"/>
    <x v="5"/>
    <x v="9"/>
  </r>
  <r>
    <n v="880"/>
    <x v="859"/>
    <x v="879"/>
    <n v="84500"/>
    <n v="193101"/>
    <n v="228.52189349112427"/>
    <x v="1"/>
    <n v="2414"/>
    <n v="79.992129246064621"/>
    <x v="1"/>
    <x v="1"/>
    <x v="788"/>
    <x v="788"/>
    <x v="0"/>
    <x v="0"/>
    <x v="5"/>
    <x v="1"/>
    <x v="5"/>
  </r>
  <r>
    <n v="881"/>
    <x v="860"/>
    <x v="880"/>
    <n v="81300"/>
    <n v="31665"/>
    <n v="38.948339483394832"/>
    <x v="0"/>
    <n v="452"/>
    <n v="70.055309734513273"/>
    <x v="1"/>
    <x v="1"/>
    <x v="330"/>
    <x v="789"/>
    <x v="0"/>
    <x v="1"/>
    <x v="3"/>
    <x v="3"/>
    <x v="3"/>
  </r>
  <r>
    <n v="882"/>
    <x v="861"/>
    <x v="881"/>
    <n v="800"/>
    <n v="2960"/>
    <n v="370"/>
    <x v="1"/>
    <n v="80"/>
    <n v="37"/>
    <x v="1"/>
    <x v="1"/>
    <x v="789"/>
    <x v="790"/>
    <x v="0"/>
    <x v="0"/>
    <x v="3"/>
    <x v="3"/>
    <x v="3"/>
  </r>
  <r>
    <n v="883"/>
    <x v="862"/>
    <x v="882"/>
    <n v="3400"/>
    <n v="8089"/>
    <n v="237.91176470588232"/>
    <x v="1"/>
    <n v="193"/>
    <n v="41.911917098445599"/>
    <x v="1"/>
    <x v="1"/>
    <x v="790"/>
    <x v="791"/>
    <x v="0"/>
    <x v="0"/>
    <x v="12"/>
    <x v="4"/>
    <x v="12"/>
  </r>
  <r>
    <n v="884"/>
    <x v="863"/>
    <x v="883"/>
    <n v="170800"/>
    <n v="109374"/>
    <n v="64.036299765807954"/>
    <x v="0"/>
    <n v="1886"/>
    <n v="57.992576882290564"/>
    <x v="1"/>
    <x v="1"/>
    <x v="791"/>
    <x v="792"/>
    <x v="0"/>
    <x v="1"/>
    <x v="3"/>
    <x v="3"/>
    <x v="3"/>
  </r>
  <r>
    <n v="885"/>
    <x v="864"/>
    <x v="884"/>
    <n v="1800"/>
    <n v="2129"/>
    <n v="118.27777777777777"/>
    <x v="1"/>
    <n v="52"/>
    <n v="40.942307692307693"/>
    <x v="1"/>
    <x v="1"/>
    <x v="792"/>
    <x v="556"/>
    <x v="0"/>
    <x v="0"/>
    <x v="3"/>
    <x v="3"/>
    <x v="3"/>
  </r>
  <r>
    <n v="886"/>
    <x v="865"/>
    <x v="885"/>
    <n v="150600"/>
    <n v="127745"/>
    <n v="84.824037184594957"/>
    <x v="0"/>
    <n v="1825"/>
    <n v="69.9972602739726"/>
    <x v="1"/>
    <x v="1"/>
    <x v="793"/>
    <x v="488"/>
    <x v="0"/>
    <x v="0"/>
    <x v="7"/>
    <x v="1"/>
    <x v="7"/>
  </r>
  <r>
    <n v="887"/>
    <x v="866"/>
    <x v="886"/>
    <n v="7800"/>
    <n v="2289"/>
    <n v="29.346153846153843"/>
    <x v="0"/>
    <n v="31"/>
    <n v="73.838709677419359"/>
    <x v="1"/>
    <x v="1"/>
    <x v="794"/>
    <x v="232"/>
    <x v="0"/>
    <x v="1"/>
    <x v="3"/>
    <x v="3"/>
    <x v="3"/>
  </r>
  <r>
    <n v="888"/>
    <x v="867"/>
    <x v="887"/>
    <n v="5800"/>
    <n v="12174"/>
    <n v="209.89655172413794"/>
    <x v="1"/>
    <n v="290"/>
    <n v="41.979310344827589"/>
    <x v="1"/>
    <x v="1"/>
    <x v="795"/>
    <x v="793"/>
    <x v="0"/>
    <x v="0"/>
    <x v="3"/>
    <x v="3"/>
    <x v="3"/>
  </r>
  <r>
    <n v="889"/>
    <x v="868"/>
    <x v="888"/>
    <n v="5600"/>
    <n v="9508"/>
    <n v="169.78571428571431"/>
    <x v="1"/>
    <n v="122"/>
    <n v="77.93442622950819"/>
    <x v="1"/>
    <x v="1"/>
    <x v="796"/>
    <x v="794"/>
    <x v="0"/>
    <x v="1"/>
    <x v="5"/>
    <x v="1"/>
    <x v="5"/>
  </r>
  <r>
    <n v="890"/>
    <x v="869"/>
    <x v="889"/>
    <n v="134400"/>
    <n v="155849"/>
    <n v="115.95907738095239"/>
    <x v="1"/>
    <n v="1470"/>
    <n v="106.01972789115646"/>
    <x v="1"/>
    <x v="1"/>
    <x v="797"/>
    <x v="138"/>
    <x v="0"/>
    <x v="0"/>
    <x v="7"/>
    <x v="1"/>
    <x v="7"/>
  </r>
  <r>
    <n v="891"/>
    <x v="870"/>
    <x v="890"/>
    <n v="3000"/>
    <n v="7758"/>
    <n v="258.59999999999997"/>
    <x v="1"/>
    <n v="165"/>
    <n v="47.018181818181816"/>
    <x v="0"/>
    <x v="0"/>
    <x v="798"/>
    <x v="795"/>
    <x v="0"/>
    <x v="0"/>
    <x v="4"/>
    <x v="4"/>
    <x v="4"/>
  </r>
  <r>
    <n v="892"/>
    <x v="871"/>
    <x v="891"/>
    <n v="6000"/>
    <n v="13835"/>
    <n v="230.58333333333331"/>
    <x v="1"/>
    <n v="182"/>
    <n v="76.016483516483518"/>
    <x v="1"/>
    <x v="1"/>
    <x v="799"/>
    <x v="796"/>
    <x v="0"/>
    <x v="0"/>
    <x v="18"/>
    <x v="5"/>
    <x v="18"/>
  </r>
  <r>
    <n v="893"/>
    <x v="872"/>
    <x v="892"/>
    <n v="8400"/>
    <n v="10770"/>
    <n v="128.21428571428572"/>
    <x v="1"/>
    <n v="199"/>
    <n v="54.120603015075375"/>
    <x v="6"/>
    <x v="6"/>
    <x v="800"/>
    <x v="797"/>
    <x v="0"/>
    <x v="1"/>
    <x v="4"/>
    <x v="4"/>
    <x v="4"/>
  </r>
  <r>
    <n v="894"/>
    <x v="873"/>
    <x v="893"/>
    <n v="1700"/>
    <n v="3208"/>
    <n v="188.70588235294116"/>
    <x v="1"/>
    <n v="56"/>
    <n v="57.285714285714285"/>
    <x v="4"/>
    <x v="4"/>
    <x v="801"/>
    <x v="798"/>
    <x v="0"/>
    <x v="1"/>
    <x v="19"/>
    <x v="4"/>
    <x v="19"/>
  </r>
  <r>
    <n v="895"/>
    <x v="874"/>
    <x v="894"/>
    <n v="159800"/>
    <n v="11108"/>
    <n v="6.9511889862327907"/>
    <x v="0"/>
    <n v="107"/>
    <n v="103.81308411214954"/>
    <x v="1"/>
    <x v="1"/>
    <x v="802"/>
    <x v="799"/>
    <x v="0"/>
    <x v="0"/>
    <x v="3"/>
    <x v="3"/>
    <x v="3"/>
  </r>
  <r>
    <n v="896"/>
    <x v="875"/>
    <x v="895"/>
    <n v="19800"/>
    <n v="153338"/>
    <n v="774.43434343434342"/>
    <x v="1"/>
    <n v="1460"/>
    <n v="105.02602739726028"/>
    <x v="2"/>
    <x v="2"/>
    <x v="803"/>
    <x v="800"/>
    <x v="0"/>
    <x v="1"/>
    <x v="0"/>
    <x v="0"/>
    <x v="0"/>
  </r>
  <r>
    <n v="897"/>
    <x v="876"/>
    <x v="896"/>
    <n v="8800"/>
    <n v="2437"/>
    <n v="27.693181818181817"/>
    <x v="0"/>
    <n v="27"/>
    <n v="90.259259259259252"/>
    <x v="1"/>
    <x v="1"/>
    <x v="212"/>
    <x v="368"/>
    <x v="0"/>
    <x v="0"/>
    <x v="3"/>
    <x v="3"/>
    <x v="3"/>
  </r>
  <r>
    <n v="898"/>
    <x v="877"/>
    <x v="897"/>
    <n v="179100"/>
    <n v="93991"/>
    <n v="52.479620323841424"/>
    <x v="0"/>
    <n v="1221"/>
    <n v="76.978705978705975"/>
    <x v="1"/>
    <x v="1"/>
    <x v="804"/>
    <x v="801"/>
    <x v="0"/>
    <x v="0"/>
    <x v="4"/>
    <x v="4"/>
    <x v="4"/>
  </r>
  <r>
    <n v="899"/>
    <x v="878"/>
    <x v="898"/>
    <n v="3100"/>
    <n v="12620"/>
    <n v="407.09677419354841"/>
    <x v="1"/>
    <n v="123"/>
    <n v="102.60162601626017"/>
    <x v="5"/>
    <x v="5"/>
    <x v="805"/>
    <x v="802"/>
    <x v="0"/>
    <x v="0"/>
    <x v="17"/>
    <x v="1"/>
    <x v="17"/>
  </r>
  <r>
    <n v="900"/>
    <x v="879"/>
    <x v="899"/>
    <n v="100"/>
    <n v="2"/>
    <n v="2"/>
    <x v="0"/>
    <n v="1"/>
    <n v="2"/>
    <x v="1"/>
    <x v="1"/>
    <x v="806"/>
    <x v="803"/>
    <x v="0"/>
    <x v="1"/>
    <x v="2"/>
    <x v="2"/>
    <x v="2"/>
  </r>
  <r>
    <n v="901"/>
    <x v="880"/>
    <x v="900"/>
    <n v="5600"/>
    <n v="8746"/>
    <n v="156.17857142857144"/>
    <x v="1"/>
    <n v="159"/>
    <n v="55.0062893081761"/>
    <x v="1"/>
    <x v="1"/>
    <x v="807"/>
    <x v="482"/>
    <x v="0"/>
    <x v="1"/>
    <x v="1"/>
    <x v="1"/>
    <x v="1"/>
  </r>
  <r>
    <n v="902"/>
    <x v="881"/>
    <x v="901"/>
    <n v="1400"/>
    <n v="3534"/>
    <n v="252.42857142857144"/>
    <x v="1"/>
    <n v="110"/>
    <n v="32.127272727272725"/>
    <x v="1"/>
    <x v="1"/>
    <x v="722"/>
    <x v="496"/>
    <x v="0"/>
    <x v="0"/>
    <x v="2"/>
    <x v="2"/>
    <x v="2"/>
  </r>
  <r>
    <n v="903"/>
    <x v="882"/>
    <x v="902"/>
    <n v="41000"/>
    <n v="709"/>
    <n v="1.729268292682927"/>
    <x v="2"/>
    <n v="14"/>
    <n v="50.642857142857146"/>
    <x v="1"/>
    <x v="1"/>
    <x v="477"/>
    <x v="804"/>
    <x v="0"/>
    <x v="1"/>
    <x v="9"/>
    <x v="5"/>
    <x v="9"/>
  </r>
  <r>
    <n v="904"/>
    <x v="883"/>
    <x v="903"/>
    <n v="6500"/>
    <n v="795"/>
    <n v="12.230769230769232"/>
    <x v="0"/>
    <n v="16"/>
    <n v="49.6875"/>
    <x v="1"/>
    <x v="1"/>
    <x v="259"/>
    <x v="805"/>
    <x v="0"/>
    <x v="0"/>
    <x v="15"/>
    <x v="5"/>
    <x v="15"/>
  </r>
  <r>
    <n v="905"/>
    <x v="884"/>
    <x v="904"/>
    <n v="7900"/>
    <n v="12955"/>
    <n v="163.98734177215189"/>
    <x v="1"/>
    <n v="236"/>
    <n v="54.894067796610166"/>
    <x v="1"/>
    <x v="1"/>
    <x v="9"/>
    <x v="806"/>
    <x v="0"/>
    <x v="0"/>
    <x v="3"/>
    <x v="3"/>
    <x v="3"/>
  </r>
  <r>
    <n v="906"/>
    <x v="885"/>
    <x v="905"/>
    <n v="5500"/>
    <n v="8964"/>
    <n v="162.98181818181817"/>
    <x v="1"/>
    <n v="191"/>
    <n v="46.931937172774866"/>
    <x v="1"/>
    <x v="1"/>
    <x v="808"/>
    <x v="807"/>
    <x v="1"/>
    <x v="1"/>
    <x v="4"/>
    <x v="4"/>
    <x v="4"/>
  </r>
  <r>
    <n v="907"/>
    <x v="886"/>
    <x v="906"/>
    <n v="9100"/>
    <n v="1843"/>
    <n v="20.252747252747252"/>
    <x v="0"/>
    <n v="41"/>
    <n v="44.951219512195124"/>
    <x v="1"/>
    <x v="1"/>
    <x v="809"/>
    <x v="808"/>
    <x v="0"/>
    <x v="0"/>
    <x v="3"/>
    <x v="3"/>
    <x v="3"/>
  </r>
  <r>
    <n v="908"/>
    <x v="887"/>
    <x v="907"/>
    <n v="38200"/>
    <n v="121950"/>
    <n v="319.24083769633506"/>
    <x v="1"/>
    <n v="3934"/>
    <n v="30.99898322318251"/>
    <x v="1"/>
    <x v="1"/>
    <x v="444"/>
    <x v="104"/>
    <x v="0"/>
    <x v="0"/>
    <x v="11"/>
    <x v="6"/>
    <x v="11"/>
  </r>
  <r>
    <n v="909"/>
    <x v="888"/>
    <x v="908"/>
    <n v="1800"/>
    <n v="8621"/>
    <n v="478.94444444444446"/>
    <x v="1"/>
    <n v="80"/>
    <n v="107.7625"/>
    <x v="0"/>
    <x v="0"/>
    <x v="384"/>
    <x v="809"/>
    <x v="0"/>
    <x v="1"/>
    <x v="3"/>
    <x v="3"/>
    <x v="3"/>
  </r>
  <r>
    <n v="910"/>
    <x v="889"/>
    <x v="909"/>
    <n v="154500"/>
    <n v="30215"/>
    <n v="19.556634304207122"/>
    <x v="3"/>
    <n v="296"/>
    <n v="102.07770270270271"/>
    <x v="1"/>
    <x v="1"/>
    <x v="810"/>
    <x v="810"/>
    <x v="0"/>
    <x v="0"/>
    <x v="3"/>
    <x v="3"/>
    <x v="3"/>
  </r>
  <r>
    <n v="911"/>
    <x v="890"/>
    <x v="910"/>
    <n v="5800"/>
    <n v="11539"/>
    <n v="198.94827586206895"/>
    <x v="1"/>
    <n v="462"/>
    <n v="24.976190476190474"/>
    <x v="1"/>
    <x v="1"/>
    <x v="811"/>
    <x v="811"/>
    <x v="1"/>
    <x v="0"/>
    <x v="2"/>
    <x v="2"/>
    <x v="2"/>
  </r>
  <r>
    <n v="912"/>
    <x v="891"/>
    <x v="911"/>
    <n v="1800"/>
    <n v="14310"/>
    <n v="795"/>
    <x v="1"/>
    <n v="179"/>
    <n v="79.944134078212286"/>
    <x v="1"/>
    <x v="1"/>
    <x v="812"/>
    <x v="812"/>
    <x v="1"/>
    <x v="0"/>
    <x v="6"/>
    <x v="4"/>
    <x v="6"/>
  </r>
  <r>
    <n v="913"/>
    <x v="892"/>
    <x v="912"/>
    <n v="70200"/>
    <n v="35536"/>
    <n v="50.621082621082621"/>
    <x v="0"/>
    <n v="523"/>
    <n v="67.946462715105156"/>
    <x v="2"/>
    <x v="2"/>
    <x v="813"/>
    <x v="813"/>
    <x v="0"/>
    <x v="0"/>
    <x v="6"/>
    <x v="4"/>
    <x v="6"/>
  </r>
  <r>
    <n v="914"/>
    <x v="893"/>
    <x v="913"/>
    <n v="6400"/>
    <n v="3676"/>
    <n v="57.4375"/>
    <x v="0"/>
    <n v="141"/>
    <n v="26.070921985815602"/>
    <x v="4"/>
    <x v="4"/>
    <x v="814"/>
    <x v="814"/>
    <x v="0"/>
    <x v="0"/>
    <x v="3"/>
    <x v="3"/>
    <x v="3"/>
  </r>
  <r>
    <n v="915"/>
    <x v="894"/>
    <x v="914"/>
    <n v="125900"/>
    <n v="195936"/>
    <n v="155.62827640984909"/>
    <x v="1"/>
    <n v="1866"/>
    <n v="105.0032154340836"/>
    <x v="4"/>
    <x v="4"/>
    <x v="80"/>
    <x v="815"/>
    <x v="0"/>
    <x v="0"/>
    <x v="19"/>
    <x v="4"/>
    <x v="19"/>
  </r>
  <r>
    <n v="916"/>
    <x v="895"/>
    <x v="915"/>
    <n v="3700"/>
    <n v="1343"/>
    <n v="36.297297297297298"/>
    <x v="0"/>
    <n v="52"/>
    <n v="25.826923076923077"/>
    <x v="1"/>
    <x v="1"/>
    <x v="815"/>
    <x v="414"/>
    <x v="0"/>
    <x v="0"/>
    <x v="14"/>
    <x v="7"/>
    <x v="14"/>
  </r>
  <r>
    <n v="917"/>
    <x v="896"/>
    <x v="916"/>
    <n v="3600"/>
    <n v="2097"/>
    <n v="58.25"/>
    <x v="2"/>
    <n v="27"/>
    <n v="77.666666666666671"/>
    <x v="4"/>
    <x v="4"/>
    <x v="816"/>
    <x v="816"/>
    <x v="0"/>
    <x v="1"/>
    <x v="12"/>
    <x v="4"/>
    <x v="12"/>
  </r>
  <r>
    <n v="918"/>
    <x v="897"/>
    <x v="917"/>
    <n v="3800"/>
    <n v="9021"/>
    <n v="237.39473684210526"/>
    <x v="1"/>
    <n v="156"/>
    <n v="57.82692307692308"/>
    <x v="5"/>
    <x v="5"/>
    <x v="474"/>
    <x v="82"/>
    <x v="0"/>
    <x v="0"/>
    <x v="15"/>
    <x v="5"/>
    <x v="15"/>
  </r>
  <r>
    <n v="919"/>
    <x v="898"/>
    <x v="918"/>
    <n v="35600"/>
    <n v="20915"/>
    <n v="58.75"/>
    <x v="0"/>
    <n v="225"/>
    <n v="92.955555555555549"/>
    <x v="2"/>
    <x v="2"/>
    <x v="817"/>
    <x v="817"/>
    <x v="0"/>
    <x v="1"/>
    <x v="3"/>
    <x v="3"/>
    <x v="3"/>
  </r>
  <r>
    <n v="920"/>
    <x v="899"/>
    <x v="919"/>
    <n v="5300"/>
    <n v="9676"/>
    <n v="182.56603773584905"/>
    <x v="1"/>
    <n v="255"/>
    <n v="37.945098039215686"/>
    <x v="1"/>
    <x v="1"/>
    <x v="818"/>
    <x v="818"/>
    <x v="1"/>
    <x v="0"/>
    <x v="10"/>
    <x v="4"/>
    <x v="10"/>
  </r>
  <r>
    <n v="921"/>
    <x v="900"/>
    <x v="920"/>
    <n v="160400"/>
    <n v="1210"/>
    <n v="0.75436408977556113"/>
    <x v="0"/>
    <n v="38"/>
    <n v="31.842105263157894"/>
    <x v="1"/>
    <x v="1"/>
    <x v="819"/>
    <x v="819"/>
    <x v="0"/>
    <x v="0"/>
    <x v="2"/>
    <x v="2"/>
    <x v="2"/>
  </r>
  <r>
    <n v="922"/>
    <x v="901"/>
    <x v="921"/>
    <n v="51400"/>
    <n v="90440"/>
    <n v="175.95330739299609"/>
    <x v="1"/>
    <n v="2261"/>
    <n v="40"/>
    <x v="1"/>
    <x v="1"/>
    <x v="609"/>
    <x v="320"/>
    <x v="0"/>
    <x v="1"/>
    <x v="21"/>
    <x v="1"/>
    <x v="21"/>
  </r>
  <r>
    <n v="923"/>
    <x v="902"/>
    <x v="922"/>
    <n v="1700"/>
    <n v="4044"/>
    <n v="237.88235294117646"/>
    <x v="1"/>
    <n v="40"/>
    <n v="101.1"/>
    <x v="1"/>
    <x v="1"/>
    <x v="547"/>
    <x v="820"/>
    <x v="0"/>
    <x v="0"/>
    <x v="3"/>
    <x v="3"/>
    <x v="3"/>
  </r>
  <r>
    <n v="924"/>
    <x v="903"/>
    <x v="923"/>
    <n v="39400"/>
    <n v="192292"/>
    <n v="488.05076142131981"/>
    <x v="1"/>
    <n v="2289"/>
    <n v="84.006989951944078"/>
    <x v="6"/>
    <x v="6"/>
    <x v="820"/>
    <x v="821"/>
    <x v="0"/>
    <x v="0"/>
    <x v="3"/>
    <x v="3"/>
    <x v="3"/>
  </r>
  <r>
    <n v="925"/>
    <x v="904"/>
    <x v="924"/>
    <n v="3000"/>
    <n v="6722"/>
    <n v="224.06666666666669"/>
    <x v="1"/>
    <n v="65"/>
    <n v="103.41538461538461"/>
    <x v="1"/>
    <x v="1"/>
    <x v="821"/>
    <x v="822"/>
    <x v="0"/>
    <x v="0"/>
    <x v="3"/>
    <x v="3"/>
    <x v="3"/>
  </r>
  <r>
    <n v="926"/>
    <x v="905"/>
    <x v="925"/>
    <n v="8700"/>
    <n v="1577"/>
    <n v="18.126436781609197"/>
    <x v="0"/>
    <n v="15"/>
    <n v="105.13333333333334"/>
    <x v="1"/>
    <x v="1"/>
    <x v="151"/>
    <x v="823"/>
    <x v="0"/>
    <x v="0"/>
    <x v="0"/>
    <x v="0"/>
    <x v="0"/>
  </r>
  <r>
    <n v="927"/>
    <x v="906"/>
    <x v="926"/>
    <n v="7200"/>
    <n v="3301"/>
    <n v="45.847222222222221"/>
    <x v="0"/>
    <n v="37"/>
    <n v="89.21621621621621"/>
    <x v="1"/>
    <x v="1"/>
    <x v="822"/>
    <x v="824"/>
    <x v="0"/>
    <x v="0"/>
    <x v="3"/>
    <x v="3"/>
    <x v="3"/>
  </r>
  <r>
    <n v="928"/>
    <x v="907"/>
    <x v="927"/>
    <n v="167400"/>
    <n v="196386"/>
    <n v="117.31541218637993"/>
    <x v="1"/>
    <n v="3777"/>
    <n v="51.995234312946785"/>
    <x v="6"/>
    <x v="6"/>
    <x v="823"/>
    <x v="497"/>
    <x v="0"/>
    <x v="0"/>
    <x v="2"/>
    <x v="2"/>
    <x v="2"/>
  </r>
  <r>
    <n v="929"/>
    <x v="908"/>
    <x v="928"/>
    <n v="5500"/>
    <n v="11952"/>
    <n v="217.30909090909088"/>
    <x v="1"/>
    <n v="184"/>
    <n v="64.956521739130437"/>
    <x v="4"/>
    <x v="4"/>
    <x v="824"/>
    <x v="825"/>
    <x v="0"/>
    <x v="0"/>
    <x v="3"/>
    <x v="3"/>
    <x v="3"/>
  </r>
  <r>
    <n v="930"/>
    <x v="909"/>
    <x v="929"/>
    <n v="3500"/>
    <n v="3930"/>
    <n v="112.28571428571428"/>
    <x v="1"/>
    <n v="85"/>
    <n v="46.235294117647058"/>
    <x v="1"/>
    <x v="1"/>
    <x v="825"/>
    <x v="826"/>
    <x v="0"/>
    <x v="1"/>
    <x v="3"/>
    <x v="3"/>
    <x v="3"/>
  </r>
  <r>
    <n v="931"/>
    <x v="910"/>
    <x v="930"/>
    <n v="7900"/>
    <n v="5729"/>
    <n v="72.51898734177216"/>
    <x v="0"/>
    <n v="112"/>
    <n v="51.151785714285715"/>
    <x v="1"/>
    <x v="1"/>
    <x v="826"/>
    <x v="827"/>
    <x v="0"/>
    <x v="1"/>
    <x v="3"/>
    <x v="3"/>
    <x v="3"/>
  </r>
  <r>
    <n v="932"/>
    <x v="911"/>
    <x v="931"/>
    <n v="2300"/>
    <n v="4883"/>
    <n v="212.30434782608697"/>
    <x v="1"/>
    <n v="144"/>
    <n v="33.909722222222221"/>
    <x v="1"/>
    <x v="1"/>
    <x v="827"/>
    <x v="828"/>
    <x v="0"/>
    <x v="0"/>
    <x v="1"/>
    <x v="1"/>
    <x v="1"/>
  </r>
  <r>
    <n v="933"/>
    <x v="912"/>
    <x v="932"/>
    <n v="73000"/>
    <n v="175015"/>
    <n v="239.74657534246577"/>
    <x v="1"/>
    <n v="1902"/>
    <n v="92.016298633017882"/>
    <x v="1"/>
    <x v="1"/>
    <x v="828"/>
    <x v="829"/>
    <x v="0"/>
    <x v="0"/>
    <x v="3"/>
    <x v="3"/>
    <x v="3"/>
  </r>
  <r>
    <n v="934"/>
    <x v="913"/>
    <x v="933"/>
    <n v="6200"/>
    <n v="11280"/>
    <n v="181.93548387096774"/>
    <x v="1"/>
    <n v="105"/>
    <n v="107.42857142857143"/>
    <x v="1"/>
    <x v="1"/>
    <x v="829"/>
    <x v="830"/>
    <x v="0"/>
    <x v="0"/>
    <x v="3"/>
    <x v="3"/>
    <x v="3"/>
  </r>
  <r>
    <n v="935"/>
    <x v="914"/>
    <x v="934"/>
    <n v="6100"/>
    <n v="10012"/>
    <n v="164.13114754098362"/>
    <x v="1"/>
    <n v="132"/>
    <n v="75.848484848484844"/>
    <x v="1"/>
    <x v="1"/>
    <x v="830"/>
    <x v="94"/>
    <x v="0"/>
    <x v="0"/>
    <x v="3"/>
    <x v="3"/>
    <x v="3"/>
  </r>
  <r>
    <n v="936"/>
    <x v="591"/>
    <x v="935"/>
    <n v="103200"/>
    <n v="1690"/>
    <n v="1.6375968992248062"/>
    <x v="0"/>
    <n v="21"/>
    <n v="80.476190476190482"/>
    <x v="1"/>
    <x v="1"/>
    <x v="831"/>
    <x v="831"/>
    <x v="1"/>
    <x v="0"/>
    <x v="3"/>
    <x v="3"/>
    <x v="3"/>
  </r>
  <r>
    <n v="937"/>
    <x v="915"/>
    <x v="936"/>
    <n v="171000"/>
    <n v="84891"/>
    <n v="49.64385964912281"/>
    <x v="3"/>
    <n v="976"/>
    <n v="86.978483606557376"/>
    <x v="1"/>
    <x v="1"/>
    <x v="832"/>
    <x v="832"/>
    <x v="0"/>
    <x v="0"/>
    <x v="4"/>
    <x v="4"/>
    <x v="4"/>
  </r>
  <r>
    <n v="938"/>
    <x v="916"/>
    <x v="937"/>
    <n v="9200"/>
    <n v="10093"/>
    <n v="109.70652173913042"/>
    <x v="1"/>
    <n v="96"/>
    <n v="105.13541666666667"/>
    <x v="1"/>
    <x v="1"/>
    <x v="833"/>
    <x v="833"/>
    <x v="0"/>
    <x v="1"/>
    <x v="13"/>
    <x v="5"/>
    <x v="13"/>
  </r>
  <r>
    <n v="939"/>
    <x v="917"/>
    <x v="938"/>
    <n v="7800"/>
    <n v="3839"/>
    <n v="49.217948717948715"/>
    <x v="0"/>
    <n v="67"/>
    <n v="57.298507462686565"/>
    <x v="1"/>
    <x v="1"/>
    <x v="834"/>
    <x v="834"/>
    <x v="0"/>
    <x v="1"/>
    <x v="11"/>
    <x v="6"/>
    <x v="11"/>
  </r>
  <r>
    <n v="940"/>
    <x v="918"/>
    <x v="939"/>
    <n v="9900"/>
    <n v="6161"/>
    <n v="62.232323232323225"/>
    <x v="2"/>
    <n v="66"/>
    <n v="93.348484848484844"/>
    <x v="0"/>
    <x v="0"/>
    <x v="835"/>
    <x v="835"/>
    <x v="0"/>
    <x v="0"/>
    <x v="2"/>
    <x v="2"/>
    <x v="2"/>
  </r>
  <r>
    <n v="941"/>
    <x v="919"/>
    <x v="940"/>
    <n v="43000"/>
    <n v="5615"/>
    <n v="13.05813953488372"/>
    <x v="0"/>
    <n v="78"/>
    <n v="71.987179487179489"/>
    <x v="1"/>
    <x v="1"/>
    <x v="836"/>
    <x v="836"/>
    <x v="1"/>
    <x v="0"/>
    <x v="3"/>
    <x v="3"/>
    <x v="3"/>
  </r>
  <r>
    <n v="942"/>
    <x v="916"/>
    <x v="941"/>
    <n v="9600"/>
    <n v="6205"/>
    <n v="64.635416666666671"/>
    <x v="0"/>
    <n v="67"/>
    <n v="92.611940298507463"/>
    <x v="2"/>
    <x v="2"/>
    <x v="837"/>
    <x v="611"/>
    <x v="0"/>
    <x v="0"/>
    <x v="3"/>
    <x v="3"/>
    <x v="3"/>
  </r>
  <r>
    <n v="943"/>
    <x v="920"/>
    <x v="942"/>
    <n v="7500"/>
    <n v="11969"/>
    <n v="159.58666666666667"/>
    <x v="1"/>
    <n v="114"/>
    <n v="104.99122807017544"/>
    <x v="1"/>
    <x v="1"/>
    <x v="219"/>
    <x v="837"/>
    <x v="0"/>
    <x v="0"/>
    <x v="0"/>
    <x v="0"/>
    <x v="0"/>
  </r>
  <r>
    <n v="944"/>
    <x v="921"/>
    <x v="943"/>
    <n v="10000"/>
    <n v="8142"/>
    <n v="81.42"/>
    <x v="0"/>
    <n v="263"/>
    <n v="30.958174904942965"/>
    <x v="2"/>
    <x v="2"/>
    <x v="365"/>
    <x v="334"/>
    <x v="0"/>
    <x v="0"/>
    <x v="14"/>
    <x v="7"/>
    <x v="14"/>
  </r>
  <r>
    <n v="945"/>
    <x v="922"/>
    <x v="944"/>
    <n v="172000"/>
    <n v="55805"/>
    <n v="32.444767441860463"/>
    <x v="0"/>
    <n v="1691"/>
    <n v="33.001182732111175"/>
    <x v="1"/>
    <x v="1"/>
    <x v="838"/>
    <x v="838"/>
    <x v="1"/>
    <x v="0"/>
    <x v="14"/>
    <x v="7"/>
    <x v="14"/>
  </r>
  <r>
    <n v="946"/>
    <x v="923"/>
    <x v="945"/>
    <n v="153700"/>
    <n v="15238"/>
    <n v="9.9141184124918666"/>
    <x v="0"/>
    <n v="181"/>
    <n v="84.187845303867405"/>
    <x v="1"/>
    <x v="1"/>
    <x v="839"/>
    <x v="839"/>
    <x v="0"/>
    <x v="0"/>
    <x v="3"/>
    <x v="3"/>
    <x v="3"/>
  </r>
  <r>
    <n v="947"/>
    <x v="924"/>
    <x v="946"/>
    <n v="3600"/>
    <n v="961"/>
    <n v="26.694444444444443"/>
    <x v="0"/>
    <n v="13"/>
    <n v="73.92307692307692"/>
    <x v="1"/>
    <x v="1"/>
    <x v="840"/>
    <x v="216"/>
    <x v="0"/>
    <x v="0"/>
    <x v="3"/>
    <x v="3"/>
    <x v="3"/>
  </r>
  <r>
    <n v="948"/>
    <x v="925"/>
    <x v="947"/>
    <n v="9400"/>
    <n v="5918"/>
    <n v="62.957446808510639"/>
    <x v="3"/>
    <n v="160"/>
    <n v="36.987499999999997"/>
    <x v="1"/>
    <x v="1"/>
    <x v="841"/>
    <x v="840"/>
    <x v="1"/>
    <x v="1"/>
    <x v="4"/>
    <x v="4"/>
    <x v="4"/>
  </r>
  <r>
    <n v="949"/>
    <x v="926"/>
    <x v="948"/>
    <n v="5900"/>
    <n v="9520"/>
    <n v="161.35593220338984"/>
    <x v="1"/>
    <n v="203"/>
    <n v="46.896551724137929"/>
    <x v="1"/>
    <x v="1"/>
    <x v="842"/>
    <x v="133"/>
    <x v="0"/>
    <x v="0"/>
    <x v="2"/>
    <x v="2"/>
    <x v="2"/>
  </r>
  <r>
    <n v="950"/>
    <x v="927"/>
    <x v="949"/>
    <n v="100"/>
    <n v="5"/>
    <n v="5"/>
    <x v="0"/>
    <n v="1"/>
    <n v="5"/>
    <x v="1"/>
    <x v="1"/>
    <x v="843"/>
    <x v="354"/>
    <x v="0"/>
    <x v="1"/>
    <x v="3"/>
    <x v="3"/>
    <x v="3"/>
  </r>
  <r>
    <n v="951"/>
    <x v="928"/>
    <x v="950"/>
    <n v="14500"/>
    <n v="159056"/>
    <n v="1096.9379310344827"/>
    <x v="1"/>
    <n v="1559"/>
    <n v="102.02437459910199"/>
    <x v="1"/>
    <x v="1"/>
    <x v="844"/>
    <x v="721"/>
    <x v="0"/>
    <x v="1"/>
    <x v="1"/>
    <x v="1"/>
    <x v="1"/>
  </r>
  <r>
    <n v="952"/>
    <x v="929"/>
    <x v="951"/>
    <n v="145500"/>
    <n v="101987"/>
    <n v="70.094158075601371"/>
    <x v="3"/>
    <n v="2266"/>
    <n v="45.007502206531335"/>
    <x v="1"/>
    <x v="1"/>
    <x v="845"/>
    <x v="841"/>
    <x v="0"/>
    <x v="0"/>
    <x v="4"/>
    <x v="4"/>
    <x v="4"/>
  </r>
  <r>
    <n v="953"/>
    <x v="930"/>
    <x v="952"/>
    <n v="3300"/>
    <n v="1980"/>
    <n v="60"/>
    <x v="0"/>
    <n v="21"/>
    <n v="94.285714285714292"/>
    <x v="1"/>
    <x v="1"/>
    <x v="846"/>
    <x v="842"/>
    <x v="0"/>
    <x v="1"/>
    <x v="22"/>
    <x v="4"/>
    <x v="22"/>
  </r>
  <r>
    <n v="954"/>
    <x v="931"/>
    <x v="953"/>
    <n v="42600"/>
    <n v="156384"/>
    <n v="367.0985915492958"/>
    <x v="1"/>
    <n v="1548"/>
    <n v="101.02325581395348"/>
    <x v="2"/>
    <x v="2"/>
    <x v="110"/>
    <x v="843"/>
    <x v="0"/>
    <x v="0"/>
    <x v="2"/>
    <x v="2"/>
    <x v="2"/>
  </r>
  <r>
    <n v="955"/>
    <x v="932"/>
    <x v="954"/>
    <n v="700"/>
    <n v="7763"/>
    <n v="1109"/>
    <x v="1"/>
    <n v="80"/>
    <n v="97.037499999999994"/>
    <x v="1"/>
    <x v="1"/>
    <x v="847"/>
    <x v="844"/>
    <x v="0"/>
    <x v="0"/>
    <x v="3"/>
    <x v="3"/>
    <x v="3"/>
  </r>
  <r>
    <n v="956"/>
    <x v="933"/>
    <x v="955"/>
    <n v="187600"/>
    <n v="35698"/>
    <n v="19.028784648187631"/>
    <x v="0"/>
    <n v="830"/>
    <n v="43.00963855421687"/>
    <x v="1"/>
    <x v="1"/>
    <x v="848"/>
    <x v="845"/>
    <x v="0"/>
    <x v="0"/>
    <x v="22"/>
    <x v="4"/>
    <x v="22"/>
  </r>
  <r>
    <n v="957"/>
    <x v="934"/>
    <x v="956"/>
    <n v="9800"/>
    <n v="12434"/>
    <n v="126.87755102040816"/>
    <x v="1"/>
    <n v="131"/>
    <n v="94.916030534351151"/>
    <x v="1"/>
    <x v="1"/>
    <x v="849"/>
    <x v="846"/>
    <x v="0"/>
    <x v="0"/>
    <x v="3"/>
    <x v="3"/>
    <x v="3"/>
  </r>
  <r>
    <n v="958"/>
    <x v="935"/>
    <x v="957"/>
    <n v="1100"/>
    <n v="8081"/>
    <n v="734.63636363636363"/>
    <x v="1"/>
    <n v="112"/>
    <n v="72.151785714285708"/>
    <x v="1"/>
    <x v="1"/>
    <x v="780"/>
    <x v="847"/>
    <x v="0"/>
    <x v="0"/>
    <x v="10"/>
    <x v="4"/>
    <x v="10"/>
  </r>
  <r>
    <n v="959"/>
    <x v="936"/>
    <x v="958"/>
    <n v="145000"/>
    <n v="6631"/>
    <n v="4.5731034482758623"/>
    <x v="0"/>
    <n v="130"/>
    <n v="51.007692307692309"/>
    <x v="1"/>
    <x v="1"/>
    <x v="140"/>
    <x v="688"/>
    <x v="0"/>
    <x v="0"/>
    <x v="18"/>
    <x v="5"/>
    <x v="18"/>
  </r>
  <r>
    <n v="960"/>
    <x v="937"/>
    <x v="959"/>
    <n v="5500"/>
    <n v="4678"/>
    <n v="85.054545454545448"/>
    <x v="0"/>
    <n v="55"/>
    <n v="85.054545454545448"/>
    <x v="1"/>
    <x v="1"/>
    <x v="850"/>
    <x v="848"/>
    <x v="0"/>
    <x v="0"/>
    <x v="2"/>
    <x v="2"/>
    <x v="2"/>
  </r>
  <r>
    <n v="961"/>
    <x v="938"/>
    <x v="960"/>
    <n v="5700"/>
    <n v="6800"/>
    <n v="119.29824561403508"/>
    <x v="1"/>
    <n v="155"/>
    <n v="43.87096774193548"/>
    <x v="1"/>
    <x v="1"/>
    <x v="851"/>
    <x v="248"/>
    <x v="0"/>
    <x v="0"/>
    <x v="18"/>
    <x v="5"/>
    <x v="18"/>
  </r>
  <r>
    <n v="962"/>
    <x v="939"/>
    <x v="961"/>
    <n v="3600"/>
    <n v="10657"/>
    <n v="296.02777777777777"/>
    <x v="1"/>
    <n v="266"/>
    <n v="40.063909774436091"/>
    <x v="1"/>
    <x v="1"/>
    <x v="852"/>
    <x v="849"/>
    <x v="0"/>
    <x v="0"/>
    <x v="0"/>
    <x v="0"/>
    <x v="0"/>
  </r>
  <r>
    <n v="963"/>
    <x v="940"/>
    <x v="962"/>
    <n v="5900"/>
    <n v="4997"/>
    <n v="84.694915254237287"/>
    <x v="0"/>
    <n v="114"/>
    <n v="43.833333333333336"/>
    <x v="6"/>
    <x v="6"/>
    <x v="853"/>
    <x v="850"/>
    <x v="0"/>
    <x v="1"/>
    <x v="14"/>
    <x v="7"/>
    <x v="14"/>
  </r>
  <r>
    <n v="964"/>
    <x v="941"/>
    <x v="963"/>
    <n v="3700"/>
    <n v="13164"/>
    <n v="355.7837837837838"/>
    <x v="1"/>
    <n v="155"/>
    <n v="84.92903225806451"/>
    <x v="1"/>
    <x v="1"/>
    <x v="854"/>
    <x v="851"/>
    <x v="0"/>
    <x v="0"/>
    <x v="3"/>
    <x v="3"/>
    <x v="3"/>
  </r>
  <r>
    <n v="965"/>
    <x v="942"/>
    <x v="964"/>
    <n v="2200"/>
    <n v="8501"/>
    <n v="386.40909090909093"/>
    <x v="1"/>
    <n v="207"/>
    <n v="41.067632850241544"/>
    <x v="4"/>
    <x v="4"/>
    <x v="67"/>
    <x v="852"/>
    <x v="0"/>
    <x v="0"/>
    <x v="1"/>
    <x v="1"/>
    <x v="1"/>
  </r>
  <r>
    <n v="966"/>
    <x v="411"/>
    <x v="965"/>
    <n v="1700"/>
    <n v="13468"/>
    <n v="792.23529411764707"/>
    <x v="1"/>
    <n v="245"/>
    <n v="54.971428571428568"/>
    <x v="1"/>
    <x v="1"/>
    <x v="855"/>
    <x v="853"/>
    <x v="0"/>
    <x v="0"/>
    <x v="3"/>
    <x v="3"/>
    <x v="3"/>
  </r>
  <r>
    <n v="967"/>
    <x v="943"/>
    <x v="966"/>
    <n v="88400"/>
    <n v="121138"/>
    <n v="137.03393665158373"/>
    <x v="1"/>
    <n v="1573"/>
    <n v="77.010807374443743"/>
    <x v="1"/>
    <x v="1"/>
    <x v="107"/>
    <x v="104"/>
    <x v="0"/>
    <x v="0"/>
    <x v="21"/>
    <x v="1"/>
    <x v="21"/>
  </r>
  <r>
    <n v="968"/>
    <x v="944"/>
    <x v="967"/>
    <n v="2400"/>
    <n v="8117"/>
    <n v="338.20833333333337"/>
    <x v="1"/>
    <n v="114"/>
    <n v="71.201754385964918"/>
    <x v="1"/>
    <x v="1"/>
    <x v="344"/>
    <x v="854"/>
    <x v="0"/>
    <x v="0"/>
    <x v="0"/>
    <x v="0"/>
    <x v="0"/>
  </r>
  <r>
    <n v="969"/>
    <x v="945"/>
    <x v="968"/>
    <n v="7900"/>
    <n v="8550"/>
    <n v="108.22784810126582"/>
    <x v="1"/>
    <n v="93"/>
    <n v="91.935483870967744"/>
    <x v="1"/>
    <x v="1"/>
    <x v="856"/>
    <x v="855"/>
    <x v="0"/>
    <x v="0"/>
    <x v="3"/>
    <x v="3"/>
    <x v="3"/>
  </r>
  <r>
    <n v="970"/>
    <x v="946"/>
    <x v="969"/>
    <n v="94900"/>
    <n v="57659"/>
    <n v="60.757639620653315"/>
    <x v="0"/>
    <n v="594"/>
    <n v="97.069023569023571"/>
    <x v="1"/>
    <x v="1"/>
    <x v="857"/>
    <x v="856"/>
    <x v="0"/>
    <x v="0"/>
    <x v="3"/>
    <x v="3"/>
    <x v="3"/>
  </r>
  <r>
    <n v="971"/>
    <x v="947"/>
    <x v="970"/>
    <n v="5100"/>
    <n v="1414"/>
    <n v="27.725490196078432"/>
    <x v="0"/>
    <n v="24"/>
    <n v="58.916666666666664"/>
    <x v="1"/>
    <x v="1"/>
    <x v="858"/>
    <x v="857"/>
    <x v="0"/>
    <x v="0"/>
    <x v="19"/>
    <x v="4"/>
    <x v="19"/>
  </r>
  <r>
    <n v="972"/>
    <x v="948"/>
    <x v="971"/>
    <n v="42700"/>
    <n v="97524"/>
    <n v="228.3934426229508"/>
    <x v="1"/>
    <n v="1681"/>
    <n v="58.015466983938133"/>
    <x v="1"/>
    <x v="1"/>
    <x v="859"/>
    <x v="858"/>
    <x v="0"/>
    <x v="1"/>
    <x v="2"/>
    <x v="2"/>
    <x v="2"/>
  </r>
  <r>
    <n v="973"/>
    <x v="949"/>
    <x v="972"/>
    <n v="121100"/>
    <n v="26176"/>
    <n v="21.615194054500414"/>
    <x v="0"/>
    <n v="252"/>
    <n v="103.87301587301587"/>
    <x v="1"/>
    <x v="1"/>
    <x v="860"/>
    <x v="859"/>
    <x v="0"/>
    <x v="1"/>
    <x v="3"/>
    <x v="3"/>
    <x v="3"/>
  </r>
  <r>
    <n v="974"/>
    <x v="950"/>
    <x v="973"/>
    <n v="800"/>
    <n v="2991"/>
    <n v="373.875"/>
    <x v="1"/>
    <n v="32"/>
    <n v="93.46875"/>
    <x v="1"/>
    <x v="1"/>
    <x v="170"/>
    <x v="860"/>
    <x v="0"/>
    <x v="0"/>
    <x v="7"/>
    <x v="1"/>
    <x v="7"/>
  </r>
  <r>
    <n v="975"/>
    <x v="951"/>
    <x v="974"/>
    <n v="5400"/>
    <n v="8366"/>
    <n v="154.92592592592592"/>
    <x v="1"/>
    <n v="135"/>
    <n v="61.970370370370368"/>
    <x v="1"/>
    <x v="1"/>
    <x v="861"/>
    <x v="264"/>
    <x v="0"/>
    <x v="1"/>
    <x v="3"/>
    <x v="3"/>
    <x v="3"/>
  </r>
  <r>
    <n v="976"/>
    <x v="952"/>
    <x v="975"/>
    <n v="4000"/>
    <n v="12886"/>
    <n v="322.14999999999998"/>
    <x v="1"/>
    <n v="140"/>
    <n v="92.042857142857144"/>
    <x v="1"/>
    <x v="1"/>
    <x v="862"/>
    <x v="65"/>
    <x v="0"/>
    <x v="1"/>
    <x v="3"/>
    <x v="3"/>
    <x v="3"/>
  </r>
  <r>
    <n v="977"/>
    <x v="597"/>
    <x v="976"/>
    <n v="7000"/>
    <n v="5177"/>
    <n v="73.957142857142856"/>
    <x v="0"/>
    <n v="67"/>
    <n v="77.268656716417908"/>
    <x v="1"/>
    <x v="1"/>
    <x v="863"/>
    <x v="861"/>
    <x v="0"/>
    <x v="0"/>
    <x v="0"/>
    <x v="0"/>
    <x v="0"/>
  </r>
  <r>
    <n v="978"/>
    <x v="953"/>
    <x v="977"/>
    <n v="1000"/>
    <n v="8641"/>
    <n v="864.1"/>
    <x v="1"/>
    <n v="92"/>
    <n v="93.923913043478265"/>
    <x v="1"/>
    <x v="1"/>
    <x v="864"/>
    <x v="862"/>
    <x v="0"/>
    <x v="0"/>
    <x v="11"/>
    <x v="6"/>
    <x v="11"/>
  </r>
  <r>
    <n v="979"/>
    <x v="954"/>
    <x v="978"/>
    <n v="60200"/>
    <n v="86244"/>
    <n v="143.26245847176079"/>
    <x v="1"/>
    <n v="1015"/>
    <n v="84.969458128078813"/>
    <x v="4"/>
    <x v="4"/>
    <x v="527"/>
    <x v="454"/>
    <x v="0"/>
    <x v="0"/>
    <x v="3"/>
    <x v="3"/>
    <x v="3"/>
  </r>
  <r>
    <n v="980"/>
    <x v="955"/>
    <x v="979"/>
    <n v="195200"/>
    <n v="78630"/>
    <n v="40.281762295081968"/>
    <x v="0"/>
    <n v="742"/>
    <n v="105.97035040431267"/>
    <x v="1"/>
    <x v="1"/>
    <x v="865"/>
    <x v="863"/>
    <x v="1"/>
    <x v="0"/>
    <x v="9"/>
    <x v="5"/>
    <x v="9"/>
  </r>
  <r>
    <n v="981"/>
    <x v="956"/>
    <x v="980"/>
    <n v="6700"/>
    <n v="11941"/>
    <n v="178.22388059701493"/>
    <x v="1"/>
    <n v="323"/>
    <n v="36.969040247678016"/>
    <x v="1"/>
    <x v="1"/>
    <x v="866"/>
    <x v="864"/>
    <x v="0"/>
    <x v="0"/>
    <x v="2"/>
    <x v="2"/>
    <x v="2"/>
  </r>
  <r>
    <n v="982"/>
    <x v="957"/>
    <x v="981"/>
    <n v="7200"/>
    <n v="6115"/>
    <n v="84.930555555555557"/>
    <x v="0"/>
    <n v="75"/>
    <n v="81.533333333333331"/>
    <x v="1"/>
    <x v="1"/>
    <x v="867"/>
    <x v="865"/>
    <x v="0"/>
    <x v="1"/>
    <x v="4"/>
    <x v="4"/>
    <x v="4"/>
  </r>
  <r>
    <n v="983"/>
    <x v="958"/>
    <x v="982"/>
    <n v="129100"/>
    <n v="188404"/>
    <n v="145.93648334624322"/>
    <x v="1"/>
    <n v="2326"/>
    <n v="80.999140154772135"/>
    <x v="1"/>
    <x v="1"/>
    <x v="868"/>
    <x v="866"/>
    <x v="0"/>
    <x v="0"/>
    <x v="4"/>
    <x v="4"/>
    <x v="4"/>
  </r>
  <r>
    <n v="984"/>
    <x v="959"/>
    <x v="983"/>
    <n v="6500"/>
    <n v="9910"/>
    <n v="152.46153846153848"/>
    <x v="1"/>
    <n v="381"/>
    <n v="26.010498687664043"/>
    <x v="1"/>
    <x v="1"/>
    <x v="105"/>
    <x v="867"/>
    <x v="0"/>
    <x v="0"/>
    <x v="3"/>
    <x v="3"/>
    <x v="3"/>
  </r>
  <r>
    <n v="985"/>
    <x v="960"/>
    <x v="984"/>
    <n v="170600"/>
    <n v="114523"/>
    <n v="67.129542790152414"/>
    <x v="0"/>
    <n v="4405"/>
    <n v="25.998410896708286"/>
    <x v="1"/>
    <x v="1"/>
    <x v="481"/>
    <x v="868"/>
    <x v="0"/>
    <x v="1"/>
    <x v="1"/>
    <x v="1"/>
    <x v="1"/>
  </r>
  <r>
    <n v="986"/>
    <x v="961"/>
    <x v="985"/>
    <n v="7800"/>
    <n v="3144"/>
    <n v="40.307692307692307"/>
    <x v="0"/>
    <n v="92"/>
    <n v="34.173913043478258"/>
    <x v="1"/>
    <x v="1"/>
    <x v="253"/>
    <x v="296"/>
    <x v="0"/>
    <x v="0"/>
    <x v="1"/>
    <x v="1"/>
    <x v="1"/>
  </r>
  <r>
    <n v="987"/>
    <x v="962"/>
    <x v="986"/>
    <n v="6200"/>
    <n v="13441"/>
    <n v="216.79032258064518"/>
    <x v="1"/>
    <n v="480"/>
    <n v="28.002083333333335"/>
    <x v="1"/>
    <x v="1"/>
    <x v="869"/>
    <x v="869"/>
    <x v="0"/>
    <x v="0"/>
    <x v="4"/>
    <x v="4"/>
    <x v="4"/>
  </r>
  <r>
    <n v="988"/>
    <x v="963"/>
    <x v="987"/>
    <n v="9400"/>
    <n v="4899"/>
    <n v="52.117021276595743"/>
    <x v="0"/>
    <n v="64"/>
    <n v="76.546875"/>
    <x v="1"/>
    <x v="1"/>
    <x v="864"/>
    <x v="274"/>
    <x v="0"/>
    <x v="0"/>
    <x v="15"/>
    <x v="5"/>
    <x v="15"/>
  </r>
  <r>
    <n v="989"/>
    <x v="964"/>
    <x v="988"/>
    <n v="2400"/>
    <n v="11990"/>
    <n v="499.58333333333337"/>
    <x v="1"/>
    <n v="226"/>
    <n v="53.053097345132741"/>
    <x v="1"/>
    <x v="1"/>
    <x v="843"/>
    <x v="354"/>
    <x v="0"/>
    <x v="0"/>
    <x v="18"/>
    <x v="5"/>
    <x v="18"/>
  </r>
  <r>
    <n v="990"/>
    <x v="965"/>
    <x v="989"/>
    <n v="7800"/>
    <n v="6839"/>
    <n v="87.679487179487182"/>
    <x v="0"/>
    <n v="64"/>
    <n v="106.859375"/>
    <x v="1"/>
    <x v="1"/>
    <x v="289"/>
    <x v="870"/>
    <x v="0"/>
    <x v="1"/>
    <x v="6"/>
    <x v="4"/>
    <x v="6"/>
  </r>
  <r>
    <n v="991"/>
    <x v="509"/>
    <x v="990"/>
    <n v="9800"/>
    <n v="11091"/>
    <n v="113.17346938775511"/>
    <x v="1"/>
    <n v="241"/>
    <n v="46.020746887966808"/>
    <x v="1"/>
    <x v="1"/>
    <x v="870"/>
    <x v="871"/>
    <x v="0"/>
    <x v="1"/>
    <x v="1"/>
    <x v="1"/>
    <x v="1"/>
  </r>
  <r>
    <n v="992"/>
    <x v="966"/>
    <x v="991"/>
    <n v="3100"/>
    <n v="13223"/>
    <n v="426.54838709677421"/>
    <x v="1"/>
    <n v="132"/>
    <n v="100.17424242424242"/>
    <x v="1"/>
    <x v="1"/>
    <x v="871"/>
    <x v="98"/>
    <x v="0"/>
    <x v="1"/>
    <x v="6"/>
    <x v="4"/>
    <x v="6"/>
  </r>
  <r>
    <n v="993"/>
    <x v="967"/>
    <x v="992"/>
    <n v="9800"/>
    <n v="7608"/>
    <n v="77.632653061224488"/>
    <x v="3"/>
    <n v="75"/>
    <n v="101.44"/>
    <x v="6"/>
    <x v="6"/>
    <x v="872"/>
    <x v="872"/>
    <x v="0"/>
    <x v="1"/>
    <x v="14"/>
    <x v="7"/>
    <x v="14"/>
  </r>
  <r>
    <n v="994"/>
    <x v="968"/>
    <x v="993"/>
    <n v="141100"/>
    <n v="74073"/>
    <n v="52.496810772501767"/>
    <x v="0"/>
    <n v="842"/>
    <n v="87.972684085510693"/>
    <x v="1"/>
    <x v="1"/>
    <x v="873"/>
    <x v="873"/>
    <x v="0"/>
    <x v="1"/>
    <x v="18"/>
    <x v="5"/>
    <x v="18"/>
  </r>
  <r>
    <n v="995"/>
    <x v="969"/>
    <x v="994"/>
    <n v="97300"/>
    <n v="153216"/>
    <n v="157.46762589928059"/>
    <x v="1"/>
    <n v="2043"/>
    <n v="74.995594713656388"/>
    <x v="1"/>
    <x v="1"/>
    <x v="874"/>
    <x v="526"/>
    <x v="0"/>
    <x v="1"/>
    <x v="0"/>
    <x v="0"/>
    <x v="0"/>
  </r>
  <r>
    <n v="996"/>
    <x v="970"/>
    <x v="995"/>
    <n v="6600"/>
    <n v="4814"/>
    <n v="72.939393939393938"/>
    <x v="0"/>
    <n v="112"/>
    <n v="42.982142857142854"/>
    <x v="1"/>
    <x v="1"/>
    <x v="875"/>
    <x v="874"/>
    <x v="0"/>
    <x v="0"/>
    <x v="3"/>
    <x v="3"/>
    <x v="3"/>
  </r>
  <r>
    <n v="997"/>
    <x v="971"/>
    <x v="996"/>
    <n v="7600"/>
    <n v="4603"/>
    <n v="60.565789473684205"/>
    <x v="3"/>
    <n v="139"/>
    <n v="33.115107913669064"/>
    <x v="6"/>
    <x v="6"/>
    <x v="876"/>
    <x v="875"/>
    <x v="0"/>
    <x v="0"/>
    <x v="3"/>
    <x v="3"/>
    <x v="3"/>
  </r>
  <r>
    <n v="998"/>
    <x v="972"/>
    <x v="997"/>
    <n v="66600"/>
    <n v="37823"/>
    <n v="56.791291291291287"/>
    <x v="0"/>
    <n v="374"/>
    <n v="101.13101604278074"/>
    <x v="1"/>
    <x v="1"/>
    <x v="877"/>
    <x v="876"/>
    <x v="0"/>
    <x v="1"/>
    <x v="7"/>
    <x v="1"/>
    <x v="7"/>
  </r>
  <r>
    <n v="999"/>
    <x v="973"/>
    <x v="998"/>
    <n v="111100"/>
    <n v="62819"/>
    <n v="56.542754275427541"/>
    <x v="3"/>
    <n v="1122"/>
    <n v="55.98841354723708"/>
    <x v="1"/>
    <x v="1"/>
    <x v="878"/>
    <x v="877"/>
    <x v="0"/>
    <x v="0"/>
    <x v="0"/>
    <x v="0"/>
    <x v="0"/>
  </r>
  <r>
    <m/>
    <x v="974"/>
    <x v="999"/>
    <m/>
    <m/>
    <m/>
    <x v="4"/>
    <m/>
    <m/>
    <x v="7"/>
    <x v="7"/>
    <x v="879"/>
    <x v="878"/>
    <x v="2"/>
    <x v="2"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F72DC-F919-4513-9B9D-FACD6E1B62BF}" name="PivotTable4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>
      <items count="9">
        <item x="2"/>
        <item x="0"/>
        <item x="5"/>
        <item x="3"/>
        <item x="6"/>
        <item x="4"/>
        <item x="1"/>
        <item x="7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4E85C-34B1-41EC-A7BB-EE798019BBDE}" name="PivotTable6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D9A6A-3095-4C14-BE01-758CFB3EE33B}" name="PivotTable10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8"/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4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I1" sqref="A1:XFD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8984375" customWidth="1"/>
    <col min="8" max="8" width="13" bestFit="1" customWidth="1"/>
    <col min="9" max="9" width="17.19921875" customWidth="1"/>
    <col min="12" max="13" width="11.19921875" bestFit="1" customWidth="1"/>
    <col min="14" max="15" width="21.8984375" customWidth="1"/>
    <col min="18" max="18" width="28" bestFit="1" customWidth="1"/>
    <col min="19" max="19" width="16.796875" customWidth="1"/>
    <col min="20" max="20" width="18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5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5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5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5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5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5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5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5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5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5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5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5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5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5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ellIs" dxfId="19" priority="1" operator="greaterThan">
      <formula>200</formula>
    </cfRule>
    <cfRule type="cellIs" dxfId="18" priority="2" operator="greaterThan">
      <formula>100</formula>
    </cfRule>
    <cfRule type="cellIs" dxfId="17" priority="3" operator="greaterThan">
      <formula>0</formula>
    </cfRule>
    <cfRule type="cellIs" dxfId="16" priority="4" operator="greaterThan">
      <formula>0</formula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5" priority="6" operator="greaterThan">
      <formula>0</formula>
    </cfRule>
  </conditionalFormatting>
  <conditionalFormatting sqref="G2:G1001">
    <cfRule type="containsText" dxfId="14" priority="13" operator="containsText" text="live">
      <formula>NOT(ISERROR(SEARCH("live",G2)))</formula>
    </cfRule>
    <cfRule type="containsText" dxfId="13" priority="14" operator="containsText" text="canceled">
      <formula>NOT(ISERROR(SEARCH("canceled",G2)))</formula>
    </cfRule>
    <cfRule type="containsText" dxfId="12" priority="15" operator="containsText" text="successful">
      <formula>NOT(ISERROR(SEARCH("successful",G2)))</formula>
    </cfRule>
    <cfRule type="containsText" dxfId="11" priority="16" operator="containsText" text="failed">
      <formula>NOT(ISERROR(SEARCH("failed",G2)))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B0B9-2BE1-4E75-8202-15C63F2278F0}">
  <dimension ref="A2:F15"/>
  <sheetViews>
    <sheetView workbookViewId="0">
      <selection activeCell="A5" sqref="A5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2" spans="1:6" x14ac:dyDescent="0.3">
      <c r="A2" s="6" t="s">
        <v>6</v>
      </c>
      <c r="B2" t="s">
        <v>2044</v>
      </c>
    </row>
    <row r="4" spans="1:6" x14ac:dyDescent="0.3">
      <c r="A4" s="6" t="s">
        <v>2046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7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3">
      <c r="A8" s="7" t="s">
        <v>2037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7" t="s">
        <v>2038</v>
      </c>
      <c r="E9">
        <v>4</v>
      </c>
      <c r="F9">
        <v>4</v>
      </c>
    </row>
    <row r="10" spans="1:6" x14ac:dyDescent="0.3">
      <c r="A10" s="7" t="s">
        <v>2039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3F9C-0C41-4C0C-91F9-5506770B49CA}">
  <dimension ref="A1:F30"/>
  <sheetViews>
    <sheetView workbookViewId="0">
      <selection activeCell="B1" sqref="B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" bestFit="1" customWidth="1"/>
  </cols>
  <sheetData>
    <row r="1" spans="1:6" x14ac:dyDescent="0.3">
      <c r="A1" s="6" t="s">
        <v>6</v>
      </c>
      <c r="B1" t="s">
        <v>2044</v>
      </c>
    </row>
    <row r="2" spans="1:6" x14ac:dyDescent="0.3">
      <c r="A2" s="6" t="s">
        <v>2031</v>
      </c>
      <c r="B2" t="s">
        <v>2044</v>
      </c>
    </row>
    <row r="4" spans="1:6" x14ac:dyDescent="0.3">
      <c r="A4" s="6" t="s">
        <v>2046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2047</v>
      </c>
      <c r="B6" s="15">
        <v>1</v>
      </c>
      <c r="C6" s="15">
        <v>10</v>
      </c>
      <c r="D6" s="15">
        <v>2</v>
      </c>
      <c r="E6" s="15">
        <v>21</v>
      </c>
      <c r="F6" s="15">
        <v>34</v>
      </c>
    </row>
    <row r="7" spans="1:6" x14ac:dyDescent="0.3">
      <c r="A7" s="7" t="s">
        <v>2056</v>
      </c>
      <c r="B7" s="15"/>
      <c r="C7" s="15"/>
      <c r="D7" s="15"/>
      <c r="E7" s="15">
        <v>4</v>
      </c>
      <c r="F7" s="15">
        <v>4</v>
      </c>
    </row>
    <row r="8" spans="1:6" x14ac:dyDescent="0.3">
      <c r="A8" s="7" t="s">
        <v>2048</v>
      </c>
      <c r="B8" s="15">
        <v>4</v>
      </c>
      <c r="C8" s="15">
        <v>21</v>
      </c>
      <c r="D8" s="15">
        <v>1</v>
      </c>
      <c r="E8" s="15">
        <v>34</v>
      </c>
      <c r="F8" s="15">
        <v>60</v>
      </c>
    </row>
    <row r="9" spans="1:6" x14ac:dyDescent="0.3">
      <c r="A9" s="7" t="s">
        <v>2049</v>
      </c>
      <c r="B9" s="15">
        <v>2</v>
      </c>
      <c r="C9" s="15">
        <v>12</v>
      </c>
      <c r="D9" s="15">
        <v>1</v>
      </c>
      <c r="E9" s="15">
        <v>22</v>
      </c>
      <c r="F9" s="15">
        <v>37</v>
      </c>
    </row>
    <row r="10" spans="1:6" x14ac:dyDescent="0.3">
      <c r="A10" s="7" t="s">
        <v>2057</v>
      </c>
      <c r="B10" s="15"/>
      <c r="C10" s="15">
        <v>8</v>
      </c>
      <c r="D10" s="15"/>
      <c r="E10" s="15">
        <v>10</v>
      </c>
      <c r="F10" s="15">
        <v>18</v>
      </c>
    </row>
    <row r="11" spans="1:6" x14ac:dyDescent="0.3">
      <c r="A11" s="7" t="s">
        <v>2064</v>
      </c>
      <c r="B11" s="15">
        <v>1</v>
      </c>
      <c r="C11" s="15">
        <v>7</v>
      </c>
      <c r="D11" s="15"/>
      <c r="E11" s="15">
        <v>9</v>
      </c>
      <c r="F11" s="15">
        <v>17</v>
      </c>
    </row>
    <row r="12" spans="1:6" x14ac:dyDescent="0.3">
      <c r="A12" s="7" t="s">
        <v>2053</v>
      </c>
      <c r="B12" s="15">
        <v>4</v>
      </c>
      <c r="C12" s="15">
        <v>20</v>
      </c>
      <c r="D12" s="15"/>
      <c r="E12" s="15">
        <v>22</v>
      </c>
      <c r="F12" s="15">
        <v>46</v>
      </c>
    </row>
    <row r="13" spans="1:6" x14ac:dyDescent="0.3">
      <c r="A13" s="7" t="s">
        <v>2058</v>
      </c>
      <c r="B13" s="15">
        <v>3</v>
      </c>
      <c r="C13" s="15">
        <v>19</v>
      </c>
      <c r="D13" s="15"/>
      <c r="E13" s="15">
        <v>23</v>
      </c>
      <c r="F13" s="15">
        <v>45</v>
      </c>
    </row>
    <row r="14" spans="1:6" x14ac:dyDescent="0.3">
      <c r="A14" s="7" t="s">
        <v>2059</v>
      </c>
      <c r="B14" s="15">
        <v>1</v>
      </c>
      <c r="C14" s="15">
        <v>6</v>
      </c>
      <c r="D14" s="15"/>
      <c r="E14" s="15">
        <v>10</v>
      </c>
      <c r="F14" s="15">
        <v>17</v>
      </c>
    </row>
    <row r="15" spans="1:6" x14ac:dyDescent="0.3">
      <c r="A15" s="7" t="s">
        <v>2060</v>
      </c>
      <c r="B15" s="15"/>
      <c r="C15" s="15">
        <v>3</v>
      </c>
      <c r="D15" s="15"/>
      <c r="E15" s="15">
        <v>4</v>
      </c>
      <c r="F15" s="15">
        <v>7</v>
      </c>
    </row>
    <row r="16" spans="1:6" x14ac:dyDescent="0.3">
      <c r="A16" s="7" t="s">
        <v>2054</v>
      </c>
      <c r="B16" s="15"/>
      <c r="C16" s="15">
        <v>8</v>
      </c>
      <c r="D16" s="15">
        <v>1</v>
      </c>
      <c r="E16" s="15">
        <v>4</v>
      </c>
      <c r="F16" s="15">
        <v>13</v>
      </c>
    </row>
    <row r="17" spans="1:6" x14ac:dyDescent="0.3">
      <c r="A17" s="7" t="s">
        <v>2065</v>
      </c>
      <c r="B17" s="15">
        <v>1</v>
      </c>
      <c r="C17" s="15">
        <v>6</v>
      </c>
      <c r="D17" s="15">
        <v>1</v>
      </c>
      <c r="E17" s="15">
        <v>13</v>
      </c>
      <c r="F17" s="15">
        <v>21</v>
      </c>
    </row>
    <row r="18" spans="1:6" x14ac:dyDescent="0.3">
      <c r="A18" s="7" t="s">
        <v>2063</v>
      </c>
      <c r="B18" s="15">
        <v>4</v>
      </c>
      <c r="C18" s="15">
        <v>11</v>
      </c>
      <c r="D18" s="15">
        <v>1</v>
      </c>
      <c r="E18" s="15">
        <v>26</v>
      </c>
      <c r="F18" s="15">
        <v>42</v>
      </c>
    </row>
    <row r="19" spans="1:6" x14ac:dyDescent="0.3">
      <c r="A19" s="7" t="s">
        <v>2070</v>
      </c>
      <c r="B19" s="15">
        <v>23</v>
      </c>
      <c r="C19" s="15">
        <v>132</v>
      </c>
      <c r="D19" s="15">
        <v>2</v>
      </c>
      <c r="E19" s="15">
        <v>187</v>
      </c>
      <c r="F19" s="15">
        <v>344</v>
      </c>
    </row>
    <row r="20" spans="1:6" x14ac:dyDescent="0.3">
      <c r="A20" s="7" t="s">
        <v>2066</v>
      </c>
      <c r="B20" s="15"/>
      <c r="C20" s="15">
        <v>4</v>
      </c>
      <c r="D20" s="15"/>
      <c r="E20" s="15">
        <v>4</v>
      </c>
      <c r="F20" s="15">
        <v>8</v>
      </c>
    </row>
    <row r="21" spans="1:6" x14ac:dyDescent="0.3">
      <c r="A21" s="7" t="s">
        <v>2061</v>
      </c>
      <c r="B21" s="15">
        <v>6</v>
      </c>
      <c r="C21" s="15">
        <v>30</v>
      </c>
      <c r="D21" s="15"/>
      <c r="E21" s="15">
        <v>49</v>
      </c>
      <c r="F21" s="15">
        <v>85</v>
      </c>
    </row>
    <row r="22" spans="1:6" x14ac:dyDescent="0.3">
      <c r="A22" s="7" t="s">
        <v>2050</v>
      </c>
      <c r="B22" s="15"/>
      <c r="C22" s="15">
        <v>9</v>
      </c>
      <c r="D22" s="15"/>
      <c r="E22" s="15">
        <v>5</v>
      </c>
      <c r="F22" s="15">
        <v>14</v>
      </c>
    </row>
    <row r="23" spans="1:6" x14ac:dyDescent="0.3">
      <c r="A23" s="7" t="s">
        <v>2051</v>
      </c>
      <c r="B23" s="15">
        <v>1</v>
      </c>
      <c r="C23" s="15">
        <v>5</v>
      </c>
      <c r="D23" s="15">
        <v>1</v>
      </c>
      <c r="E23" s="15">
        <v>9</v>
      </c>
      <c r="F23" s="15">
        <v>16</v>
      </c>
    </row>
    <row r="24" spans="1:6" x14ac:dyDescent="0.3">
      <c r="A24" s="7" t="s">
        <v>2052</v>
      </c>
      <c r="B24" s="15">
        <v>3</v>
      </c>
      <c r="C24" s="15">
        <v>3</v>
      </c>
      <c r="D24" s="15"/>
      <c r="E24" s="15">
        <v>11</v>
      </c>
      <c r="F24" s="15">
        <v>17</v>
      </c>
    </row>
    <row r="25" spans="1:6" x14ac:dyDescent="0.3">
      <c r="A25" s="7" t="s">
        <v>2067</v>
      </c>
      <c r="B25" s="15"/>
      <c r="C25" s="15">
        <v>7</v>
      </c>
      <c r="D25" s="15"/>
      <c r="E25" s="15">
        <v>14</v>
      </c>
      <c r="F25" s="15">
        <v>21</v>
      </c>
    </row>
    <row r="26" spans="1:6" x14ac:dyDescent="0.3">
      <c r="A26" s="7" t="s">
        <v>2055</v>
      </c>
      <c r="B26" s="15">
        <v>1</v>
      </c>
      <c r="C26" s="15">
        <v>15</v>
      </c>
      <c r="D26" s="15">
        <v>2</v>
      </c>
      <c r="E26" s="15">
        <v>17</v>
      </c>
      <c r="F26" s="15">
        <v>35</v>
      </c>
    </row>
    <row r="27" spans="1:6" x14ac:dyDescent="0.3">
      <c r="A27" s="7" t="s">
        <v>2068</v>
      </c>
      <c r="B27" s="15"/>
      <c r="C27" s="15">
        <v>16</v>
      </c>
      <c r="D27" s="15">
        <v>1</v>
      </c>
      <c r="E27" s="15">
        <v>28</v>
      </c>
      <c r="F27" s="15">
        <v>45</v>
      </c>
    </row>
    <row r="28" spans="1:6" x14ac:dyDescent="0.3">
      <c r="A28" s="7" t="s">
        <v>2069</v>
      </c>
      <c r="B28" s="15">
        <v>2</v>
      </c>
      <c r="C28" s="15">
        <v>12</v>
      </c>
      <c r="D28" s="15">
        <v>1</v>
      </c>
      <c r="E28" s="15">
        <v>36</v>
      </c>
      <c r="F28" s="15">
        <v>51</v>
      </c>
    </row>
    <row r="29" spans="1:6" x14ac:dyDescent="0.3">
      <c r="A29" s="7" t="s">
        <v>2062</v>
      </c>
      <c r="B29" s="15"/>
      <c r="C29" s="15"/>
      <c r="D29" s="15"/>
      <c r="E29" s="15">
        <v>3</v>
      </c>
      <c r="F29" s="15">
        <v>3</v>
      </c>
    </row>
    <row r="30" spans="1:6" x14ac:dyDescent="0.3">
      <c r="A30" s="7" t="s">
        <v>2034</v>
      </c>
      <c r="B30" s="15">
        <v>57</v>
      </c>
      <c r="C30" s="15">
        <v>364</v>
      </c>
      <c r="D30" s="15">
        <v>14</v>
      </c>
      <c r="E30" s="15">
        <v>565</v>
      </c>
      <c r="F30" s="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91E-019B-4514-B0D4-0A749AFFED2D}">
  <dimension ref="A1:E18"/>
  <sheetViews>
    <sheetView workbookViewId="0">
      <selection activeCell="D5" sqref="D5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  <col min="8" max="8" width="3.19921875" bestFit="1" customWidth="1"/>
    <col min="9" max="9" width="4.09765625" bestFit="1" customWidth="1"/>
    <col min="10" max="10" width="3.8984375" bestFit="1" customWidth="1"/>
    <col min="11" max="11" width="3.796875" bestFit="1" customWidth="1"/>
    <col min="12" max="12" width="4.19921875" bestFit="1" customWidth="1"/>
    <col min="13" max="13" width="4" bestFit="1" customWidth="1"/>
    <col min="14" max="14" width="13.09765625" bestFit="1" customWidth="1"/>
    <col min="15" max="15" width="7.5" bestFit="1" customWidth="1"/>
    <col min="16" max="16" width="3.8984375" bestFit="1" customWidth="1"/>
    <col min="17" max="17" width="4.296875" bestFit="1" customWidth="1"/>
    <col min="18" max="18" width="3.8984375" bestFit="1" customWidth="1"/>
    <col min="19" max="19" width="4.5" bestFit="1" customWidth="1"/>
    <col min="20" max="20" width="3.796875" bestFit="1" customWidth="1"/>
    <col min="21" max="21" width="3.19921875" bestFit="1" customWidth="1"/>
    <col min="22" max="22" width="4.09765625" bestFit="1" customWidth="1"/>
    <col min="23" max="23" width="3.8984375" bestFit="1" customWidth="1"/>
    <col min="24" max="24" width="3.796875" bestFit="1" customWidth="1"/>
    <col min="25" max="25" width="4.19921875" bestFit="1" customWidth="1"/>
    <col min="26" max="26" width="4" bestFit="1" customWidth="1"/>
    <col min="27" max="27" width="10.3984375" bestFit="1" customWidth="1"/>
    <col min="28" max="28" width="5.69921875" bestFit="1" customWidth="1"/>
    <col min="29" max="29" width="3.8984375" bestFit="1" customWidth="1"/>
    <col min="30" max="30" width="4.5" bestFit="1" customWidth="1"/>
    <col min="31" max="31" width="3.796875" bestFit="1" customWidth="1"/>
    <col min="32" max="32" width="3.19921875" bestFit="1" customWidth="1"/>
    <col min="33" max="33" width="4.09765625" bestFit="1" customWidth="1"/>
    <col min="34" max="34" width="3.796875" bestFit="1" customWidth="1"/>
    <col min="35" max="35" width="4.19921875" bestFit="1" customWidth="1"/>
    <col min="36" max="36" width="4" bestFit="1" customWidth="1"/>
    <col min="37" max="37" width="8.59765625" bestFit="1" customWidth="1"/>
    <col min="38" max="38" width="11.09765625" bestFit="1" customWidth="1"/>
    <col min="39" max="39" width="3.8984375" bestFit="1" customWidth="1"/>
    <col min="40" max="40" width="4.296875" bestFit="1" customWidth="1"/>
    <col min="41" max="41" width="3.8984375" bestFit="1" customWidth="1"/>
    <col min="42" max="42" width="4.5" bestFit="1" customWidth="1"/>
    <col min="43" max="43" width="3.796875" bestFit="1" customWidth="1"/>
    <col min="44" max="44" width="3.19921875" bestFit="1" customWidth="1"/>
    <col min="45" max="45" width="4.09765625" bestFit="1" customWidth="1"/>
    <col min="46" max="46" width="3.8984375" bestFit="1" customWidth="1"/>
    <col min="47" max="47" width="3.796875" bestFit="1" customWidth="1"/>
    <col min="48" max="48" width="4.19921875" bestFit="1" customWidth="1"/>
    <col min="49" max="49" width="4" bestFit="1" customWidth="1"/>
    <col min="50" max="50" width="14.09765625" bestFit="1" customWidth="1"/>
    <col min="51" max="51" width="11.09765625" bestFit="1" customWidth="1"/>
    <col min="52" max="52" width="11.59765625" bestFit="1" customWidth="1"/>
    <col min="53" max="53" width="10.8984375" bestFit="1" customWidth="1"/>
  </cols>
  <sheetData>
    <row r="1" spans="1:5" x14ac:dyDescent="0.3">
      <c r="A1" s="6" t="s">
        <v>2031</v>
      </c>
      <c r="B1" t="s">
        <v>2044</v>
      </c>
    </row>
    <row r="2" spans="1:5" x14ac:dyDescent="0.3">
      <c r="A2" s="6" t="s">
        <v>2085</v>
      </c>
      <c r="B2" t="s">
        <v>2044</v>
      </c>
    </row>
    <row r="4" spans="1:5" x14ac:dyDescent="0.3">
      <c r="A4" s="6" t="s">
        <v>2046</v>
      </c>
      <c r="B4" s="6" t="s">
        <v>2045</v>
      </c>
    </row>
    <row r="5" spans="1:5" x14ac:dyDescent="0.3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91BA-657C-43EC-8862-D9A6B798AABF}">
  <dimension ref="A1:H13"/>
  <sheetViews>
    <sheetView workbookViewId="0">
      <selection activeCell="D15" sqref="D15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6.69921875" customWidth="1"/>
    <col min="4" max="4" width="16.8984375" bestFit="1" customWidth="1"/>
    <col min="5" max="5" width="12.3984375" bestFit="1" customWidth="1"/>
    <col min="6" max="6" width="19.296875" bestFit="1" customWidth="1"/>
    <col min="7" max="7" width="16.296875" bestFit="1" customWidth="1"/>
    <col min="8" max="8" width="18.5" bestFit="1" customWidth="1"/>
  </cols>
  <sheetData>
    <row r="1" spans="1:8" x14ac:dyDescent="0.3">
      <c r="A1" s="10" t="s">
        <v>2086</v>
      </c>
      <c r="B1" s="10" t="s">
        <v>2087</v>
      </c>
      <c r="C1" s="10" t="s">
        <v>2104</v>
      </c>
      <c r="D1" s="10" t="s">
        <v>2105</v>
      </c>
      <c r="E1" s="10" t="s">
        <v>2088</v>
      </c>
      <c r="F1" s="10" t="s">
        <v>2089</v>
      </c>
      <c r="G1" s="10" t="s">
        <v>2090</v>
      </c>
      <c r="H1" s="10" t="s">
        <v>2091</v>
      </c>
    </row>
    <row r="2" spans="1:8" x14ac:dyDescent="0.3">
      <c r="A2" t="s">
        <v>2092</v>
      </c>
      <c r="B2">
        <f>COUNTIFS(Crowdfunding!D$2:$D$1001,"&lt;1000",Crowdfunding!$G$2:$G$1001,"successful")</f>
        <v>30</v>
      </c>
      <c r="C2">
        <f>COUNTIFS(Crowdfunding!D$2:$D$1001,"&lt;1000",Crowdfunding!$G$2:$G$1001,"failed")</f>
        <v>20</v>
      </c>
      <c r="D2">
        <f>COUNTIFS(Crowdfunding!D$2:$D$1001,"&lt;1000",Crowdfunding!$G$2:$G$1001,"canceled")</f>
        <v>1</v>
      </c>
      <c r="E2">
        <f>SUM(B2:D2)</f>
        <v>51</v>
      </c>
      <c r="F2" s="11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">
      <c r="A3" t="s">
        <v>2093</v>
      </c>
      <c r="B3">
        <f>COUNTIFS(Crowdfunding!D2:$D$1001,"&gt;=1000",Crowdfunding!$D$2:$D$1001,"&lt;=4999",Crowdfunding!$G$2:$G$1001,"successful")</f>
        <v>191</v>
      </c>
      <c r="C3">
        <f>COUNTIFS(Crowdfunding!D2:$D$1001,"&gt;=1000",Crowdfunding!$D$2:$D$1001,"&lt;=4999",Crowdfunding!$G$2:$G$1001,"failed")</f>
        <v>38</v>
      </c>
      <c r="D3">
        <f>COUNTIFS(Crowdfunding!D2:$D$1001,"&gt;=1000",Crowdfunding!$D$2:$D$1001,"&lt;=4999",Crowdfunding!$G$2:$G$1001,"canceled")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">
      <c r="A4" t="s">
        <v>2094</v>
      </c>
      <c r="B4">
        <f>COUNTIFS(Crowdfunding!D2:$D$1001,"&gt;=5000",Crowdfunding!$D$2:$D$1001,"&lt;=9999",Crowdfunding!$G$2:$G$1001,"successful")</f>
        <v>164</v>
      </c>
      <c r="C4">
        <f>COUNTIFS(Crowdfunding!D2:$D$1001,"&gt;=5000",Crowdfunding!$D$2:$D$1001,"&lt;=9999",Crowdfunding!$G$2:$G$1001,"failed")</f>
        <v>126</v>
      </c>
      <c r="D4">
        <f>COUNTIFS(Crowdfunding!D2:$D$1001,"&gt;=5000",Crowdfunding!$D$2:$D$1001,"&lt;=9999",Crowdfunding!$G$2:$G$1001,"canceled")</f>
        <v>25</v>
      </c>
      <c r="E4">
        <f t="shared" si="0"/>
        <v>315</v>
      </c>
      <c r="F4" s="11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t="s">
        <v>2095</v>
      </c>
      <c r="B5">
        <f>COUNTIFS(Crowdfunding!D2:$D$1001,"&gt;=10000",Crowdfunding!$D$2:$D$1001,"&lt;=14999",Crowdfunding!$G$2:$G$1001,"successful")</f>
        <v>4</v>
      </c>
      <c r="C5">
        <f>COUNTIFS(Crowdfunding!D2:$D$1001,"&gt;=10000",Crowdfunding!$D$2:$D$1001,"&lt;=14999",Crowdfunding!$G$2:$G$1001,"failed")</f>
        <v>5</v>
      </c>
      <c r="D5">
        <f>COUNTIFS(Crowdfunding!D2:$D$1001,"&gt;=10000",Crowdfunding!$D$2:$D$1001,"&lt;=14999",Crowdfunding!$G$2:$G$1001,"canceled")</f>
        <v>0</v>
      </c>
      <c r="E5">
        <f t="shared" si="0"/>
        <v>9</v>
      </c>
      <c r="F5" s="11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t="s">
        <v>2096</v>
      </c>
      <c r="B6">
        <f>COUNTIFS(Crowdfunding!D2:$D$1001,"&gt;=15000",Crowdfunding!$D$2:$D$1001,"&lt;=19999",Crowdfunding!$G$2:$G$1001,"successful")</f>
        <v>10</v>
      </c>
      <c r="C6">
        <f>COUNTIFS(Crowdfunding!D2:$D$1001,"&gt;=15000",Crowdfunding!$D$2:$D$1001,"&lt;=19999",Crowdfunding!$G$2:$G$1001,"failed")</f>
        <v>0</v>
      </c>
      <c r="D6">
        <f>COUNTIFS(Crowdfunding!D2:$D$1001,"&gt;=15000",Crowdfunding!$D$2:$D$1001,"&lt;=19999",Crowdfunding!$G$2:$G$1001,"canceled")</f>
        <v>0</v>
      </c>
      <c r="E6">
        <f t="shared" si="0"/>
        <v>10</v>
      </c>
      <c r="F6" s="11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t="s">
        <v>2097</v>
      </c>
      <c r="B7">
        <f>COUNTIFS(Crowdfunding!D2:$D$1001,"&gt;=20000",Crowdfunding!$D$2:$D$1001,"&lt;=24999",Crowdfunding!$G$2:$G$1001,"successful")</f>
        <v>7</v>
      </c>
      <c r="C7">
        <f>COUNTIFS(Crowdfunding!D2:$D$1001,"&gt;=20000",Crowdfunding!$D$2:$D$1001,"&lt;=24999",Crowdfunding!$G$2:$G$1001,"failed")</f>
        <v>0</v>
      </c>
      <c r="D7">
        <f>COUNTIFS(Crowdfunding!D2:$D$1001,"&gt;=20000",Crowdfunding!$D$2:$D$1001,"&lt;=24999",Crowdfunding!$G$2:$G$1001,"canceled")</f>
        <v>0</v>
      </c>
      <c r="E7">
        <f t="shared" si="0"/>
        <v>7</v>
      </c>
      <c r="F7" s="11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t="s">
        <v>2098</v>
      </c>
      <c r="B8">
        <f>COUNTIFS(Crowdfunding!D2:$D$1001,"&gt;=25000",Crowdfunding!$D$2:$D$1001,"&lt;=29999",Crowdfunding!$G$2:$G$1001,"successful")</f>
        <v>11</v>
      </c>
      <c r="C8">
        <f>COUNTIFS(Crowdfunding!D2:$D$1001,"&gt;=25000",Crowdfunding!$D$2:$D$1001,"&lt;=29999",Crowdfunding!$G$2:$G$1001,"failed")</f>
        <v>3</v>
      </c>
      <c r="D8">
        <f>COUNTIFS(Crowdfunding!D2:$D$1001,"&gt;=25000",Crowdfunding!$D$2:$D$1001,"&lt;=29999",Crowdfunding!$G$2:$G$1001,"canceled")</f>
        <v>0</v>
      </c>
      <c r="E8">
        <f t="shared" si="0"/>
        <v>14</v>
      </c>
      <c r="F8" s="11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t="s">
        <v>2099</v>
      </c>
      <c r="B9">
        <f>COUNTIFS(Crowdfunding!D2:$D$1001,"&gt;=30000",Crowdfunding!$D$2:$D$1001,"&lt;=34999",Crowdfunding!$G$2:$G$1001,"successful")</f>
        <v>7</v>
      </c>
      <c r="C9">
        <f>COUNTIFS(Crowdfunding!D2:$D$1001,"&gt;=30000",Crowdfunding!$D$2:$D$1001,"&lt;=34999",Crowdfunding!$G$2:$G$1001,"failed")</f>
        <v>0</v>
      </c>
      <c r="D9">
        <f>COUNTIFS(Crowdfunding!D2:$D$1001,"&gt;=30000",Crowdfunding!$D$2:$D$1001,"&lt;=34999",Crowdfunding!$G$2:$G$1001,"canceled")</f>
        <v>0</v>
      </c>
      <c r="E9">
        <f t="shared" si="0"/>
        <v>7</v>
      </c>
      <c r="F9" s="11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t="s">
        <v>2100</v>
      </c>
      <c r="B10">
        <f>COUNTIFS(Crowdfunding!D2:$D$1001,"&gt;=35000",Crowdfunding!$D$2:$D$1001,"&lt;=39999",Crowdfunding!$G$2:$G$1001,"successful")</f>
        <v>8</v>
      </c>
      <c r="C10">
        <f>COUNTIFS(Crowdfunding!D2:$D$1001,"&gt;=35000",Crowdfunding!$D$2:$D$1001,"&lt;=39999",Crowdfunding!$G$2:$G$1001,"failed")</f>
        <v>3</v>
      </c>
      <c r="D10">
        <f>COUNTIFS(Crowdfunding!D2:$D$1001,"&gt;=35000",Crowdfunding!$D$2:$D$1001,"&lt;=39999",Crowdfunding!$G$2:$G$1001,"canceled")</f>
        <v>1</v>
      </c>
      <c r="E10">
        <f t="shared" si="0"/>
        <v>12</v>
      </c>
      <c r="F10" s="11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t="s">
        <v>2101</v>
      </c>
      <c r="B11">
        <f>COUNTIFS(Crowdfunding!D2:$D$1001,"&gt;=40000",Crowdfunding!$D$2:$D$1001,"&lt;=44999",Crowdfunding!$G$2:$G$1001,"successful")</f>
        <v>11</v>
      </c>
      <c r="C11">
        <f>COUNTIFS(Crowdfunding!D2:$D$1001,"&gt;=40000",Crowdfunding!$D$2:$D$1001,"&lt;=44999",Crowdfunding!$G$2:$G$1001,"failed")</f>
        <v>3</v>
      </c>
      <c r="D11">
        <f>COUNTIFS(Crowdfunding!D2:$D$1001,"&gt;=40000",Crowdfunding!$D$2:$D$1001,"&lt;=44999",Crowdfunding!$G$2:$G$1001,"canceled")</f>
        <v>0</v>
      </c>
      <c r="E11">
        <f t="shared" si="0"/>
        <v>14</v>
      </c>
      <c r="F11" s="11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t="s">
        <v>2102</v>
      </c>
      <c r="B12">
        <f>COUNTIFS(Crowdfunding!D2:$D$1001,"&gt;=45000",Crowdfunding!$D$2:$D$1001,"&lt;=49999",Crowdfunding!$G$2:$G$1001,"successful")</f>
        <v>8</v>
      </c>
      <c r="C12">
        <f>COUNTIFS(Crowdfunding!D2:$D$1001,"&gt;=45000",Crowdfunding!$D$2:$D$1001,"&lt;=49999",Crowdfunding!$G$2:$G$1001,"failed")</f>
        <v>3</v>
      </c>
      <c r="D12">
        <f>COUNTIFS(Crowdfunding!D2:$D$1001,"&gt;=45000",Crowdfunding!$D$2:$D$1001,"&lt;=49999",Crowdfunding!$G$2:$G$1001,"canceled")</f>
        <v>0</v>
      </c>
      <c r="E12">
        <f t="shared" si="0"/>
        <v>11</v>
      </c>
      <c r="F12" s="11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t="s">
        <v>2103</v>
      </c>
      <c r="B13">
        <f>COUNTIFS(Crowdfunding!D$2:$D$1001,"&gt;=50000",Crowdfunding!$G$2:$G$1001,"successful")</f>
        <v>114</v>
      </c>
      <c r="C13">
        <f>COUNTIFS(Crowdfunding!D$2:$D$1001,"&gt;=50000",Crowdfunding!$G$2:$G$1001,"failed")</f>
        <v>163</v>
      </c>
      <c r="D13">
        <f>COUNTIFS(Crowdfunding!D$2:$D$1001,"&gt;=50000",Crowdfunding!$G$2:$G$1001,"canceled")</f>
        <v>28</v>
      </c>
      <c r="E13">
        <f t="shared" si="0"/>
        <v>305</v>
      </c>
      <c r="F13" s="11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25D7-0046-4A35-95F8-28954A1E39DC}">
  <dimension ref="A1:I566"/>
  <sheetViews>
    <sheetView workbookViewId="0">
      <selection activeCell="I29" sqref="I29"/>
    </sheetView>
  </sheetViews>
  <sheetFormatPr defaultRowHeight="15.6" x14ac:dyDescent="0.3"/>
  <cols>
    <col min="1" max="1" width="11.19921875"/>
    <col min="2" max="2" width="13.19921875" bestFit="1" customWidth="1"/>
    <col min="4" max="4" width="11.19921875"/>
    <col min="5" max="5" width="13.19921875" bestFit="1" customWidth="1"/>
    <col min="8" max="8" width="19.09765625" bestFit="1" customWidth="1"/>
  </cols>
  <sheetData>
    <row r="1" spans="1:9" x14ac:dyDescent="0.3">
      <c r="A1" s="10" t="s">
        <v>4</v>
      </c>
      <c r="B1" s="1" t="s">
        <v>5</v>
      </c>
      <c r="D1" s="10" t="s">
        <v>4</v>
      </c>
      <c r="E1" s="1" t="s">
        <v>5</v>
      </c>
    </row>
    <row r="2" spans="1:9" x14ac:dyDescent="0.3">
      <c r="A2" s="13" t="s">
        <v>20</v>
      </c>
      <c r="B2">
        <v>158</v>
      </c>
      <c r="D2" s="14" t="s">
        <v>14</v>
      </c>
      <c r="E2">
        <v>0</v>
      </c>
    </row>
    <row r="3" spans="1:9" x14ac:dyDescent="0.3">
      <c r="A3" s="13" t="s">
        <v>20</v>
      </c>
      <c r="B3">
        <v>1425</v>
      </c>
      <c r="D3" s="14" t="s">
        <v>14</v>
      </c>
      <c r="E3">
        <v>24</v>
      </c>
    </row>
    <row r="4" spans="1:9" x14ac:dyDescent="0.3">
      <c r="A4" s="13" t="s">
        <v>20</v>
      </c>
      <c r="B4">
        <v>174</v>
      </c>
      <c r="D4" s="14" t="s">
        <v>14</v>
      </c>
      <c r="E4">
        <v>53</v>
      </c>
    </row>
    <row r="5" spans="1:9" x14ac:dyDescent="0.3">
      <c r="A5" s="13" t="s">
        <v>20</v>
      </c>
      <c r="B5">
        <v>227</v>
      </c>
      <c r="D5" s="14" t="s">
        <v>14</v>
      </c>
      <c r="E5">
        <v>18</v>
      </c>
    </row>
    <row r="6" spans="1:9" x14ac:dyDescent="0.3">
      <c r="A6" s="13" t="s">
        <v>20</v>
      </c>
      <c r="B6">
        <v>220</v>
      </c>
      <c r="D6" s="14" t="s">
        <v>14</v>
      </c>
      <c r="E6">
        <v>44</v>
      </c>
    </row>
    <row r="7" spans="1:9" x14ac:dyDescent="0.3">
      <c r="A7" s="13" t="s">
        <v>20</v>
      </c>
      <c r="B7">
        <v>98</v>
      </c>
      <c r="D7" s="14" t="s">
        <v>14</v>
      </c>
      <c r="E7">
        <v>27</v>
      </c>
    </row>
    <row r="8" spans="1:9" x14ac:dyDescent="0.3">
      <c r="A8" s="13" t="s">
        <v>20</v>
      </c>
      <c r="B8">
        <v>100</v>
      </c>
      <c r="D8" s="14" t="s">
        <v>14</v>
      </c>
      <c r="E8">
        <v>55</v>
      </c>
    </row>
    <row r="9" spans="1:9" x14ac:dyDescent="0.3">
      <c r="A9" s="13" t="s">
        <v>20</v>
      </c>
      <c r="B9">
        <v>1249</v>
      </c>
      <c r="D9" s="14" t="s">
        <v>14</v>
      </c>
      <c r="E9">
        <v>200</v>
      </c>
    </row>
    <row r="10" spans="1:9" x14ac:dyDescent="0.3">
      <c r="A10" s="13" t="s">
        <v>20</v>
      </c>
      <c r="B10">
        <v>1396</v>
      </c>
      <c r="D10" s="14" t="s">
        <v>14</v>
      </c>
      <c r="E10">
        <v>452</v>
      </c>
      <c r="H10" s="10" t="s">
        <v>2106</v>
      </c>
    </row>
    <row r="11" spans="1:9" x14ac:dyDescent="0.3">
      <c r="A11" s="13" t="s">
        <v>20</v>
      </c>
      <c r="B11">
        <v>890</v>
      </c>
      <c r="D11" s="14" t="s">
        <v>14</v>
      </c>
      <c r="E11">
        <v>674</v>
      </c>
    </row>
    <row r="12" spans="1:9" x14ac:dyDescent="0.3">
      <c r="A12" s="13" t="s">
        <v>20</v>
      </c>
      <c r="B12">
        <v>142</v>
      </c>
      <c r="D12" s="14" t="s">
        <v>14</v>
      </c>
      <c r="E12">
        <v>558</v>
      </c>
      <c r="H12" t="s">
        <v>2107</v>
      </c>
      <c r="I12">
        <f>AVERAGE(B2:B566)</f>
        <v>851.14690265486729</v>
      </c>
    </row>
    <row r="13" spans="1:9" x14ac:dyDescent="0.3">
      <c r="A13" s="13" t="s">
        <v>20</v>
      </c>
      <c r="B13">
        <v>2673</v>
      </c>
      <c r="D13" s="14" t="s">
        <v>14</v>
      </c>
      <c r="E13">
        <v>15</v>
      </c>
      <c r="H13" t="s">
        <v>2108</v>
      </c>
      <c r="I13">
        <f>MEDIAN(B2:B566)</f>
        <v>201</v>
      </c>
    </row>
    <row r="14" spans="1:9" x14ac:dyDescent="0.3">
      <c r="A14" s="13" t="s">
        <v>20</v>
      </c>
      <c r="B14">
        <v>163</v>
      </c>
      <c r="D14" s="14" t="s">
        <v>14</v>
      </c>
      <c r="E14">
        <v>2307</v>
      </c>
      <c r="H14" t="s">
        <v>2109</v>
      </c>
      <c r="I14">
        <f>MIN(B2:B566)</f>
        <v>16</v>
      </c>
    </row>
    <row r="15" spans="1:9" x14ac:dyDescent="0.3">
      <c r="A15" s="13" t="s">
        <v>20</v>
      </c>
      <c r="B15">
        <v>2220</v>
      </c>
      <c r="D15" s="14" t="s">
        <v>14</v>
      </c>
      <c r="E15">
        <v>88</v>
      </c>
      <c r="H15" t="s">
        <v>2110</v>
      </c>
      <c r="I15">
        <f>MAX(B2:B566)</f>
        <v>7295</v>
      </c>
    </row>
    <row r="16" spans="1:9" x14ac:dyDescent="0.3">
      <c r="A16" s="13" t="s">
        <v>20</v>
      </c>
      <c r="B16">
        <v>1606</v>
      </c>
      <c r="D16" s="14" t="s">
        <v>14</v>
      </c>
      <c r="E16">
        <v>48</v>
      </c>
      <c r="H16" t="s">
        <v>2111</v>
      </c>
      <c r="I16">
        <f>_xlfn.VAR.S(B2:B566)</f>
        <v>1606216.5936295739</v>
      </c>
    </row>
    <row r="17" spans="1:9" x14ac:dyDescent="0.3">
      <c r="A17" s="13" t="s">
        <v>20</v>
      </c>
      <c r="B17">
        <v>129</v>
      </c>
      <c r="D17" s="14" t="s">
        <v>14</v>
      </c>
      <c r="E17">
        <v>1</v>
      </c>
      <c r="H17" t="s">
        <v>2112</v>
      </c>
      <c r="I17">
        <f>_xlfn.STDEV.S(B2:B566)</f>
        <v>1267.366006183523</v>
      </c>
    </row>
    <row r="18" spans="1:9" x14ac:dyDescent="0.3">
      <c r="A18" s="13" t="s">
        <v>20</v>
      </c>
      <c r="B18">
        <v>226</v>
      </c>
      <c r="D18" s="14" t="s">
        <v>14</v>
      </c>
      <c r="E18">
        <v>1467</v>
      </c>
    </row>
    <row r="19" spans="1:9" x14ac:dyDescent="0.3">
      <c r="A19" s="13" t="s">
        <v>20</v>
      </c>
      <c r="B19">
        <v>5419</v>
      </c>
      <c r="D19" s="14" t="s">
        <v>14</v>
      </c>
      <c r="E19">
        <v>75</v>
      </c>
    </row>
    <row r="20" spans="1:9" x14ac:dyDescent="0.3">
      <c r="A20" s="13" t="s">
        <v>20</v>
      </c>
      <c r="B20">
        <v>165</v>
      </c>
      <c r="D20" s="14" t="s">
        <v>14</v>
      </c>
      <c r="E20">
        <v>120</v>
      </c>
    </row>
    <row r="21" spans="1:9" x14ac:dyDescent="0.3">
      <c r="A21" s="13" t="s">
        <v>20</v>
      </c>
      <c r="B21">
        <v>1965</v>
      </c>
      <c r="D21" s="14" t="s">
        <v>14</v>
      </c>
      <c r="E21">
        <v>2253</v>
      </c>
      <c r="H21" s="10" t="s">
        <v>2113</v>
      </c>
    </row>
    <row r="22" spans="1:9" x14ac:dyDescent="0.3">
      <c r="A22" s="13" t="s">
        <v>20</v>
      </c>
      <c r="B22">
        <v>16</v>
      </c>
      <c r="D22" s="14" t="s">
        <v>14</v>
      </c>
      <c r="E22">
        <v>5</v>
      </c>
    </row>
    <row r="23" spans="1:9" x14ac:dyDescent="0.3">
      <c r="A23" s="13" t="s">
        <v>20</v>
      </c>
      <c r="B23">
        <v>107</v>
      </c>
      <c r="D23" s="14" t="s">
        <v>14</v>
      </c>
      <c r="E23">
        <v>38</v>
      </c>
      <c r="H23" t="s">
        <v>2107</v>
      </c>
      <c r="I23">
        <f>AVERAGE(E2:E365)</f>
        <v>585.61538461538464</v>
      </c>
    </row>
    <row r="24" spans="1:9" x14ac:dyDescent="0.3">
      <c r="A24" s="13" t="s">
        <v>20</v>
      </c>
      <c r="B24">
        <v>134</v>
      </c>
      <c r="D24" s="14" t="s">
        <v>14</v>
      </c>
      <c r="E24">
        <v>12</v>
      </c>
      <c r="H24" t="s">
        <v>2108</v>
      </c>
      <c r="I24">
        <f>MEDIAN(E2:E365)</f>
        <v>114.5</v>
      </c>
    </row>
    <row r="25" spans="1:9" x14ac:dyDescent="0.3">
      <c r="A25" s="13" t="s">
        <v>20</v>
      </c>
      <c r="B25">
        <v>198</v>
      </c>
      <c r="D25" s="14" t="s">
        <v>14</v>
      </c>
      <c r="E25">
        <v>1684</v>
      </c>
      <c r="H25" t="s">
        <v>2109</v>
      </c>
      <c r="I25">
        <f>MIN(E2:E365)</f>
        <v>0</v>
      </c>
    </row>
    <row r="26" spans="1:9" x14ac:dyDescent="0.3">
      <c r="A26" s="13" t="s">
        <v>20</v>
      </c>
      <c r="B26">
        <v>111</v>
      </c>
      <c r="D26" s="14" t="s">
        <v>14</v>
      </c>
      <c r="E26">
        <v>56</v>
      </c>
      <c r="H26" t="s">
        <v>2110</v>
      </c>
      <c r="I26">
        <f>MAX(E2:E365)</f>
        <v>6080</v>
      </c>
    </row>
    <row r="27" spans="1:9" x14ac:dyDescent="0.3">
      <c r="A27" s="13" t="s">
        <v>20</v>
      </c>
      <c r="B27">
        <v>222</v>
      </c>
      <c r="D27" s="14" t="s">
        <v>14</v>
      </c>
      <c r="E27">
        <v>838</v>
      </c>
      <c r="H27" t="s">
        <v>2111</v>
      </c>
      <c r="I27">
        <f>_xlfn.VAR.S(E2:E365)</f>
        <v>924113.45496927318</v>
      </c>
    </row>
    <row r="28" spans="1:9" x14ac:dyDescent="0.3">
      <c r="A28" s="13" t="s">
        <v>20</v>
      </c>
      <c r="B28">
        <v>6212</v>
      </c>
      <c r="D28" s="14" t="s">
        <v>14</v>
      </c>
      <c r="E28">
        <v>1000</v>
      </c>
      <c r="H28" t="s">
        <v>2112</v>
      </c>
      <c r="I28">
        <f>_xlfn.STDEV.S(E2:E365)</f>
        <v>961.30819978260524</v>
      </c>
    </row>
    <row r="29" spans="1:9" x14ac:dyDescent="0.3">
      <c r="A29" s="13" t="s">
        <v>20</v>
      </c>
      <c r="B29">
        <v>98</v>
      </c>
      <c r="D29" s="14" t="s">
        <v>14</v>
      </c>
      <c r="E29">
        <v>1482</v>
      </c>
    </row>
    <row r="30" spans="1:9" x14ac:dyDescent="0.3">
      <c r="A30" s="13" t="s">
        <v>20</v>
      </c>
      <c r="B30">
        <v>92</v>
      </c>
      <c r="D30" s="14" t="s">
        <v>14</v>
      </c>
      <c r="E30">
        <v>106</v>
      </c>
    </row>
    <row r="31" spans="1:9" x14ac:dyDescent="0.3">
      <c r="A31" s="13" t="s">
        <v>20</v>
      </c>
      <c r="B31">
        <v>149</v>
      </c>
      <c r="D31" s="14" t="s">
        <v>14</v>
      </c>
      <c r="E31">
        <v>679</v>
      </c>
    </row>
    <row r="32" spans="1:9" x14ac:dyDescent="0.3">
      <c r="A32" s="13" t="s">
        <v>20</v>
      </c>
      <c r="B32">
        <v>2431</v>
      </c>
      <c r="D32" s="14" t="s">
        <v>14</v>
      </c>
      <c r="E32">
        <v>1220</v>
      </c>
    </row>
    <row r="33" spans="1:5" x14ac:dyDescent="0.3">
      <c r="A33" s="13" t="s">
        <v>20</v>
      </c>
      <c r="B33">
        <v>303</v>
      </c>
      <c r="D33" s="14" t="s">
        <v>14</v>
      </c>
      <c r="E33">
        <v>1</v>
      </c>
    </row>
    <row r="34" spans="1:5" x14ac:dyDescent="0.3">
      <c r="A34" s="13" t="s">
        <v>20</v>
      </c>
      <c r="B34">
        <v>209</v>
      </c>
      <c r="D34" s="14" t="s">
        <v>14</v>
      </c>
      <c r="E34">
        <v>37</v>
      </c>
    </row>
    <row r="35" spans="1:5" x14ac:dyDescent="0.3">
      <c r="A35" s="13" t="s">
        <v>20</v>
      </c>
      <c r="B35">
        <v>131</v>
      </c>
      <c r="D35" s="14" t="s">
        <v>14</v>
      </c>
      <c r="E35">
        <v>60</v>
      </c>
    </row>
    <row r="36" spans="1:5" x14ac:dyDescent="0.3">
      <c r="A36" s="13" t="s">
        <v>20</v>
      </c>
      <c r="B36">
        <v>164</v>
      </c>
      <c r="D36" s="14" t="s">
        <v>14</v>
      </c>
      <c r="E36">
        <v>296</v>
      </c>
    </row>
    <row r="37" spans="1:5" x14ac:dyDescent="0.3">
      <c r="A37" s="13" t="s">
        <v>20</v>
      </c>
      <c r="B37">
        <v>201</v>
      </c>
      <c r="D37" s="14" t="s">
        <v>14</v>
      </c>
      <c r="E37">
        <v>3304</v>
      </c>
    </row>
    <row r="38" spans="1:5" x14ac:dyDescent="0.3">
      <c r="A38" s="13" t="s">
        <v>20</v>
      </c>
      <c r="B38">
        <v>211</v>
      </c>
      <c r="D38" s="14" t="s">
        <v>14</v>
      </c>
      <c r="E38">
        <v>73</v>
      </c>
    </row>
    <row r="39" spans="1:5" x14ac:dyDescent="0.3">
      <c r="A39" s="13" t="s">
        <v>20</v>
      </c>
      <c r="B39">
        <v>128</v>
      </c>
      <c r="D39" s="14" t="s">
        <v>14</v>
      </c>
      <c r="E39">
        <v>3387</v>
      </c>
    </row>
    <row r="40" spans="1:5" x14ac:dyDescent="0.3">
      <c r="A40" s="13" t="s">
        <v>20</v>
      </c>
      <c r="B40">
        <v>1600</v>
      </c>
      <c r="D40" s="14" t="s">
        <v>14</v>
      </c>
      <c r="E40">
        <v>662</v>
      </c>
    </row>
    <row r="41" spans="1:5" x14ac:dyDescent="0.3">
      <c r="A41" s="13" t="s">
        <v>20</v>
      </c>
      <c r="B41">
        <v>249</v>
      </c>
      <c r="D41" s="14" t="s">
        <v>14</v>
      </c>
      <c r="E41">
        <v>774</v>
      </c>
    </row>
    <row r="42" spans="1:5" x14ac:dyDescent="0.3">
      <c r="A42" s="13" t="s">
        <v>20</v>
      </c>
      <c r="B42">
        <v>236</v>
      </c>
      <c r="D42" s="14" t="s">
        <v>14</v>
      </c>
      <c r="E42">
        <v>672</v>
      </c>
    </row>
    <row r="43" spans="1:5" x14ac:dyDescent="0.3">
      <c r="A43" s="13" t="s">
        <v>20</v>
      </c>
      <c r="B43">
        <v>4065</v>
      </c>
      <c r="D43" s="14" t="s">
        <v>14</v>
      </c>
      <c r="E43">
        <v>940</v>
      </c>
    </row>
    <row r="44" spans="1:5" x14ac:dyDescent="0.3">
      <c r="A44" s="13" t="s">
        <v>20</v>
      </c>
      <c r="B44">
        <v>246</v>
      </c>
      <c r="D44" s="14" t="s">
        <v>14</v>
      </c>
      <c r="E44">
        <v>117</v>
      </c>
    </row>
    <row r="45" spans="1:5" x14ac:dyDescent="0.3">
      <c r="A45" s="13" t="s">
        <v>20</v>
      </c>
      <c r="B45">
        <v>2475</v>
      </c>
      <c r="D45" s="14" t="s">
        <v>14</v>
      </c>
      <c r="E45">
        <v>115</v>
      </c>
    </row>
    <row r="46" spans="1:5" x14ac:dyDescent="0.3">
      <c r="A46" s="13" t="s">
        <v>20</v>
      </c>
      <c r="B46">
        <v>76</v>
      </c>
      <c r="D46" s="14" t="s">
        <v>14</v>
      </c>
      <c r="E46">
        <v>326</v>
      </c>
    </row>
    <row r="47" spans="1:5" x14ac:dyDescent="0.3">
      <c r="A47" s="13" t="s">
        <v>20</v>
      </c>
      <c r="B47">
        <v>54</v>
      </c>
      <c r="D47" s="14" t="s">
        <v>14</v>
      </c>
      <c r="E47">
        <v>1</v>
      </c>
    </row>
    <row r="48" spans="1:5" x14ac:dyDescent="0.3">
      <c r="A48" s="13" t="s">
        <v>20</v>
      </c>
      <c r="B48">
        <v>88</v>
      </c>
      <c r="D48" s="14" t="s">
        <v>14</v>
      </c>
      <c r="E48">
        <v>1467</v>
      </c>
    </row>
    <row r="49" spans="1:5" x14ac:dyDescent="0.3">
      <c r="A49" s="13" t="s">
        <v>20</v>
      </c>
      <c r="B49">
        <v>85</v>
      </c>
      <c r="D49" s="14" t="s">
        <v>14</v>
      </c>
      <c r="E49">
        <v>5681</v>
      </c>
    </row>
    <row r="50" spans="1:5" x14ac:dyDescent="0.3">
      <c r="A50" s="13" t="s">
        <v>20</v>
      </c>
      <c r="B50">
        <v>170</v>
      </c>
      <c r="D50" s="14" t="s">
        <v>14</v>
      </c>
      <c r="E50">
        <v>1059</v>
      </c>
    </row>
    <row r="51" spans="1:5" x14ac:dyDescent="0.3">
      <c r="A51" s="13" t="s">
        <v>20</v>
      </c>
      <c r="B51">
        <v>330</v>
      </c>
      <c r="D51" s="14" t="s">
        <v>14</v>
      </c>
      <c r="E51">
        <v>1194</v>
      </c>
    </row>
    <row r="52" spans="1:5" x14ac:dyDescent="0.3">
      <c r="A52" s="13" t="s">
        <v>20</v>
      </c>
      <c r="B52">
        <v>127</v>
      </c>
      <c r="D52" s="14" t="s">
        <v>14</v>
      </c>
      <c r="E52">
        <v>30</v>
      </c>
    </row>
    <row r="53" spans="1:5" x14ac:dyDescent="0.3">
      <c r="A53" s="13" t="s">
        <v>20</v>
      </c>
      <c r="B53">
        <v>411</v>
      </c>
      <c r="D53" s="14" t="s">
        <v>14</v>
      </c>
      <c r="E53">
        <v>75</v>
      </c>
    </row>
    <row r="54" spans="1:5" x14ac:dyDescent="0.3">
      <c r="A54" s="13" t="s">
        <v>20</v>
      </c>
      <c r="B54">
        <v>180</v>
      </c>
      <c r="D54" s="14" t="s">
        <v>14</v>
      </c>
      <c r="E54">
        <v>955</v>
      </c>
    </row>
    <row r="55" spans="1:5" x14ac:dyDescent="0.3">
      <c r="A55" s="13" t="s">
        <v>20</v>
      </c>
      <c r="B55">
        <v>374</v>
      </c>
      <c r="D55" s="14" t="s">
        <v>14</v>
      </c>
      <c r="E55">
        <v>67</v>
      </c>
    </row>
    <row r="56" spans="1:5" x14ac:dyDescent="0.3">
      <c r="A56" s="13" t="s">
        <v>20</v>
      </c>
      <c r="B56">
        <v>71</v>
      </c>
      <c r="D56" s="14" t="s">
        <v>14</v>
      </c>
      <c r="E56">
        <v>5</v>
      </c>
    </row>
    <row r="57" spans="1:5" x14ac:dyDescent="0.3">
      <c r="A57" s="13" t="s">
        <v>20</v>
      </c>
      <c r="B57">
        <v>203</v>
      </c>
      <c r="D57" s="14" t="s">
        <v>14</v>
      </c>
      <c r="E57">
        <v>26</v>
      </c>
    </row>
    <row r="58" spans="1:5" x14ac:dyDescent="0.3">
      <c r="A58" s="13" t="s">
        <v>20</v>
      </c>
      <c r="B58">
        <v>113</v>
      </c>
      <c r="D58" s="14" t="s">
        <v>14</v>
      </c>
      <c r="E58">
        <v>1130</v>
      </c>
    </row>
    <row r="59" spans="1:5" x14ac:dyDescent="0.3">
      <c r="A59" s="13" t="s">
        <v>20</v>
      </c>
      <c r="B59">
        <v>96</v>
      </c>
      <c r="D59" s="14" t="s">
        <v>14</v>
      </c>
      <c r="E59">
        <v>782</v>
      </c>
    </row>
    <row r="60" spans="1:5" x14ac:dyDescent="0.3">
      <c r="A60" s="13" t="s">
        <v>20</v>
      </c>
      <c r="B60">
        <v>498</v>
      </c>
      <c r="D60" s="14" t="s">
        <v>14</v>
      </c>
      <c r="E60">
        <v>210</v>
      </c>
    </row>
    <row r="61" spans="1:5" x14ac:dyDescent="0.3">
      <c r="A61" s="13" t="s">
        <v>20</v>
      </c>
      <c r="B61">
        <v>180</v>
      </c>
      <c r="D61" s="14" t="s">
        <v>14</v>
      </c>
      <c r="E61">
        <v>136</v>
      </c>
    </row>
    <row r="62" spans="1:5" x14ac:dyDescent="0.3">
      <c r="A62" s="13" t="s">
        <v>20</v>
      </c>
      <c r="B62">
        <v>27</v>
      </c>
      <c r="D62" s="14" t="s">
        <v>14</v>
      </c>
      <c r="E62">
        <v>86</v>
      </c>
    </row>
    <row r="63" spans="1:5" x14ac:dyDescent="0.3">
      <c r="A63" s="13" t="s">
        <v>20</v>
      </c>
      <c r="B63">
        <v>2331</v>
      </c>
      <c r="D63" s="14" t="s">
        <v>14</v>
      </c>
      <c r="E63">
        <v>19</v>
      </c>
    </row>
    <row r="64" spans="1:5" x14ac:dyDescent="0.3">
      <c r="A64" s="13" t="s">
        <v>20</v>
      </c>
      <c r="B64">
        <v>113</v>
      </c>
      <c r="D64" s="14" t="s">
        <v>14</v>
      </c>
      <c r="E64">
        <v>886</v>
      </c>
    </row>
    <row r="65" spans="1:5" x14ac:dyDescent="0.3">
      <c r="A65" s="13" t="s">
        <v>20</v>
      </c>
      <c r="B65">
        <v>164</v>
      </c>
      <c r="D65" s="14" t="s">
        <v>14</v>
      </c>
      <c r="E65">
        <v>35</v>
      </c>
    </row>
    <row r="66" spans="1:5" x14ac:dyDescent="0.3">
      <c r="A66" s="13" t="s">
        <v>20</v>
      </c>
      <c r="B66">
        <v>164</v>
      </c>
      <c r="D66" s="14" t="s">
        <v>14</v>
      </c>
      <c r="E66">
        <v>24</v>
      </c>
    </row>
    <row r="67" spans="1:5" x14ac:dyDescent="0.3">
      <c r="A67" s="13" t="s">
        <v>20</v>
      </c>
      <c r="B67">
        <v>336</v>
      </c>
      <c r="D67" s="14" t="s">
        <v>14</v>
      </c>
      <c r="E67">
        <v>86</v>
      </c>
    </row>
    <row r="68" spans="1:5" x14ac:dyDescent="0.3">
      <c r="A68" s="13" t="s">
        <v>20</v>
      </c>
      <c r="B68">
        <v>1917</v>
      </c>
      <c r="D68" s="14" t="s">
        <v>14</v>
      </c>
      <c r="E68">
        <v>243</v>
      </c>
    </row>
    <row r="69" spans="1:5" x14ac:dyDescent="0.3">
      <c r="A69" s="13" t="s">
        <v>20</v>
      </c>
      <c r="B69">
        <v>95</v>
      </c>
      <c r="D69" s="14" t="s">
        <v>14</v>
      </c>
      <c r="E69">
        <v>65</v>
      </c>
    </row>
    <row r="70" spans="1:5" x14ac:dyDescent="0.3">
      <c r="A70" s="13" t="s">
        <v>20</v>
      </c>
      <c r="B70">
        <v>147</v>
      </c>
      <c r="D70" s="14" t="s">
        <v>14</v>
      </c>
      <c r="E70">
        <v>100</v>
      </c>
    </row>
    <row r="71" spans="1:5" x14ac:dyDescent="0.3">
      <c r="A71" s="13" t="s">
        <v>20</v>
      </c>
      <c r="B71">
        <v>86</v>
      </c>
      <c r="D71" s="14" t="s">
        <v>14</v>
      </c>
      <c r="E71">
        <v>168</v>
      </c>
    </row>
    <row r="72" spans="1:5" x14ac:dyDescent="0.3">
      <c r="A72" s="13" t="s">
        <v>20</v>
      </c>
      <c r="B72">
        <v>83</v>
      </c>
      <c r="D72" s="14" t="s">
        <v>14</v>
      </c>
      <c r="E72">
        <v>13</v>
      </c>
    </row>
    <row r="73" spans="1:5" x14ac:dyDescent="0.3">
      <c r="A73" s="13" t="s">
        <v>20</v>
      </c>
      <c r="B73">
        <v>676</v>
      </c>
      <c r="D73" s="14" t="s">
        <v>14</v>
      </c>
      <c r="E73">
        <v>1</v>
      </c>
    </row>
    <row r="74" spans="1:5" x14ac:dyDescent="0.3">
      <c r="A74" s="13" t="s">
        <v>20</v>
      </c>
      <c r="B74">
        <v>361</v>
      </c>
      <c r="D74" s="14" t="s">
        <v>14</v>
      </c>
      <c r="E74">
        <v>40</v>
      </c>
    </row>
    <row r="75" spans="1:5" x14ac:dyDescent="0.3">
      <c r="A75" s="13" t="s">
        <v>20</v>
      </c>
      <c r="B75">
        <v>131</v>
      </c>
      <c r="D75" s="14" t="s">
        <v>14</v>
      </c>
      <c r="E75">
        <v>226</v>
      </c>
    </row>
    <row r="76" spans="1:5" x14ac:dyDescent="0.3">
      <c r="A76" s="13" t="s">
        <v>20</v>
      </c>
      <c r="B76">
        <v>126</v>
      </c>
      <c r="D76" s="14" t="s">
        <v>14</v>
      </c>
      <c r="E76">
        <v>1625</v>
      </c>
    </row>
    <row r="77" spans="1:5" x14ac:dyDescent="0.3">
      <c r="A77" s="13" t="s">
        <v>20</v>
      </c>
      <c r="B77">
        <v>275</v>
      </c>
      <c r="D77" s="14" t="s">
        <v>14</v>
      </c>
      <c r="E77">
        <v>143</v>
      </c>
    </row>
    <row r="78" spans="1:5" x14ac:dyDescent="0.3">
      <c r="A78" s="13" t="s">
        <v>20</v>
      </c>
      <c r="B78">
        <v>67</v>
      </c>
      <c r="D78" s="14" t="s">
        <v>14</v>
      </c>
      <c r="E78">
        <v>934</v>
      </c>
    </row>
    <row r="79" spans="1:5" x14ac:dyDescent="0.3">
      <c r="A79" s="13" t="s">
        <v>20</v>
      </c>
      <c r="B79">
        <v>154</v>
      </c>
      <c r="D79" s="14" t="s">
        <v>14</v>
      </c>
      <c r="E79">
        <v>17</v>
      </c>
    </row>
    <row r="80" spans="1:5" x14ac:dyDescent="0.3">
      <c r="A80" s="13" t="s">
        <v>20</v>
      </c>
      <c r="B80">
        <v>1782</v>
      </c>
      <c r="D80" s="14" t="s">
        <v>14</v>
      </c>
      <c r="E80">
        <v>2179</v>
      </c>
    </row>
    <row r="81" spans="1:5" x14ac:dyDescent="0.3">
      <c r="A81" s="13" t="s">
        <v>20</v>
      </c>
      <c r="B81">
        <v>903</v>
      </c>
      <c r="D81" s="14" t="s">
        <v>14</v>
      </c>
      <c r="E81">
        <v>931</v>
      </c>
    </row>
    <row r="82" spans="1:5" x14ac:dyDescent="0.3">
      <c r="A82" s="13" t="s">
        <v>20</v>
      </c>
      <c r="B82">
        <v>94</v>
      </c>
      <c r="D82" s="14" t="s">
        <v>14</v>
      </c>
      <c r="E82">
        <v>92</v>
      </c>
    </row>
    <row r="83" spans="1:5" x14ac:dyDescent="0.3">
      <c r="A83" s="13" t="s">
        <v>20</v>
      </c>
      <c r="B83">
        <v>180</v>
      </c>
      <c r="D83" s="14" t="s">
        <v>14</v>
      </c>
      <c r="E83">
        <v>57</v>
      </c>
    </row>
    <row r="84" spans="1:5" x14ac:dyDescent="0.3">
      <c r="A84" s="13" t="s">
        <v>20</v>
      </c>
      <c r="B84">
        <v>533</v>
      </c>
      <c r="D84" s="14" t="s">
        <v>14</v>
      </c>
      <c r="E84">
        <v>41</v>
      </c>
    </row>
    <row r="85" spans="1:5" x14ac:dyDescent="0.3">
      <c r="A85" s="13" t="s">
        <v>20</v>
      </c>
      <c r="B85">
        <v>2443</v>
      </c>
      <c r="D85" s="14" t="s">
        <v>14</v>
      </c>
      <c r="E85">
        <v>1</v>
      </c>
    </row>
    <row r="86" spans="1:5" x14ac:dyDescent="0.3">
      <c r="A86" s="13" t="s">
        <v>20</v>
      </c>
      <c r="B86">
        <v>89</v>
      </c>
      <c r="D86" s="14" t="s">
        <v>14</v>
      </c>
      <c r="E86">
        <v>101</v>
      </c>
    </row>
    <row r="87" spans="1:5" x14ac:dyDescent="0.3">
      <c r="A87" s="13" t="s">
        <v>20</v>
      </c>
      <c r="B87">
        <v>159</v>
      </c>
      <c r="D87" s="14" t="s">
        <v>14</v>
      </c>
      <c r="E87">
        <v>1335</v>
      </c>
    </row>
    <row r="88" spans="1:5" x14ac:dyDescent="0.3">
      <c r="A88" s="13" t="s">
        <v>20</v>
      </c>
      <c r="B88">
        <v>50</v>
      </c>
      <c r="D88" s="14" t="s">
        <v>14</v>
      </c>
      <c r="E88">
        <v>15</v>
      </c>
    </row>
    <row r="89" spans="1:5" x14ac:dyDescent="0.3">
      <c r="A89" s="13" t="s">
        <v>20</v>
      </c>
      <c r="B89">
        <v>186</v>
      </c>
      <c r="D89" s="14" t="s">
        <v>14</v>
      </c>
      <c r="E89">
        <v>454</v>
      </c>
    </row>
    <row r="90" spans="1:5" x14ac:dyDescent="0.3">
      <c r="A90" s="13" t="s">
        <v>20</v>
      </c>
      <c r="B90">
        <v>1071</v>
      </c>
      <c r="D90" s="14" t="s">
        <v>14</v>
      </c>
      <c r="E90">
        <v>3182</v>
      </c>
    </row>
    <row r="91" spans="1:5" x14ac:dyDescent="0.3">
      <c r="A91" s="13" t="s">
        <v>20</v>
      </c>
      <c r="B91">
        <v>117</v>
      </c>
      <c r="D91" s="14" t="s">
        <v>14</v>
      </c>
      <c r="E91">
        <v>15</v>
      </c>
    </row>
    <row r="92" spans="1:5" x14ac:dyDescent="0.3">
      <c r="A92" s="13" t="s">
        <v>20</v>
      </c>
      <c r="B92">
        <v>70</v>
      </c>
      <c r="D92" s="14" t="s">
        <v>14</v>
      </c>
      <c r="E92">
        <v>133</v>
      </c>
    </row>
    <row r="93" spans="1:5" x14ac:dyDescent="0.3">
      <c r="A93" s="13" t="s">
        <v>20</v>
      </c>
      <c r="B93">
        <v>135</v>
      </c>
      <c r="D93" s="14" t="s">
        <v>14</v>
      </c>
      <c r="E93">
        <v>2062</v>
      </c>
    </row>
    <row r="94" spans="1:5" x14ac:dyDescent="0.3">
      <c r="A94" s="13" t="s">
        <v>20</v>
      </c>
      <c r="B94">
        <v>768</v>
      </c>
      <c r="D94" s="14" t="s">
        <v>14</v>
      </c>
      <c r="E94">
        <v>29</v>
      </c>
    </row>
    <row r="95" spans="1:5" x14ac:dyDescent="0.3">
      <c r="A95" s="13" t="s">
        <v>20</v>
      </c>
      <c r="B95">
        <v>199</v>
      </c>
      <c r="D95" s="14" t="s">
        <v>14</v>
      </c>
      <c r="E95">
        <v>132</v>
      </c>
    </row>
    <row r="96" spans="1:5" x14ac:dyDescent="0.3">
      <c r="A96" s="13" t="s">
        <v>20</v>
      </c>
      <c r="B96">
        <v>107</v>
      </c>
      <c r="D96" s="14" t="s">
        <v>14</v>
      </c>
      <c r="E96">
        <v>137</v>
      </c>
    </row>
    <row r="97" spans="1:5" x14ac:dyDescent="0.3">
      <c r="A97" s="13" t="s">
        <v>20</v>
      </c>
      <c r="B97">
        <v>195</v>
      </c>
      <c r="D97" s="14" t="s">
        <v>14</v>
      </c>
      <c r="E97">
        <v>908</v>
      </c>
    </row>
    <row r="98" spans="1:5" x14ac:dyDescent="0.3">
      <c r="A98" s="13" t="s">
        <v>20</v>
      </c>
      <c r="B98">
        <v>3376</v>
      </c>
      <c r="D98" s="14" t="s">
        <v>14</v>
      </c>
      <c r="E98">
        <v>10</v>
      </c>
    </row>
    <row r="99" spans="1:5" x14ac:dyDescent="0.3">
      <c r="A99" s="13" t="s">
        <v>20</v>
      </c>
      <c r="B99">
        <v>41</v>
      </c>
      <c r="D99" s="14" t="s">
        <v>14</v>
      </c>
      <c r="E99">
        <v>1910</v>
      </c>
    </row>
    <row r="100" spans="1:5" x14ac:dyDescent="0.3">
      <c r="A100" s="13" t="s">
        <v>20</v>
      </c>
      <c r="B100">
        <v>1821</v>
      </c>
      <c r="D100" s="14" t="s">
        <v>14</v>
      </c>
      <c r="E100">
        <v>38</v>
      </c>
    </row>
    <row r="101" spans="1:5" x14ac:dyDescent="0.3">
      <c r="A101" s="13" t="s">
        <v>20</v>
      </c>
      <c r="B101">
        <v>164</v>
      </c>
      <c r="D101" s="14" t="s">
        <v>14</v>
      </c>
      <c r="E101">
        <v>104</v>
      </c>
    </row>
    <row r="102" spans="1:5" x14ac:dyDescent="0.3">
      <c r="A102" s="13" t="s">
        <v>20</v>
      </c>
      <c r="B102">
        <v>157</v>
      </c>
      <c r="D102" s="14" t="s">
        <v>14</v>
      </c>
      <c r="E102">
        <v>49</v>
      </c>
    </row>
    <row r="103" spans="1:5" x14ac:dyDescent="0.3">
      <c r="A103" s="13" t="s">
        <v>20</v>
      </c>
      <c r="B103">
        <v>246</v>
      </c>
      <c r="D103" s="14" t="s">
        <v>14</v>
      </c>
      <c r="E103">
        <v>1</v>
      </c>
    </row>
    <row r="104" spans="1:5" x14ac:dyDescent="0.3">
      <c r="A104" s="13" t="s">
        <v>20</v>
      </c>
      <c r="B104">
        <v>1396</v>
      </c>
      <c r="D104" s="14" t="s">
        <v>14</v>
      </c>
      <c r="E104">
        <v>245</v>
      </c>
    </row>
    <row r="105" spans="1:5" x14ac:dyDescent="0.3">
      <c r="A105" s="13" t="s">
        <v>20</v>
      </c>
      <c r="B105">
        <v>2506</v>
      </c>
      <c r="D105" s="14" t="s">
        <v>14</v>
      </c>
      <c r="E105">
        <v>32</v>
      </c>
    </row>
    <row r="106" spans="1:5" x14ac:dyDescent="0.3">
      <c r="A106" s="13" t="s">
        <v>20</v>
      </c>
      <c r="B106">
        <v>244</v>
      </c>
      <c r="D106" s="14" t="s">
        <v>14</v>
      </c>
      <c r="E106">
        <v>7</v>
      </c>
    </row>
    <row r="107" spans="1:5" x14ac:dyDescent="0.3">
      <c r="A107" s="13" t="s">
        <v>20</v>
      </c>
      <c r="B107">
        <v>146</v>
      </c>
      <c r="D107" s="14" t="s">
        <v>14</v>
      </c>
      <c r="E107">
        <v>803</v>
      </c>
    </row>
    <row r="108" spans="1:5" x14ac:dyDescent="0.3">
      <c r="A108" s="13" t="s">
        <v>20</v>
      </c>
      <c r="B108">
        <v>1267</v>
      </c>
      <c r="D108" s="14" t="s">
        <v>14</v>
      </c>
      <c r="E108">
        <v>16</v>
      </c>
    </row>
    <row r="109" spans="1:5" x14ac:dyDescent="0.3">
      <c r="A109" s="13" t="s">
        <v>20</v>
      </c>
      <c r="B109">
        <v>1561</v>
      </c>
      <c r="D109" s="14" t="s">
        <v>14</v>
      </c>
      <c r="E109">
        <v>31</v>
      </c>
    </row>
    <row r="110" spans="1:5" x14ac:dyDescent="0.3">
      <c r="A110" s="13" t="s">
        <v>20</v>
      </c>
      <c r="B110">
        <v>48</v>
      </c>
      <c r="D110" s="14" t="s">
        <v>14</v>
      </c>
      <c r="E110">
        <v>108</v>
      </c>
    </row>
    <row r="111" spans="1:5" x14ac:dyDescent="0.3">
      <c r="A111" s="13" t="s">
        <v>20</v>
      </c>
      <c r="B111">
        <v>2739</v>
      </c>
      <c r="D111" s="14" t="s">
        <v>14</v>
      </c>
      <c r="E111">
        <v>30</v>
      </c>
    </row>
    <row r="112" spans="1:5" x14ac:dyDescent="0.3">
      <c r="A112" s="13" t="s">
        <v>20</v>
      </c>
      <c r="B112">
        <v>3537</v>
      </c>
      <c r="D112" s="14" t="s">
        <v>14</v>
      </c>
      <c r="E112">
        <v>17</v>
      </c>
    </row>
    <row r="113" spans="1:5" x14ac:dyDescent="0.3">
      <c r="A113" s="13" t="s">
        <v>20</v>
      </c>
      <c r="B113">
        <v>2107</v>
      </c>
      <c r="D113" s="14" t="s">
        <v>14</v>
      </c>
      <c r="E113">
        <v>80</v>
      </c>
    </row>
    <row r="114" spans="1:5" x14ac:dyDescent="0.3">
      <c r="A114" s="13" t="s">
        <v>20</v>
      </c>
      <c r="B114">
        <v>3318</v>
      </c>
      <c r="D114" s="14" t="s">
        <v>14</v>
      </c>
      <c r="E114">
        <v>2468</v>
      </c>
    </row>
    <row r="115" spans="1:5" x14ac:dyDescent="0.3">
      <c r="A115" s="13" t="s">
        <v>20</v>
      </c>
      <c r="B115">
        <v>340</v>
      </c>
      <c r="D115" s="14" t="s">
        <v>14</v>
      </c>
      <c r="E115">
        <v>26</v>
      </c>
    </row>
    <row r="116" spans="1:5" x14ac:dyDescent="0.3">
      <c r="A116" s="13" t="s">
        <v>20</v>
      </c>
      <c r="B116">
        <v>1442</v>
      </c>
      <c r="D116" s="14" t="s">
        <v>14</v>
      </c>
      <c r="E116">
        <v>73</v>
      </c>
    </row>
    <row r="117" spans="1:5" x14ac:dyDescent="0.3">
      <c r="A117" s="13" t="s">
        <v>20</v>
      </c>
      <c r="B117">
        <v>126</v>
      </c>
      <c r="D117" s="14" t="s">
        <v>14</v>
      </c>
      <c r="E117">
        <v>128</v>
      </c>
    </row>
    <row r="118" spans="1:5" x14ac:dyDescent="0.3">
      <c r="A118" s="13" t="s">
        <v>20</v>
      </c>
      <c r="B118">
        <v>524</v>
      </c>
      <c r="D118" s="14" t="s">
        <v>14</v>
      </c>
      <c r="E118">
        <v>33</v>
      </c>
    </row>
    <row r="119" spans="1:5" x14ac:dyDescent="0.3">
      <c r="A119" s="13" t="s">
        <v>20</v>
      </c>
      <c r="B119">
        <v>1989</v>
      </c>
      <c r="D119" s="14" t="s">
        <v>14</v>
      </c>
      <c r="E119">
        <v>1072</v>
      </c>
    </row>
    <row r="120" spans="1:5" x14ac:dyDescent="0.3">
      <c r="A120" s="13" t="s">
        <v>20</v>
      </c>
      <c r="B120">
        <v>157</v>
      </c>
      <c r="D120" s="14" t="s">
        <v>14</v>
      </c>
      <c r="E120">
        <v>393</v>
      </c>
    </row>
    <row r="121" spans="1:5" x14ac:dyDescent="0.3">
      <c r="A121" s="13" t="s">
        <v>20</v>
      </c>
      <c r="B121">
        <v>4498</v>
      </c>
      <c r="D121" s="14" t="s">
        <v>14</v>
      </c>
      <c r="E121">
        <v>1257</v>
      </c>
    </row>
    <row r="122" spans="1:5" x14ac:dyDescent="0.3">
      <c r="A122" s="13" t="s">
        <v>20</v>
      </c>
      <c r="B122">
        <v>80</v>
      </c>
      <c r="D122" s="14" t="s">
        <v>14</v>
      </c>
      <c r="E122">
        <v>328</v>
      </c>
    </row>
    <row r="123" spans="1:5" x14ac:dyDescent="0.3">
      <c r="A123" s="13" t="s">
        <v>20</v>
      </c>
      <c r="B123">
        <v>43</v>
      </c>
      <c r="D123" s="14" t="s">
        <v>14</v>
      </c>
      <c r="E123">
        <v>147</v>
      </c>
    </row>
    <row r="124" spans="1:5" x14ac:dyDescent="0.3">
      <c r="A124" s="13" t="s">
        <v>20</v>
      </c>
      <c r="B124">
        <v>2053</v>
      </c>
      <c r="D124" s="14" t="s">
        <v>14</v>
      </c>
      <c r="E124">
        <v>830</v>
      </c>
    </row>
    <row r="125" spans="1:5" x14ac:dyDescent="0.3">
      <c r="A125" s="13" t="s">
        <v>20</v>
      </c>
      <c r="B125">
        <v>168</v>
      </c>
      <c r="D125" s="14" t="s">
        <v>14</v>
      </c>
      <c r="E125">
        <v>331</v>
      </c>
    </row>
    <row r="126" spans="1:5" x14ac:dyDescent="0.3">
      <c r="A126" s="13" t="s">
        <v>20</v>
      </c>
      <c r="B126">
        <v>4289</v>
      </c>
      <c r="D126" s="14" t="s">
        <v>14</v>
      </c>
      <c r="E126">
        <v>25</v>
      </c>
    </row>
    <row r="127" spans="1:5" x14ac:dyDescent="0.3">
      <c r="A127" s="13" t="s">
        <v>20</v>
      </c>
      <c r="B127">
        <v>165</v>
      </c>
      <c r="D127" s="14" t="s">
        <v>14</v>
      </c>
      <c r="E127">
        <v>3483</v>
      </c>
    </row>
    <row r="128" spans="1:5" x14ac:dyDescent="0.3">
      <c r="A128" s="13" t="s">
        <v>20</v>
      </c>
      <c r="B128">
        <v>1815</v>
      </c>
      <c r="D128" s="14" t="s">
        <v>14</v>
      </c>
      <c r="E128">
        <v>923</v>
      </c>
    </row>
    <row r="129" spans="1:5" x14ac:dyDescent="0.3">
      <c r="A129" s="13" t="s">
        <v>20</v>
      </c>
      <c r="B129">
        <v>397</v>
      </c>
      <c r="D129" s="14" t="s">
        <v>14</v>
      </c>
      <c r="E129">
        <v>1</v>
      </c>
    </row>
    <row r="130" spans="1:5" x14ac:dyDescent="0.3">
      <c r="A130" s="13" t="s">
        <v>20</v>
      </c>
      <c r="B130">
        <v>1539</v>
      </c>
      <c r="D130" s="14" t="s">
        <v>14</v>
      </c>
      <c r="E130">
        <v>33</v>
      </c>
    </row>
    <row r="131" spans="1:5" x14ac:dyDescent="0.3">
      <c r="A131" s="13" t="s">
        <v>20</v>
      </c>
      <c r="B131">
        <v>138</v>
      </c>
      <c r="D131" s="14" t="s">
        <v>14</v>
      </c>
      <c r="E131">
        <v>40</v>
      </c>
    </row>
    <row r="132" spans="1:5" x14ac:dyDescent="0.3">
      <c r="A132" s="13" t="s">
        <v>20</v>
      </c>
      <c r="B132">
        <v>3594</v>
      </c>
      <c r="D132" s="14" t="s">
        <v>14</v>
      </c>
      <c r="E132">
        <v>23</v>
      </c>
    </row>
    <row r="133" spans="1:5" x14ac:dyDescent="0.3">
      <c r="A133" s="13" t="s">
        <v>20</v>
      </c>
      <c r="B133">
        <v>5880</v>
      </c>
      <c r="D133" s="14" t="s">
        <v>14</v>
      </c>
      <c r="E133">
        <v>75</v>
      </c>
    </row>
    <row r="134" spans="1:5" x14ac:dyDescent="0.3">
      <c r="A134" s="13" t="s">
        <v>20</v>
      </c>
      <c r="B134">
        <v>112</v>
      </c>
      <c r="D134" s="14" t="s">
        <v>14</v>
      </c>
      <c r="E134">
        <v>2176</v>
      </c>
    </row>
    <row r="135" spans="1:5" x14ac:dyDescent="0.3">
      <c r="A135" s="13" t="s">
        <v>20</v>
      </c>
      <c r="B135">
        <v>943</v>
      </c>
      <c r="D135" s="14" t="s">
        <v>14</v>
      </c>
      <c r="E135">
        <v>441</v>
      </c>
    </row>
    <row r="136" spans="1:5" x14ac:dyDescent="0.3">
      <c r="A136" s="13" t="s">
        <v>20</v>
      </c>
      <c r="B136">
        <v>2468</v>
      </c>
      <c r="D136" s="14" t="s">
        <v>14</v>
      </c>
      <c r="E136">
        <v>25</v>
      </c>
    </row>
    <row r="137" spans="1:5" x14ac:dyDescent="0.3">
      <c r="A137" s="13" t="s">
        <v>20</v>
      </c>
      <c r="B137">
        <v>2551</v>
      </c>
      <c r="D137" s="14" t="s">
        <v>14</v>
      </c>
      <c r="E137">
        <v>127</v>
      </c>
    </row>
    <row r="138" spans="1:5" x14ac:dyDescent="0.3">
      <c r="A138" s="13" t="s">
        <v>20</v>
      </c>
      <c r="B138">
        <v>101</v>
      </c>
      <c r="D138" s="14" t="s">
        <v>14</v>
      </c>
      <c r="E138">
        <v>355</v>
      </c>
    </row>
    <row r="139" spans="1:5" x14ac:dyDescent="0.3">
      <c r="A139" s="13" t="s">
        <v>20</v>
      </c>
      <c r="B139">
        <v>92</v>
      </c>
      <c r="D139" s="14" t="s">
        <v>14</v>
      </c>
      <c r="E139">
        <v>44</v>
      </c>
    </row>
    <row r="140" spans="1:5" x14ac:dyDescent="0.3">
      <c r="A140" s="13" t="s">
        <v>20</v>
      </c>
      <c r="B140">
        <v>62</v>
      </c>
      <c r="D140" s="14" t="s">
        <v>14</v>
      </c>
      <c r="E140">
        <v>67</v>
      </c>
    </row>
    <row r="141" spans="1:5" x14ac:dyDescent="0.3">
      <c r="A141" s="13" t="s">
        <v>20</v>
      </c>
      <c r="B141">
        <v>149</v>
      </c>
      <c r="D141" s="14" t="s">
        <v>14</v>
      </c>
      <c r="E141">
        <v>1068</v>
      </c>
    </row>
    <row r="142" spans="1:5" x14ac:dyDescent="0.3">
      <c r="A142" s="13" t="s">
        <v>20</v>
      </c>
      <c r="B142">
        <v>329</v>
      </c>
      <c r="D142" s="14" t="s">
        <v>14</v>
      </c>
      <c r="E142">
        <v>424</v>
      </c>
    </row>
    <row r="143" spans="1:5" x14ac:dyDescent="0.3">
      <c r="A143" s="13" t="s">
        <v>20</v>
      </c>
      <c r="B143">
        <v>97</v>
      </c>
      <c r="D143" s="14" t="s">
        <v>14</v>
      </c>
      <c r="E143">
        <v>151</v>
      </c>
    </row>
    <row r="144" spans="1:5" x14ac:dyDescent="0.3">
      <c r="A144" s="13" t="s">
        <v>20</v>
      </c>
      <c r="B144">
        <v>1784</v>
      </c>
      <c r="D144" s="14" t="s">
        <v>14</v>
      </c>
      <c r="E144">
        <v>1608</v>
      </c>
    </row>
    <row r="145" spans="1:5" x14ac:dyDescent="0.3">
      <c r="A145" s="13" t="s">
        <v>20</v>
      </c>
      <c r="B145">
        <v>1684</v>
      </c>
      <c r="D145" s="14" t="s">
        <v>14</v>
      </c>
      <c r="E145">
        <v>941</v>
      </c>
    </row>
    <row r="146" spans="1:5" x14ac:dyDescent="0.3">
      <c r="A146" s="13" t="s">
        <v>20</v>
      </c>
      <c r="B146">
        <v>250</v>
      </c>
      <c r="D146" s="14" t="s">
        <v>14</v>
      </c>
      <c r="E146">
        <v>1</v>
      </c>
    </row>
    <row r="147" spans="1:5" x14ac:dyDescent="0.3">
      <c r="A147" s="13" t="s">
        <v>20</v>
      </c>
      <c r="B147">
        <v>238</v>
      </c>
      <c r="D147" s="14" t="s">
        <v>14</v>
      </c>
      <c r="E147">
        <v>40</v>
      </c>
    </row>
    <row r="148" spans="1:5" x14ac:dyDescent="0.3">
      <c r="A148" s="13" t="s">
        <v>20</v>
      </c>
      <c r="B148">
        <v>53</v>
      </c>
      <c r="D148" s="14" t="s">
        <v>14</v>
      </c>
      <c r="E148">
        <v>3015</v>
      </c>
    </row>
    <row r="149" spans="1:5" x14ac:dyDescent="0.3">
      <c r="A149" s="13" t="s">
        <v>20</v>
      </c>
      <c r="B149">
        <v>214</v>
      </c>
      <c r="D149" s="14" t="s">
        <v>14</v>
      </c>
      <c r="E149">
        <v>435</v>
      </c>
    </row>
    <row r="150" spans="1:5" x14ac:dyDescent="0.3">
      <c r="A150" s="13" t="s">
        <v>20</v>
      </c>
      <c r="B150">
        <v>222</v>
      </c>
      <c r="D150" s="14" t="s">
        <v>14</v>
      </c>
      <c r="E150">
        <v>714</v>
      </c>
    </row>
    <row r="151" spans="1:5" x14ac:dyDescent="0.3">
      <c r="A151" s="13" t="s">
        <v>20</v>
      </c>
      <c r="B151">
        <v>1884</v>
      </c>
      <c r="D151" s="14" t="s">
        <v>14</v>
      </c>
      <c r="E151">
        <v>5497</v>
      </c>
    </row>
    <row r="152" spans="1:5" x14ac:dyDescent="0.3">
      <c r="A152" s="13" t="s">
        <v>20</v>
      </c>
      <c r="B152">
        <v>218</v>
      </c>
      <c r="D152" s="14" t="s">
        <v>14</v>
      </c>
      <c r="E152">
        <v>418</v>
      </c>
    </row>
    <row r="153" spans="1:5" x14ac:dyDescent="0.3">
      <c r="A153" s="13" t="s">
        <v>20</v>
      </c>
      <c r="B153">
        <v>6465</v>
      </c>
      <c r="D153" s="14" t="s">
        <v>14</v>
      </c>
      <c r="E153">
        <v>1439</v>
      </c>
    </row>
    <row r="154" spans="1:5" x14ac:dyDescent="0.3">
      <c r="A154" s="13" t="s">
        <v>20</v>
      </c>
      <c r="B154">
        <v>59</v>
      </c>
      <c r="D154" s="14" t="s">
        <v>14</v>
      </c>
      <c r="E154">
        <v>15</v>
      </c>
    </row>
    <row r="155" spans="1:5" x14ac:dyDescent="0.3">
      <c r="A155" s="13" t="s">
        <v>20</v>
      </c>
      <c r="B155">
        <v>88</v>
      </c>
      <c r="D155" s="14" t="s">
        <v>14</v>
      </c>
      <c r="E155">
        <v>1999</v>
      </c>
    </row>
    <row r="156" spans="1:5" x14ac:dyDescent="0.3">
      <c r="A156" s="13" t="s">
        <v>20</v>
      </c>
      <c r="B156">
        <v>1697</v>
      </c>
      <c r="D156" s="14" t="s">
        <v>14</v>
      </c>
      <c r="E156">
        <v>118</v>
      </c>
    </row>
    <row r="157" spans="1:5" x14ac:dyDescent="0.3">
      <c r="A157" s="13" t="s">
        <v>20</v>
      </c>
      <c r="B157">
        <v>92</v>
      </c>
      <c r="D157" s="14" t="s">
        <v>14</v>
      </c>
      <c r="E157">
        <v>162</v>
      </c>
    </row>
    <row r="158" spans="1:5" x14ac:dyDescent="0.3">
      <c r="A158" s="13" t="s">
        <v>20</v>
      </c>
      <c r="B158">
        <v>186</v>
      </c>
      <c r="D158" s="14" t="s">
        <v>14</v>
      </c>
      <c r="E158">
        <v>83</v>
      </c>
    </row>
    <row r="159" spans="1:5" x14ac:dyDescent="0.3">
      <c r="A159" s="13" t="s">
        <v>20</v>
      </c>
      <c r="B159">
        <v>138</v>
      </c>
      <c r="D159" s="14" t="s">
        <v>14</v>
      </c>
      <c r="E159">
        <v>747</v>
      </c>
    </row>
    <row r="160" spans="1:5" x14ac:dyDescent="0.3">
      <c r="A160" s="13" t="s">
        <v>20</v>
      </c>
      <c r="B160">
        <v>261</v>
      </c>
      <c r="D160" s="14" t="s">
        <v>14</v>
      </c>
      <c r="E160">
        <v>84</v>
      </c>
    </row>
    <row r="161" spans="1:5" x14ac:dyDescent="0.3">
      <c r="A161" s="13" t="s">
        <v>20</v>
      </c>
      <c r="B161">
        <v>107</v>
      </c>
      <c r="D161" s="14" t="s">
        <v>14</v>
      </c>
      <c r="E161">
        <v>91</v>
      </c>
    </row>
    <row r="162" spans="1:5" x14ac:dyDescent="0.3">
      <c r="A162" s="13" t="s">
        <v>20</v>
      </c>
      <c r="B162">
        <v>199</v>
      </c>
      <c r="D162" s="14" t="s">
        <v>14</v>
      </c>
      <c r="E162">
        <v>792</v>
      </c>
    </row>
    <row r="163" spans="1:5" x14ac:dyDescent="0.3">
      <c r="A163" s="13" t="s">
        <v>20</v>
      </c>
      <c r="B163">
        <v>5512</v>
      </c>
      <c r="D163" s="14" t="s">
        <v>14</v>
      </c>
      <c r="E163">
        <v>32</v>
      </c>
    </row>
    <row r="164" spans="1:5" x14ac:dyDescent="0.3">
      <c r="A164" s="13" t="s">
        <v>20</v>
      </c>
      <c r="B164">
        <v>86</v>
      </c>
      <c r="D164" s="14" t="s">
        <v>14</v>
      </c>
      <c r="E164">
        <v>186</v>
      </c>
    </row>
    <row r="165" spans="1:5" x14ac:dyDescent="0.3">
      <c r="A165" s="13" t="s">
        <v>20</v>
      </c>
      <c r="B165">
        <v>2768</v>
      </c>
      <c r="D165" s="14" t="s">
        <v>14</v>
      </c>
      <c r="E165">
        <v>605</v>
      </c>
    </row>
    <row r="166" spans="1:5" x14ac:dyDescent="0.3">
      <c r="A166" s="13" t="s">
        <v>20</v>
      </c>
      <c r="B166">
        <v>48</v>
      </c>
      <c r="D166" s="14" t="s">
        <v>14</v>
      </c>
      <c r="E166">
        <v>1</v>
      </c>
    </row>
    <row r="167" spans="1:5" x14ac:dyDescent="0.3">
      <c r="A167" s="13" t="s">
        <v>20</v>
      </c>
      <c r="B167">
        <v>87</v>
      </c>
      <c r="D167" s="14" t="s">
        <v>14</v>
      </c>
      <c r="E167">
        <v>31</v>
      </c>
    </row>
    <row r="168" spans="1:5" x14ac:dyDescent="0.3">
      <c r="A168" s="13" t="s">
        <v>20</v>
      </c>
      <c r="B168">
        <v>1894</v>
      </c>
      <c r="D168" s="14" t="s">
        <v>14</v>
      </c>
      <c r="E168">
        <v>1181</v>
      </c>
    </row>
    <row r="169" spans="1:5" x14ac:dyDescent="0.3">
      <c r="A169" s="13" t="s">
        <v>20</v>
      </c>
      <c r="B169">
        <v>282</v>
      </c>
      <c r="D169" s="14" t="s">
        <v>14</v>
      </c>
      <c r="E169">
        <v>39</v>
      </c>
    </row>
    <row r="170" spans="1:5" x14ac:dyDescent="0.3">
      <c r="A170" s="13" t="s">
        <v>20</v>
      </c>
      <c r="B170">
        <v>116</v>
      </c>
      <c r="D170" s="14" t="s">
        <v>14</v>
      </c>
      <c r="E170">
        <v>46</v>
      </c>
    </row>
    <row r="171" spans="1:5" x14ac:dyDescent="0.3">
      <c r="A171" s="13" t="s">
        <v>20</v>
      </c>
      <c r="B171">
        <v>83</v>
      </c>
      <c r="D171" s="14" t="s">
        <v>14</v>
      </c>
      <c r="E171">
        <v>105</v>
      </c>
    </row>
    <row r="172" spans="1:5" x14ac:dyDescent="0.3">
      <c r="A172" s="13" t="s">
        <v>20</v>
      </c>
      <c r="B172">
        <v>91</v>
      </c>
      <c r="D172" s="14" t="s">
        <v>14</v>
      </c>
      <c r="E172">
        <v>535</v>
      </c>
    </row>
    <row r="173" spans="1:5" x14ac:dyDescent="0.3">
      <c r="A173" s="13" t="s">
        <v>20</v>
      </c>
      <c r="B173">
        <v>546</v>
      </c>
      <c r="D173" s="14" t="s">
        <v>14</v>
      </c>
      <c r="E173">
        <v>16</v>
      </c>
    </row>
    <row r="174" spans="1:5" x14ac:dyDescent="0.3">
      <c r="A174" s="13" t="s">
        <v>20</v>
      </c>
      <c r="B174">
        <v>393</v>
      </c>
      <c r="D174" s="14" t="s">
        <v>14</v>
      </c>
      <c r="E174">
        <v>575</v>
      </c>
    </row>
    <row r="175" spans="1:5" x14ac:dyDescent="0.3">
      <c r="A175" s="13" t="s">
        <v>20</v>
      </c>
      <c r="B175">
        <v>133</v>
      </c>
      <c r="D175" s="14" t="s">
        <v>14</v>
      </c>
      <c r="E175">
        <v>1120</v>
      </c>
    </row>
    <row r="176" spans="1:5" x14ac:dyDescent="0.3">
      <c r="A176" s="13" t="s">
        <v>20</v>
      </c>
      <c r="B176">
        <v>254</v>
      </c>
      <c r="D176" s="14" t="s">
        <v>14</v>
      </c>
      <c r="E176">
        <v>113</v>
      </c>
    </row>
    <row r="177" spans="1:5" x14ac:dyDescent="0.3">
      <c r="A177" s="13" t="s">
        <v>20</v>
      </c>
      <c r="B177">
        <v>176</v>
      </c>
      <c r="D177" s="14" t="s">
        <v>14</v>
      </c>
      <c r="E177">
        <v>1538</v>
      </c>
    </row>
    <row r="178" spans="1:5" x14ac:dyDescent="0.3">
      <c r="A178" s="13" t="s">
        <v>20</v>
      </c>
      <c r="B178">
        <v>337</v>
      </c>
      <c r="D178" s="14" t="s">
        <v>14</v>
      </c>
      <c r="E178">
        <v>9</v>
      </c>
    </row>
    <row r="179" spans="1:5" x14ac:dyDescent="0.3">
      <c r="A179" s="13" t="s">
        <v>20</v>
      </c>
      <c r="B179">
        <v>107</v>
      </c>
      <c r="D179" s="14" t="s">
        <v>14</v>
      </c>
      <c r="E179">
        <v>554</v>
      </c>
    </row>
    <row r="180" spans="1:5" x14ac:dyDescent="0.3">
      <c r="A180" s="13" t="s">
        <v>20</v>
      </c>
      <c r="B180">
        <v>183</v>
      </c>
      <c r="D180" s="14" t="s">
        <v>14</v>
      </c>
      <c r="E180">
        <v>648</v>
      </c>
    </row>
    <row r="181" spans="1:5" x14ac:dyDescent="0.3">
      <c r="A181" s="13" t="s">
        <v>20</v>
      </c>
      <c r="B181">
        <v>72</v>
      </c>
      <c r="D181" s="14" t="s">
        <v>14</v>
      </c>
      <c r="E181">
        <v>21</v>
      </c>
    </row>
    <row r="182" spans="1:5" x14ac:dyDescent="0.3">
      <c r="A182" s="13" t="s">
        <v>20</v>
      </c>
      <c r="B182">
        <v>295</v>
      </c>
      <c r="D182" s="14" t="s">
        <v>14</v>
      </c>
      <c r="E182">
        <v>54</v>
      </c>
    </row>
    <row r="183" spans="1:5" x14ac:dyDescent="0.3">
      <c r="A183" s="13" t="s">
        <v>20</v>
      </c>
      <c r="B183">
        <v>142</v>
      </c>
      <c r="D183" s="14" t="s">
        <v>14</v>
      </c>
      <c r="E183">
        <v>120</v>
      </c>
    </row>
    <row r="184" spans="1:5" x14ac:dyDescent="0.3">
      <c r="A184" s="13" t="s">
        <v>20</v>
      </c>
      <c r="B184">
        <v>85</v>
      </c>
      <c r="D184" s="14" t="s">
        <v>14</v>
      </c>
      <c r="E184">
        <v>579</v>
      </c>
    </row>
    <row r="185" spans="1:5" x14ac:dyDescent="0.3">
      <c r="A185" s="13" t="s">
        <v>20</v>
      </c>
      <c r="B185">
        <v>659</v>
      </c>
      <c r="D185" s="14" t="s">
        <v>14</v>
      </c>
      <c r="E185">
        <v>2072</v>
      </c>
    </row>
    <row r="186" spans="1:5" x14ac:dyDescent="0.3">
      <c r="A186" s="13" t="s">
        <v>20</v>
      </c>
      <c r="B186">
        <v>121</v>
      </c>
      <c r="D186" s="14" t="s">
        <v>14</v>
      </c>
      <c r="E186">
        <v>0</v>
      </c>
    </row>
    <row r="187" spans="1:5" x14ac:dyDescent="0.3">
      <c r="A187" s="13" t="s">
        <v>20</v>
      </c>
      <c r="B187">
        <v>3742</v>
      </c>
      <c r="D187" s="14" t="s">
        <v>14</v>
      </c>
      <c r="E187">
        <v>1796</v>
      </c>
    </row>
    <row r="188" spans="1:5" x14ac:dyDescent="0.3">
      <c r="A188" s="13" t="s">
        <v>20</v>
      </c>
      <c r="B188">
        <v>223</v>
      </c>
      <c r="D188" s="14" t="s">
        <v>14</v>
      </c>
      <c r="E188">
        <v>62</v>
      </c>
    </row>
    <row r="189" spans="1:5" x14ac:dyDescent="0.3">
      <c r="A189" s="13" t="s">
        <v>20</v>
      </c>
      <c r="B189">
        <v>133</v>
      </c>
      <c r="D189" s="14" t="s">
        <v>14</v>
      </c>
      <c r="E189">
        <v>347</v>
      </c>
    </row>
    <row r="190" spans="1:5" x14ac:dyDescent="0.3">
      <c r="A190" s="13" t="s">
        <v>20</v>
      </c>
      <c r="B190">
        <v>5168</v>
      </c>
      <c r="D190" s="14" t="s">
        <v>14</v>
      </c>
      <c r="E190">
        <v>19</v>
      </c>
    </row>
    <row r="191" spans="1:5" x14ac:dyDescent="0.3">
      <c r="A191" s="13" t="s">
        <v>20</v>
      </c>
      <c r="B191">
        <v>307</v>
      </c>
      <c r="D191" s="14" t="s">
        <v>14</v>
      </c>
      <c r="E191">
        <v>1258</v>
      </c>
    </row>
    <row r="192" spans="1:5" x14ac:dyDescent="0.3">
      <c r="A192" s="13" t="s">
        <v>20</v>
      </c>
      <c r="B192">
        <v>2441</v>
      </c>
      <c r="D192" s="14" t="s">
        <v>14</v>
      </c>
      <c r="E192">
        <v>362</v>
      </c>
    </row>
    <row r="193" spans="1:5" x14ac:dyDescent="0.3">
      <c r="A193" s="13" t="s">
        <v>20</v>
      </c>
      <c r="B193">
        <v>1385</v>
      </c>
      <c r="D193" s="14" t="s">
        <v>14</v>
      </c>
      <c r="E193">
        <v>133</v>
      </c>
    </row>
    <row r="194" spans="1:5" x14ac:dyDescent="0.3">
      <c r="A194" s="13" t="s">
        <v>20</v>
      </c>
      <c r="B194">
        <v>190</v>
      </c>
      <c r="D194" s="14" t="s">
        <v>14</v>
      </c>
      <c r="E194">
        <v>846</v>
      </c>
    </row>
    <row r="195" spans="1:5" x14ac:dyDescent="0.3">
      <c r="A195" s="13" t="s">
        <v>20</v>
      </c>
      <c r="B195">
        <v>470</v>
      </c>
      <c r="D195" s="14" t="s">
        <v>14</v>
      </c>
      <c r="E195">
        <v>10</v>
      </c>
    </row>
    <row r="196" spans="1:5" x14ac:dyDescent="0.3">
      <c r="A196" s="13" t="s">
        <v>20</v>
      </c>
      <c r="B196">
        <v>253</v>
      </c>
      <c r="D196" s="14" t="s">
        <v>14</v>
      </c>
      <c r="E196">
        <v>191</v>
      </c>
    </row>
    <row r="197" spans="1:5" x14ac:dyDescent="0.3">
      <c r="A197" s="13" t="s">
        <v>20</v>
      </c>
      <c r="B197">
        <v>1113</v>
      </c>
      <c r="D197" s="14" t="s">
        <v>14</v>
      </c>
      <c r="E197">
        <v>1979</v>
      </c>
    </row>
    <row r="198" spans="1:5" x14ac:dyDescent="0.3">
      <c r="A198" s="13" t="s">
        <v>20</v>
      </c>
      <c r="B198">
        <v>2283</v>
      </c>
      <c r="D198" s="14" t="s">
        <v>14</v>
      </c>
      <c r="E198">
        <v>63</v>
      </c>
    </row>
    <row r="199" spans="1:5" x14ac:dyDescent="0.3">
      <c r="A199" s="13" t="s">
        <v>20</v>
      </c>
      <c r="B199">
        <v>1095</v>
      </c>
      <c r="D199" s="14" t="s">
        <v>14</v>
      </c>
      <c r="E199">
        <v>6080</v>
      </c>
    </row>
    <row r="200" spans="1:5" x14ac:dyDescent="0.3">
      <c r="A200" s="13" t="s">
        <v>20</v>
      </c>
      <c r="B200">
        <v>1690</v>
      </c>
      <c r="D200" s="14" t="s">
        <v>14</v>
      </c>
      <c r="E200">
        <v>80</v>
      </c>
    </row>
    <row r="201" spans="1:5" x14ac:dyDescent="0.3">
      <c r="A201" s="13" t="s">
        <v>20</v>
      </c>
      <c r="B201">
        <v>191</v>
      </c>
      <c r="D201" s="14" t="s">
        <v>14</v>
      </c>
      <c r="E201">
        <v>9</v>
      </c>
    </row>
    <row r="202" spans="1:5" x14ac:dyDescent="0.3">
      <c r="A202" s="13" t="s">
        <v>20</v>
      </c>
      <c r="B202">
        <v>2013</v>
      </c>
      <c r="D202" s="14" t="s">
        <v>14</v>
      </c>
      <c r="E202">
        <v>1784</v>
      </c>
    </row>
    <row r="203" spans="1:5" x14ac:dyDescent="0.3">
      <c r="A203" s="13" t="s">
        <v>20</v>
      </c>
      <c r="B203">
        <v>1703</v>
      </c>
      <c r="D203" s="14" t="s">
        <v>14</v>
      </c>
      <c r="E203">
        <v>243</v>
      </c>
    </row>
    <row r="204" spans="1:5" x14ac:dyDescent="0.3">
      <c r="A204" s="13" t="s">
        <v>20</v>
      </c>
      <c r="B204">
        <v>80</v>
      </c>
      <c r="D204" s="14" t="s">
        <v>14</v>
      </c>
      <c r="E204">
        <v>1296</v>
      </c>
    </row>
    <row r="205" spans="1:5" x14ac:dyDescent="0.3">
      <c r="A205" s="13" t="s">
        <v>20</v>
      </c>
      <c r="B205">
        <v>41</v>
      </c>
      <c r="D205" s="14" t="s">
        <v>14</v>
      </c>
      <c r="E205">
        <v>77</v>
      </c>
    </row>
    <row r="206" spans="1:5" x14ac:dyDescent="0.3">
      <c r="A206" s="13" t="s">
        <v>20</v>
      </c>
      <c r="B206">
        <v>187</v>
      </c>
      <c r="D206" s="14" t="s">
        <v>14</v>
      </c>
      <c r="E206">
        <v>395</v>
      </c>
    </row>
    <row r="207" spans="1:5" x14ac:dyDescent="0.3">
      <c r="A207" s="13" t="s">
        <v>20</v>
      </c>
      <c r="B207">
        <v>2875</v>
      </c>
      <c r="D207" s="14" t="s">
        <v>14</v>
      </c>
      <c r="E207">
        <v>49</v>
      </c>
    </row>
    <row r="208" spans="1:5" x14ac:dyDescent="0.3">
      <c r="A208" s="13" t="s">
        <v>20</v>
      </c>
      <c r="B208">
        <v>88</v>
      </c>
      <c r="D208" s="14" t="s">
        <v>14</v>
      </c>
      <c r="E208">
        <v>180</v>
      </c>
    </row>
    <row r="209" spans="1:5" x14ac:dyDescent="0.3">
      <c r="A209" s="13" t="s">
        <v>20</v>
      </c>
      <c r="B209">
        <v>191</v>
      </c>
      <c r="D209" s="14" t="s">
        <v>14</v>
      </c>
      <c r="E209">
        <v>2690</v>
      </c>
    </row>
    <row r="210" spans="1:5" x14ac:dyDescent="0.3">
      <c r="A210" s="13" t="s">
        <v>20</v>
      </c>
      <c r="B210">
        <v>139</v>
      </c>
      <c r="D210" s="14" t="s">
        <v>14</v>
      </c>
      <c r="E210">
        <v>2779</v>
      </c>
    </row>
    <row r="211" spans="1:5" x14ac:dyDescent="0.3">
      <c r="A211" s="13" t="s">
        <v>20</v>
      </c>
      <c r="B211">
        <v>186</v>
      </c>
      <c r="D211" s="14" t="s">
        <v>14</v>
      </c>
      <c r="E211">
        <v>92</v>
      </c>
    </row>
    <row r="212" spans="1:5" x14ac:dyDescent="0.3">
      <c r="A212" s="13" t="s">
        <v>20</v>
      </c>
      <c r="B212">
        <v>112</v>
      </c>
      <c r="D212" s="14" t="s">
        <v>14</v>
      </c>
      <c r="E212">
        <v>1028</v>
      </c>
    </row>
    <row r="213" spans="1:5" x14ac:dyDescent="0.3">
      <c r="A213" s="13" t="s">
        <v>20</v>
      </c>
      <c r="B213">
        <v>101</v>
      </c>
      <c r="D213" s="14" t="s">
        <v>14</v>
      </c>
      <c r="E213">
        <v>26</v>
      </c>
    </row>
    <row r="214" spans="1:5" x14ac:dyDescent="0.3">
      <c r="A214" s="13" t="s">
        <v>20</v>
      </c>
      <c r="B214">
        <v>206</v>
      </c>
      <c r="D214" s="14" t="s">
        <v>14</v>
      </c>
      <c r="E214">
        <v>1790</v>
      </c>
    </row>
    <row r="215" spans="1:5" x14ac:dyDescent="0.3">
      <c r="A215" s="13" t="s">
        <v>20</v>
      </c>
      <c r="B215">
        <v>154</v>
      </c>
      <c r="D215" s="14" t="s">
        <v>14</v>
      </c>
      <c r="E215">
        <v>37</v>
      </c>
    </row>
    <row r="216" spans="1:5" x14ac:dyDescent="0.3">
      <c r="A216" s="13" t="s">
        <v>20</v>
      </c>
      <c r="B216">
        <v>5966</v>
      </c>
      <c r="D216" s="14" t="s">
        <v>14</v>
      </c>
      <c r="E216">
        <v>35</v>
      </c>
    </row>
    <row r="217" spans="1:5" x14ac:dyDescent="0.3">
      <c r="A217" s="13" t="s">
        <v>20</v>
      </c>
      <c r="B217">
        <v>169</v>
      </c>
      <c r="D217" s="14" t="s">
        <v>14</v>
      </c>
      <c r="E217">
        <v>558</v>
      </c>
    </row>
    <row r="218" spans="1:5" x14ac:dyDescent="0.3">
      <c r="A218" s="13" t="s">
        <v>20</v>
      </c>
      <c r="B218">
        <v>2106</v>
      </c>
      <c r="D218" s="14" t="s">
        <v>14</v>
      </c>
      <c r="E218">
        <v>64</v>
      </c>
    </row>
    <row r="219" spans="1:5" x14ac:dyDescent="0.3">
      <c r="A219" s="13" t="s">
        <v>20</v>
      </c>
      <c r="B219">
        <v>131</v>
      </c>
      <c r="D219" s="14" t="s">
        <v>14</v>
      </c>
      <c r="E219">
        <v>245</v>
      </c>
    </row>
    <row r="220" spans="1:5" x14ac:dyDescent="0.3">
      <c r="A220" s="13" t="s">
        <v>20</v>
      </c>
      <c r="B220">
        <v>84</v>
      </c>
      <c r="D220" s="14" t="s">
        <v>14</v>
      </c>
      <c r="E220">
        <v>71</v>
      </c>
    </row>
    <row r="221" spans="1:5" x14ac:dyDescent="0.3">
      <c r="A221" s="13" t="s">
        <v>20</v>
      </c>
      <c r="B221">
        <v>155</v>
      </c>
      <c r="D221" s="14" t="s">
        <v>14</v>
      </c>
      <c r="E221">
        <v>42</v>
      </c>
    </row>
    <row r="222" spans="1:5" x14ac:dyDescent="0.3">
      <c r="A222" s="13" t="s">
        <v>20</v>
      </c>
      <c r="B222">
        <v>189</v>
      </c>
      <c r="D222" s="14" t="s">
        <v>14</v>
      </c>
      <c r="E222">
        <v>156</v>
      </c>
    </row>
    <row r="223" spans="1:5" x14ac:dyDescent="0.3">
      <c r="A223" s="13" t="s">
        <v>20</v>
      </c>
      <c r="B223">
        <v>4799</v>
      </c>
      <c r="D223" s="14" t="s">
        <v>14</v>
      </c>
      <c r="E223">
        <v>1368</v>
      </c>
    </row>
    <row r="224" spans="1:5" x14ac:dyDescent="0.3">
      <c r="A224" s="13" t="s">
        <v>20</v>
      </c>
      <c r="B224">
        <v>1137</v>
      </c>
      <c r="D224" s="14" t="s">
        <v>14</v>
      </c>
      <c r="E224">
        <v>102</v>
      </c>
    </row>
    <row r="225" spans="1:5" x14ac:dyDescent="0.3">
      <c r="A225" s="13" t="s">
        <v>20</v>
      </c>
      <c r="B225">
        <v>1152</v>
      </c>
      <c r="D225" s="14" t="s">
        <v>14</v>
      </c>
      <c r="E225">
        <v>86</v>
      </c>
    </row>
    <row r="226" spans="1:5" x14ac:dyDescent="0.3">
      <c r="A226" s="13" t="s">
        <v>20</v>
      </c>
      <c r="B226">
        <v>50</v>
      </c>
      <c r="D226" s="14" t="s">
        <v>14</v>
      </c>
      <c r="E226">
        <v>253</v>
      </c>
    </row>
    <row r="227" spans="1:5" x14ac:dyDescent="0.3">
      <c r="A227" s="13" t="s">
        <v>20</v>
      </c>
      <c r="B227">
        <v>3059</v>
      </c>
      <c r="D227" s="14" t="s">
        <v>14</v>
      </c>
      <c r="E227">
        <v>157</v>
      </c>
    </row>
    <row r="228" spans="1:5" x14ac:dyDescent="0.3">
      <c r="A228" s="13" t="s">
        <v>20</v>
      </c>
      <c r="B228">
        <v>34</v>
      </c>
      <c r="D228" s="14" t="s">
        <v>14</v>
      </c>
      <c r="E228">
        <v>183</v>
      </c>
    </row>
    <row r="229" spans="1:5" x14ac:dyDescent="0.3">
      <c r="A229" s="13" t="s">
        <v>20</v>
      </c>
      <c r="B229">
        <v>220</v>
      </c>
      <c r="D229" s="14" t="s">
        <v>14</v>
      </c>
      <c r="E229">
        <v>82</v>
      </c>
    </row>
    <row r="230" spans="1:5" x14ac:dyDescent="0.3">
      <c r="A230" s="13" t="s">
        <v>20</v>
      </c>
      <c r="B230">
        <v>1604</v>
      </c>
      <c r="D230" s="14" t="s">
        <v>14</v>
      </c>
      <c r="E230">
        <v>1</v>
      </c>
    </row>
    <row r="231" spans="1:5" x14ac:dyDescent="0.3">
      <c r="A231" s="13" t="s">
        <v>20</v>
      </c>
      <c r="B231">
        <v>454</v>
      </c>
      <c r="D231" s="14" t="s">
        <v>14</v>
      </c>
      <c r="E231">
        <v>1198</v>
      </c>
    </row>
    <row r="232" spans="1:5" x14ac:dyDescent="0.3">
      <c r="A232" s="13" t="s">
        <v>20</v>
      </c>
      <c r="B232">
        <v>123</v>
      </c>
      <c r="D232" s="14" t="s">
        <v>14</v>
      </c>
      <c r="E232">
        <v>648</v>
      </c>
    </row>
    <row r="233" spans="1:5" x14ac:dyDescent="0.3">
      <c r="A233" s="13" t="s">
        <v>20</v>
      </c>
      <c r="B233">
        <v>299</v>
      </c>
      <c r="D233" s="14" t="s">
        <v>14</v>
      </c>
      <c r="E233">
        <v>64</v>
      </c>
    </row>
    <row r="234" spans="1:5" x14ac:dyDescent="0.3">
      <c r="A234" s="13" t="s">
        <v>20</v>
      </c>
      <c r="B234">
        <v>2237</v>
      </c>
      <c r="D234" s="14" t="s">
        <v>14</v>
      </c>
      <c r="E234">
        <v>62</v>
      </c>
    </row>
    <row r="235" spans="1:5" x14ac:dyDescent="0.3">
      <c r="A235" s="13" t="s">
        <v>20</v>
      </c>
      <c r="B235">
        <v>645</v>
      </c>
      <c r="D235" s="14" t="s">
        <v>14</v>
      </c>
      <c r="E235">
        <v>750</v>
      </c>
    </row>
    <row r="236" spans="1:5" x14ac:dyDescent="0.3">
      <c r="A236" s="13" t="s">
        <v>20</v>
      </c>
      <c r="B236">
        <v>484</v>
      </c>
      <c r="D236" s="14" t="s">
        <v>14</v>
      </c>
      <c r="E236">
        <v>105</v>
      </c>
    </row>
    <row r="237" spans="1:5" x14ac:dyDescent="0.3">
      <c r="A237" s="13" t="s">
        <v>20</v>
      </c>
      <c r="B237">
        <v>154</v>
      </c>
      <c r="D237" s="14" t="s">
        <v>14</v>
      </c>
      <c r="E237">
        <v>2604</v>
      </c>
    </row>
    <row r="238" spans="1:5" x14ac:dyDescent="0.3">
      <c r="A238" s="13" t="s">
        <v>20</v>
      </c>
      <c r="B238">
        <v>82</v>
      </c>
      <c r="D238" s="14" t="s">
        <v>14</v>
      </c>
      <c r="E238">
        <v>65</v>
      </c>
    </row>
    <row r="239" spans="1:5" x14ac:dyDescent="0.3">
      <c r="A239" s="13" t="s">
        <v>20</v>
      </c>
      <c r="B239">
        <v>134</v>
      </c>
      <c r="D239" s="14" t="s">
        <v>14</v>
      </c>
      <c r="E239">
        <v>94</v>
      </c>
    </row>
    <row r="240" spans="1:5" x14ac:dyDescent="0.3">
      <c r="A240" s="13" t="s">
        <v>20</v>
      </c>
      <c r="B240">
        <v>5203</v>
      </c>
      <c r="D240" s="14" t="s">
        <v>14</v>
      </c>
      <c r="E240">
        <v>257</v>
      </c>
    </row>
    <row r="241" spans="1:5" x14ac:dyDescent="0.3">
      <c r="A241" s="13" t="s">
        <v>20</v>
      </c>
      <c r="B241">
        <v>94</v>
      </c>
      <c r="D241" s="14" t="s">
        <v>14</v>
      </c>
      <c r="E241">
        <v>2928</v>
      </c>
    </row>
    <row r="242" spans="1:5" x14ac:dyDescent="0.3">
      <c r="A242" s="13" t="s">
        <v>20</v>
      </c>
      <c r="B242">
        <v>205</v>
      </c>
      <c r="D242" s="14" t="s">
        <v>14</v>
      </c>
      <c r="E242">
        <v>4697</v>
      </c>
    </row>
    <row r="243" spans="1:5" x14ac:dyDescent="0.3">
      <c r="A243" s="13" t="s">
        <v>20</v>
      </c>
      <c r="B243">
        <v>92</v>
      </c>
      <c r="D243" s="14" t="s">
        <v>14</v>
      </c>
      <c r="E243">
        <v>2915</v>
      </c>
    </row>
    <row r="244" spans="1:5" x14ac:dyDescent="0.3">
      <c r="A244" s="13" t="s">
        <v>20</v>
      </c>
      <c r="B244">
        <v>219</v>
      </c>
      <c r="D244" s="14" t="s">
        <v>14</v>
      </c>
      <c r="E244">
        <v>18</v>
      </c>
    </row>
    <row r="245" spans="1:5" x14ac:dyDescent="0.3">
      <c r="A245" s="13" t="s">
        <v>20</v>
      </c>
      <c r="B245">
        <v>2526</v>
      </c>
      <c r="D245" s="14" t="s">
        <v>14</v>
      </c>
      <c r="E245">
        <v>602</v>
      </c>
    </row>
    <row r="246" spans="1:5" x14ac:dyDescent="0.3">
      <c r="A246" s="13" t="s">
        <v>20</v>
      </c>
      <c r="B246">
        <v>94</v>
      </c>
      <c r="D246" s="14" t="s">
        <v>14</v>
      </c>
      <c r="E246">
        <v>1</v>
      </c>
    </row>
    <row r="247" spans="1:5" x14ac:dyDescent="0.3">
      <c r="A247" s="13" t="s">
        <v>20</v>
      </c>
      <c r="B247">
        <v>1713</v>
      </c>
      <c r="D247" s="14" t="s">
        <v>14</v>
      </c>
      <c r="E247">
        <v>3868</v>
      </c>
    </row>
    <row r="248" spans="1:5" x14ac:dyDescent="0.3">
      <c r="A248" s="13" t="s">
        <v>20</v>
      </c>
      <c r="B248">
        <v>249</v>
      </c>
      <c r="D248" s="14" t="s">
        <v>14</v>
      </c>
      <c r="E248">
        <v>504</v>
      </c>
    </row>
    <row r="249" spans="1:5" x14ac:dyDescent="0.3">
      <c r="A249" s="13" t="s">
        <v>20</v>
      </c>
      <c r="B249">
        <v>192</v>
      </c>
      <c r="D249" s="14" t="s">
        <v>14</v>
      </c>
      <c r="E249">
        <v>14</v>
      </c>
    </row>
    <row r="250" spans="1:5" x14ac:dyDescent="0.3">
      <c r="A250" s="13" t="s">
        <v>20</v>
      </c>
      <c r="B250">
        <v>247</v>
      </c>
      <c r="D250" s="14" t="s">
        <v>14</v>
      </c>
      <c r="E250">
        <v>750</v>
      </c>
    </row>
    <row r="251" spans="1:5" x14ac:dyDescent="0.3">
      <c r="A251" s="13" t="s">
        <v>20</v>
      </c>
      <c r="B251">
        <v>2293</v>
      </c>
      <c r="D251" s="14" t="s">
        <v>14</v>
      </c>
      <c r="E251">
        <v>77</v>
      </c>
    </row>
    <row r="252" spans="1:5" x14ac:dyDescent="0.3">
      <c r="A252" s="13" t="s">
        <v>20</v>
      </c>
      <c r="B252">
        <v>3131</v>
      </c>
      <c r="D252" s="14" t="s">
        <v>14</v>
      </c>
      <c r="E252">
        <v>752</v>
      </c>
    </row>
    <row r="253" spans="1:5" x14ac:dyDescent="0.3">
      <c r="A253" s="13" t="s">
        <v>20</v>
      </c>
      <c r="B253">
        <v>143</v>
      </c>
      <c r="D253" s="14" t="s">
        <v>14</v>
      </c>
      <c r="E253">
        <v>131</v>
      </c>
    </row>
    <row r="254" spans="1:5" x14ac:dyDescent="0.3">
      <c r="A254" s="13" t="s">
        <v>20</v>
      </c>
      <c r="B254">
        <v>296</v>
      </c>
      <c r="D254" s="14" t="s">
        <v>14</v>
      </c>
      <c r="E254">
        <v>87</v>
      </c>
    </row>
    <row r="255" spans="1:5" x14ac:dyDescent="0.3">
      <c r="A255" s="13" t="s">
        <v>20</v>
      </c>
      <c r="B255">
        <v>170</v>
      </c>
      <c r="D255" s="14" t="s">
        <v>14</v>
      </c>
      <c r="E255">
        <v>1063</v>
      </c>
    </row>
    <row r="256" spans="1:5" x14ac:dyDescent="0.3">
      <c r="A256" s="13" t="s">
        <v>20</v>
      </c>
      <c r="B256">
        <v>86</v>
      </c>
      <c r="D256" s="14" t="s">
        <v>14</v>
      </c>
      <c r="E256">
        <v>76</v>
      </c>
    </row>
    <row r="257" spans="1:5" x14ac:dyDescent="0.3">
      <c r="A257" s="13" t="s">
        <v>20</v>
      </c>
      <c r="B257">
        <v>6286</v>
      </c>
      <c r="D257" s="14" t="s">
        <v>14</v>
      </c>
      <c r="E257">
        <v>4428</v>
      </c>
    </row>
    <row r="258" spans="1:5" x14ac:dyDescent="0.3">
      <c r="A258" s="13" t="s">
        <v>20</v>
      </c>
      <c r="B258">
        <v>3727</v>
      </c>
      <c r="D258" s="14" t="s">
        <v>14</v>
      </c>
      <c r="E258">
        <v>58</v>
      </c>
    </row>
    <row r="259" spans="1:5" x14ac:dyDescent="0.3">
      <c r="A259" s="13" t="s">
        <v>20</v>
      </c>
      <c r="B259">
        <v>1605</v>
      </c>
      <c r="D259" s="14" t="s">
        <v>14</v>
      </c>
      <c r="E259">
        <v>111</v>
      </c>
    </row>
    <row r="260" spans="1:5" x14ac:dyDescent="0.3">
      <c r="A260" s="13" t="s">
        <v>20</v>
      </c>
      <c r="B260">
        <v>2120</v>
      </c>
      <c r="D260" s="14" t="s">
        <v>14</v>
      </c>
      <c r="E260">
        <v>2955</v>
      </c>
    </row>
    <row r="261" spans="1:5" x14ac:dyDescent="0.3">
      <c r="A261" s="13" t="s">
        <v>20</v>
      </c>
      <c r="B261">
        <v>50</v>
      </c>
      <c r="D261" s="14" t="s">
        <v>14</v>
      </c>
      <c r="E261">
        <v>1657</v>
      </c>
    </row>
    <row r="262" spans="1:5" x14ac:dyDescent="0.3">
      <c r="A262" s="13" t="s">
        <v>20</v>
      </c>
      <c r="B262">
        <v>2080</v>
      </c>
      <c r="D262" s="14" t="s">
        <v>14</v>
      </c>
      <c r="E262">
        <v>926</v>
      </c>
    </row>
    <row r="263" spans="1:5" x14ac:dyDescent="0.3">
      <c r="A263" s="13" t="s">
        <v>20</v>
      </c>
      <c r="B263">
        <v>2105</v>
      </c>
      <c r="D263" s="14" t="s">
        <v>14</v>
      </c>
      <c r="E263">
        <v>77</v>
      </c>
    </row>
    <row r="264" spans="1:5" x14ac:dyDescent="0.3">
      <c r="A264" s="13" t="s">
        <v>20</v>
      </c>
      <c r="B264">
        <v>2436</v>
      </c>
      <c r="D264" s="14" t="s">
        <v>14</v>
      </c>
      <c r="E264">
        <v>1748</v>
      </c>
    </row>
    <row r="265" spans="1:5" x14ac:dyDescent="0.3">
      <c r="A265" s="13" t="s">
        <v>20</v>
      </c>
      <c r="B265">
        <v>80</v>
      </c>
      <c r="D265" s="14" t="s">
        <v>14</v>
      </c>
      <c r="E265">
        <v>79</v>
      </c>
    </row>
    <row r="266" spans="1:5" x14ac:dyDescent="0.3">
      <c r="A266" s="13" t="s">
        <v>20</v>
      </c>
      <c r="B266">
        <v>42</v>
      </c>
      <c r="D266" s="14" t="s">
        <v>14</v>
      </c>
      <c r="E266">
        <v>889</v>
      </c>
    </row>
    <row r="267" spans="1:5" x14ac:dyDescent="0.3">
      <c r="A267" s="13" t="s">
        <v>20</v>
      </c>
      <c r="B267">
        <v>139</v>
      </c>
      <c r="D267" s="14" t="s">
        <v>14</v>
      </c>
      <c r="E267">
        <v>56</v>
      </c>
    </row>
    <row r="268" spans="1:5" x14ac:dyDescent="0.3">
      <c r="A268" s="13" t="s">
        <v>20</v>
      </c>
      <c r="B268">
        <v>159</v>
      </c>
      <c r="D268" s="14" t="s">
        <v>14</v>
      </c>
      <c r="E268">
        <v>1</v>
      </c>
    </row>
    <row r="269" spans="1:5" x14ac:dyDescent="0.3">
      <c r="A269" s="13" t="s">
        <v>20</v>
      </c>
      <c r="B269">
        <v>381</v>
      </c>
      <c r="D269" s="14" t="s">
        <v>14</v>
      </c>
      <c r="E269">
        <v>83</v>
      </c>
    </row>
    <row r="270" spans="1:5" x14ac:dyDescent="0.3">
      <c r="A270" s="13" t="s">
        <v>20</v>
      </c>
      <c r="B270">
        <v>194</v>
      </c>
      <c r="D270" s="14" t="s">
        <v>14</v>
      </c>
      <c r="E270">
        <v>2025</v>
      </c>
    </row>
    <row r="271" spans="1:5" x14ac:dyDescent="0.3">
      <c r="A271" s="13" t="s">
        <v>20</v>
      </c>
      <c r="B271">
        <v>106</v>
      </c>
      <c r="D271" s="14" t="s">
        <v>14</v>
      </c>
      <c r="E271">
        <v>14</v>
      </c>
    </row>
    <row r="272" spans="1:5" x14ac:dyDescent="0.3">
      <c r="A272" s="13" t="s">
        <v>20</v>
      </c>
      <c r="B272">
        <v>142</v>
      </c>
      <c r="D272" s="14" t="s">
        <v>14</v>
      </c>
      <c r="E272">
        <v>656</v>
      </c>
    </row>
    <row r="273" spans="1:5" x14ac:dyDescent="0.3">
      <c r="A273" s="13" t="s">
        <v>20</v>
      </c>
      <c r="B273">
        <v>211</v>
      </c>
      <c r="D273" s="14" t="s">
        <v>14</v>
      </c>
      <c r="E273">
        <v>1596</v>
      </c>
    </row>
    <row r="274" spans="1:5" x14ac:dyDescent="0.3">
      <c r="A274" s="13" t="s">
        <v>20</v>
      </c>
      <c r="B274">
        <v>2756</v>
      </c>
      <c r="D274" s="14" t="s">
        <v>14</v>
      </c>
      <c r="E274">
        <v>10</v>
      </c>
    </row>
    <row r="275" spans="1:5" x14ac:dyDescent="0.3">
      <c r="A275" s="13" t="s">
        <v>20</v>
      </c>
      <c r="B275">
        <v>173</v>
      </c>
      <c r="D275" s="14" t="s">
        <v>14</v>
      </c>
      <c r="E275">
        <v>1121</v>
      </c>
    </row>
    <row r="276" spans="1:5" x14ac:dyDescent="0.3">
      <c r="A276" s="13" t="s">
        <v>20</v>
      </c>
      <c r="B276">
        <v>87</v>
      </c>
      <c r="D276" s="14" t="s">
        <v>14</v>
      </c>
      <c r="E276">
        <v>15</v>
      </c>
    </row>
    <row r="277" spans="1:5" x14ac:dyDescent="0.3">
      <c r="A277" s="13" t="s">
        <v>20</v>
      </c>
      <c r="B277">
        <v>1572</v>
      </c>
      <c r="D277" s="14" t="s">
        <v>14</v>
      </c>
      <c r="E277">
        <v>191</v>
      </c>
    </row>
    <row r="278" spans="1:5" x14ac:dyDescent="0.3">
      <c r="A278" s="13" t="s">
        <v>20</v>
      </c>
      <c r="B278">
        <v>2346</v>
      </c>
      <c r="D278" s="14" t="s">
        <v>14</v>
      </c>
      <c r="E278">
        <v>16</v>
      </c>
    </row>
    <row r="279" spans="1:5" x14ac:dyDescent="0.3">
      <c r="A279" s="13" t="s">
        <v>20</v>
      </c>
      <c r="B279">
        <v>115</v>
      </c>
      <c r="D279" s="14" t="s">
        <v>14</v>
      </c>
      <c r="E279">
        <v>17</v>
      </c>
    </row>
    <row r="280" spans="1:5" x14ac:dyDescent="0.3">
      <c r="A280" s="13" t="s">
        <v>20</v>
      </c>
      <c r="B280">
        <v>85</v>
      </c>
      <c r="D280" s="14" t="s">
        <v>14</v>
      </c>
      <c r="E280">
        <v>34</v>
      </c>
    </row>
    <row r="281" spans="1:5" x14ac:dyDescent="0.3">
      <c r="A281" s="13" t="s">
        <v>20</v>
      </c>
      <c r="B281">
        <v>144</v>
      </c>
      <c r="D281" s="14" t="s">
        <v>14</v>
      </c>
      <c r="E281">
        <v>1</v>
      </c>
    </row>
    <row r="282" spans="1:5" x14ac:dyDescent="0.3">
      <c r="A282" s="13" t="s">
        <v>20</v>
      </c>
      <c r="B282">
        <v>2443</v>
      </c>
      <c r="D282" s="14" t="s">
        <v>14</v>
      </c>
      <c r="E282">
        <v>1274</v>
      </c>
    </row>
    <row r="283" spans="1:5" x14ac:dyDescent="0.3">
      <c r="A283" s="13" t="s">
        <v>20</v>
      </c>
      <c r="B283">
        <v>64</v>
      </c>
      <c r="D283" s="14" t="s">
        <v>14</v>
      </c>
      <c r="E283">
        <v>210</v>
      </c>
    </row>
    <row r="284" spans="1:5" x14ac:dyDescent="0.3">
      <c r="A284" s="13" t="s">
        <v>20</v>
      </c>
      <c r="B284">
        <v>268</v>
      </c>
      <c r="D284" s="14" t="s">
        <v>14</v>
      </c>
      <c r="E284">
        <v>248</v>
      </c>
    </row>
    <row r="285" spans="1:5" x14ac:dyDescent="0.3">
      <c r="A285" s="13" t="s">
        <v>20</v>
      </c>
      <c r="B285">
        <v>195</v>
      </c>
      <c r="D285" s="14" t="s">
        <v>14</v>
      </c>
      <c r="E285">
        <v>513</v>
      </c>
    </row>
    <row r="286" spans="1:5" x14ac:dyDescent="0.3">
      <c r="A286" s="13" t="s">
        <v>20</v>
      </c>
      <c r="B286">
        <v>186</v>
      </c>
      <c r="D286" s="14" t="s">
        <v>14</v>
      </c>
      <c r="E286">
        <v>3410</v>
      </c>
    </row>
    <row r="287" spans="1:5" x14ac:dyDescent="0.3">
      <c r="A287" s="13" t="s">
        <v>20</v>
      </c>
      <c r="B287">
        <v>460</v>
      </c>
      <c r="D287" s="14" t="s">
        <v>14</v>
      </c>
      <c r="E287">
        <v>10</v>
      </c>
    </row>
    <row r="288" spans="1:5" x14ac:dyDescent="0.3">
      <c r="A288" s="13" t="s">
        <v>20</v>
      </c>
      <c r="B288">
        <v>2528</v>
      </c>
      <c r="D288" s="14" t="s">
        <v>14</v>
      </c>
      <c r="E288">
        <v>2201</v>
      </c>
    </row>
    <row r="289" spans="1:5" x14ac:dyDescent="0.3">
      <c r="A289" s="13" t="s">
        <v>20</v>
      </c>
      <c r="B289">
        <v>3657</v>
      </c>
      <c r="D289" s="14" t="s">
        <v>14</v>
      </c>
      <c r="E289">
        <v>676</v>
      </c>
    </row>
    <row r="290" spans="1:5" x14ac:dyDescent="0.3">
      <c r="A290" s="13" t="s">
        <v>20</v>
      </c>
      <c r="B290">
        <v>131</v>
      </c>
      <c r="D290" s="14" t="s">
        <v>14</v>
      </c>
      <c r="E290">
        <v>831</v>
      </c>
    </row>
    <row r="291" spans="1:5" x14ac:dyDescent="0.3">
      <c r="A291" s="13" t="s">
        <v>20</v>
      </c>
      <c r="B291">
        <v>239</v>
      </c>
      <c r="D291" s="14" t="s">
        <v>14</v>
      </c>
      <c r="E291">
        <v>859</v>
      </c>
    </row>
    <row r="292" spans="1:5" x14ac:dyDescent="0.3">
      <c r="A292" s="13" t="s">
        <v>20</v>
      </c>
      <c r="B292">
        <v>78</v>
      </c>
      <c r="D292" s="14" t="s">
        <v>14</v>
      </c>
      <c r="E292">
        <v>45</v>
      </c>
    </row>
    <row r="293" spans="1:5" x14ac:dyDescent="0.3">
      <c r="A293" s="13" t="s">
        <v>20</v>
      </c>
      <c r="B293">
        <v>1773</v>
      </c>
      <c r="D293" s="14" t="s">
        <v>14</v>
      </c>
      <c r="E293">
        <v>6</v>
      </c>
    </row>
    <row r="294" spans="1:5" x14ac:dyDescent="0.3">
      <c r="A294" s="13" t="s">
        <v>20</v>
      </c>
      <c r="B294">
        <v>32</v>
      </c>
      <c r="D294" s="14" t="s">
        <v>14</v>
      </c>
      <c r="E294">
        <v>7</v>
      </c>
    </row>
    <row r="295" spans="1:5" x14ac:dyDescent="0.3">
      <c r="A295" s="13" t="s">
        <v>20</v>
      </c>
      <c r="B295">
        <v>369</v>
      </c>
      <c r="D295" s="14" t="s">
        <v>14</v>
      </c>
      <c r="E295">
        <v>31</v>
      </c>
    </row>
    <row r="296" spans="1:5" x14ac:dyDescent="0.3">
      <c r="A296" s="13" t="s">
        <v>20</v>
      </c>
      <c r="B296">
        <v>89</v>
      </c>
      <c r="D296" s="14" t="s">
        <v>14</v>
      </c>
      <c r="E296">
        <v>78</v>
      </c>
    </row>
    <row r="297" spans="1:5" x14ac:dyDescent="0.3">
      <c r="A297" s="13" t="s">
        <v>20</v>
      </c>
      <c r="B297">
        <v>147</v>
      </c>
      <c r="D297" s="14" t="s">
        <v>14</v>
      </c>
      <c r="E297">
        <v>1225</v>
      </c>
    </row>
    <row r="298" spans="1:5" x14ac:dyDescent="0.3">
      <c r="A298" s="13" t="s">
        <v>20</v>
      </c>
      <c r="B298">
        <v>126</v>
      </c>
      <c r="D298" s="14" t="s">
        <v>14</v>
      </c>
      <c r="E298">
        <v>1</v>
      </c>
    </row>
    <row r="299" spans="1:5" x14ac:dyDescent="0.3">
      <c r="A299" s="13" t="s">
        <v>20</v>
      </c>
      <c r="B299">
        <v>2218</v>
      </c>
      <c r="D299" s="14" t="s">
        <v>14</v>
      </c>
      <c r="E299">
        <v>67</v>
      </c>
    </row>
    <row r="300" spans="1:5" x14ac:dyDescent="0.3">
      <c r="A300" s="13" t="s">
        <v>20</v>
      </c>
      <c r="B300">
        <v>202</v>
      </c>
      <c r="D300" s="14" t="s">
        <v>14</v>
      </c>
      <c r="E300">
        <v>19</v>
      </c>
    </row>
    <row r="301" spans="1:5" x14ac:dyDescent="0.3">
      <c r="A301" s="13" t="s">
        <v>20</v>
      </c>
      <c r="B301">
        <v>140</v>
      </c>
      <c r="D301" s="14" t="s">
        <v>14</v>
      </c>
      <c r="E301">
        <v>2108</v>
      </c>
    </row>
    <row r="302" spans="1:5" x14ac:dyDescent="0.3">
      <c r="A302" s="13" t="s">
        <v>20</v>
      </c>
      <c r="B302">
        <v>1052</v>
      </c>
      <c r="D302" s="14" t="s">
        <v>14</v>
      </c>
      <c r="E302">
        <v>679</v>
      </c>
    </row>
    <row r="303" spans="1:5" x14ac:dyDescent="0.3">
      <c r="A303" s="13" t="s">
        <v>20</v>
      </c>
      <c r="B303">
        <v>247</v>
      </c>
      <c r="D303" s="14" t="s">
        <v>14</v>
      </c>
      <c r="E303">
        <v>36</v>
      </c>
    </row>
    <row r="304" spans="1:5" x14ac:dyDescent="0.3">
      <c r="A304" s="13" t="s">
        <v>20</v>
      </c>
      <c r="B304">
        <v>84</v>
      </c>
      <c r="D304" s="14" t="s">
        <v>14</v>
      </c>
      <c r="E304">
        <v>47</v>
      </c>
    </row>
    <row r="305" spans="1:5" x14ac:dyDescent="0.3">
      <c r="A305" s="13" t="s">
        <v>20</v>
      </c>
      <c r="B305">
        <v>88</v>
      </c>
      <c r="D305" s="14" t="s">
        <v>14</v>
      </c>
      <c r="E305">
        <v>70</v>
      </c>
    </row>
    <row r="306" spans="1:5" x14ac:dyDescent="0.3">
      <c r="A306" s="13" t="s">
        <v>20</v>
      </c>
      <c r="B306">
        <v>156</v>
      </c>
      <c r="D306" s="14" t="s">
        <v>14</v>
      </c>
      <c r="E306">
        <v>154</v>
      </c>
    </row>
    <row r="307" spans="1:5" x14ac:dyDescent="0.3">
      <c r="A307" s="13" t="s">
        <v>20</v>
      </c>
      <c r="B307">
        <v>2985</v>
      </c>
      <c r="D307" s="14" t="s">
        <v>14</v>
      </c>
      <c r="E307">
        <v>22</v>
      </c>
    </row>
    <row r="308" spans="1:5" x14ac:dyDescent="0.3">
      <c r="A308" s="13" t="s">
        <v>20</v>
      </c>
      <c r="B308">
        <v>762</v>
      </c>
      <c r="D308" s="14" t="s">
        <v>14</v>
      </c>
      <c r="E308">
        <v>1758</v>
      </c>
    </row>
    <row r="309" spans="1:5" x14ac:dyDescent="0.3">
      <c r="A309" s="13" t="s">
        <v>20</v>
      </c>
      <c r="B309">
        <v>554</v>
      </c>
      <c r="D309" s="14" t="s">
        <v>14</v>
      </c>
      <c r="E309">
        <v>94</v>
      </c>
    </row>
    <row r="310" spans="1:5" x14ac:dyDescent="0.3">
      <c r="A310" s="13" t="s">
        <v>20</v>
      </c>
      <c r="B310">
        <v>135</v>
      </c>
      <c r="D310" s="14" t="s">
        <v>14</v>
      </c>
      <c r="E310">
        <v>33</v>
      </c>
    </row>
    <row r="311" spans="1:5" x14ac:dyDescent="0.3">
      <c r="A311" s="13" t="s">
        <v>20</v>
      </c>
      <c r="B311">
        <v>122</v>
      </c>
      <c r="D311" s="14" t="s">
        <v>14</v>
      </c>
      <c r="E311">
        <v>1</v>
      </c>
    </row>
    <row r="312" spans="1:5" x14ac:dyDescent="0.3">
      <c r="A312" s="13" t="s">
        <v>20</v>
      </c>
      <c r="B312">
        <v>221</v>
      </c>
      <c r="D312" s="14" t="s">
        <v>14</v>
      </c>
      <c r="E312">
        <v>31</v>
      </c>
    </row>
    <row r="313" spans="1:5" x14ac:dyDescent="0.3">
      <c r="A313" s="13" t="s">
        <v>20</v>
      </c>
      <c r="B313">
        <v>126</v>
      </c>
      <c r="D313" s="14" t="s">
        <v>14</v>
      </c>
      <c r="E313">
        <v>35</v>
      </c>
    </row>
    <row r="314" spans="1:5" x14ac:dyDescent="0.3">
      <c r="A314" s="13" t="s">
        <v>20</v>
      </c>
      <c r="B314">
        <v>1022</v>
      </c>
      <c r="D314" s="14" t="s">
        <v>14</v>
      </c>
      <c r="E314">
        <v>63</v>
      </c>
    </row>
    <row r="315" spans="1:5" x14ac:dyDescent="0.3">
      <c r="A315" s="13" t="s">
        <v>20</v>
      </c>
      <c r="B315">
        <v>3177</v>
      </c>
      <c r="D315" s="14" t="s">
        <v>14</v>
      </c>
      <c r="E315">
        <v>526</v>
      </c>
    </row>
    <row r="316" spans="1:5" x14ac:dyDescent="0.3">
      <c r="A316" s="13" t="s">
        <v>20</v>
      </c>
      <c r="B316">
        <v>198</v>
      </c>
      <c r="D316" s="14" t="s">
        <v>14</v>
      </c>
      <c r="E316">
        <v>121</v>
      </c>
    </row>
    <row r="317" spans="1:5" x14ac:dyDescent="0.3">
      <c r="A317" s="13" t="s">
        <v>20</v>
      </c>
      <c r="B317">
        <v>85</v>
      </c>
      <c r="D317" s="14" t="s">
        <v>14</v>
      </c>
      <c r="E317">
        <v>67</v>
      </c>
    </row>
    <row r="318" spans="1:5" x14ac:dyDescent="0.3">
      <c r="A318" s="13" t="s">
        <v>20</v>
      </c>
      <c r="B318">
        <v>3596</v>
      </c>
      <c r="D318" s="14" t="s">
        <v>14</v>
      </c>
      <c r="E318">
        <v>57</v>
      </c>
    </row>
    <row r="319" spans="1:5" x14ac:dyDescent="0.3">
      <c r="A319" s="13" t="s">
        <v>20</v>
      </c>
      <c r="B319">
        <v>244</v>
      </c>
      <c r="D319" s="14" t="s">
        <v>14</v>
      </c>
      <c r="E319">
        <v>1229</v>
      </c>
    </row>
    <row r="320" spans="1:5" x14ac:dyDescent="0.3">
      <c r="A320" s="13" t="s">
        <v>20</v>
      </c>
      <c r="B320">
        <v>5180</v>
      </c>
      <c r="D320" s="14" t="s">
        <v>14</v>
      </c>
      <c r="E320">
        <v>12</v>
      </c>
    </row>
    <row r="321" spans="1:5" x14ac:dyDescent="0.3">
      <c r="A321" s="13" t="s">
        <v>20</v>
      </c>
      <c r="B321">
        <v>589</v>
      </c>
      <c r="D321" s="14" t="s">
        <v>14</v>
      </c>
      <c r="E321">
        <v>452</v>
      </c>
    </row>
    <row r="322" spans="1:5" x14ac:dyDescent="0.3">
      <c r="A322" s="13" t="s">
        <v>20</v>
      </c>
      <c r="B322">
        <v>2725</v>
      </c>
      <c r="D322" s="14" t="s">
        <v>14</v>
      </c>
      <c r="E322">
        <v>1886</v>
      </c>
    </row>
    <row r="323" spans="1:5" x14ac:dyDescent="0.3">
      <c r="A323" s="13" t="s">
        <v>20</v>
      </c>
      <c r="B323">
        <v>300</v>
      </c>
      <c r="D323" s="14" t="s">
        <v>14</v>
      </c>
      <c r="E323">
        <v>1825</v>
      </c>
    </row>
    <row r="324" spans="1:5" x14ac:dyDescent="0.3">
      <c r="A324" s="13" t="s">
        <v>20</v>
      </c>
      <c r="B324">
        <v>144</v>
      </c>
      <c r="D324" s="14" t="s">
        <v>14</v>
      </c>
      <c r="E324">
        <v>31</v>
      </c>
    </row>
    <row r="325" spans="1:5" x14ac:dyDescent="0.3">
      <c r="A325" s="13" t="s">
        <v>20</v>
      </c>
      <c r="B325">
        <v>87</v>
      </c>
      <c r="D325" s="14" t="s">
        <v>14</v>
      </c>
      <c r="E325">
        <v>107</v>
      </c>
    </row>
    <row r="326" spans="1:5" x14ac:dyDescent="0.3">
      <c r="A326" s="13" t="s">
        <v>20</v>
      </c>
      <c r="B326">
        <v>3116</v>
      </c>
      <c r="D326" s="14" t="s">
        <v>14</v>
      </c>
      <c r="E326">
        <v>27</v>
      </c>
    </row>
    <row r="327" spans="1:5" x14ac:dyDescent="0.3">
      <c r="A327" s="13" t="s">
        <v>20</v>
      </c>
      <c r="B327">
        <v>909</v>
      </c>
      <c r="D327" s="14" t="s">
        <v>14</v>
      </c>
      <c r="E327">
        <v>1221</v>
      </c>
    </row>
    <row r="328" spans="1:5" x14ac:dyDescent="0.3">
      <c r="A328" s="13" t="s">
        <v>20</v>
      </c>
      <c r="B328">
        <v>1613</v>
      </c>
      <c r="D328" s="14" t="s">
        <v>14</v>
      </c>
      <c r="E328">
        <v>1</v>
      </c>
    </row>
    <row r="329" spans="1:5" x14ac:dyDescent="0.3">
      <c r="A329" s="13" t="s">
        <v>20</v>
      </c>
      <c r="B329">
        <v>136</v>
      </c>
      <c r="D329" s="14" t="s">
        <v>14</v>
      </c>
      <c r="E329">
        <v>16</v>
      </c>
    </row>
    <row r="330" spans="1:5" x14ac:dyDescent="0.3">
      <c r="A330" s="13" t="s">
        <v>20</v>
      </c>
      <c r="B330">
        <v>130</v>
      </c>
      <c r="D330" s="14" t="s">
        <v>14</v>
      </c>
      <c r="E330">
        <v>41</v>
      </c>
    </row>
    <row r="331" spans="1:5" x14ac:dyDescent="0.3">
      <c r="A331" s="13" t="s">
        <v>20</v>
      </c>
      <c r="B331">
        <v>102</v>
      </c>
      <c r="D331" s="14" t="s">
        <v>14</v>
      </c>
      <c r="E331">
        <v>523</v>
      </c>
    </row>
    <row r="332" spans="1:5" x14ac:dyDescent="0.3">
      <c r="A332" s="13" t="s">
        <v>20</v>
      </c>
      <c r="B332">
        <v>4006</v>
      </c>
      <c r="D332" s="14" t="s">
        <v>14</v>
      </c>
      <c r="E332">
        <v>141</v>
      </c>
    </row>
    <row r="333" spans="1:5" x14ac:dyDescent="0.3">
      <c r="A333" s="13" t="s">
        <v>20</v>
      </c>
      <c r="B333">
        <v>1629</v>
      </c>
      <c r="D333" s="14" t="s">
        <v>14</v>
      </c>
      <c r="E333">
        <v>52</v>
      </c>
    </row>
    <row r="334" spans="1:5" x14ac:dyDescent="0.3">
      <c r="A334" s="13" t="s">
        <v>20</v>
      </c>
      <c r="B334">
        <v>2188</v>
      </c>
      <c r="D334" s="14" t="s">
        <v>14</v>
      </c>
      <c r="E334">
        <v>225</v>
      </c>
    </row>
    <row r="335" spans="1:5" x14ac:dyDescent="0.3">
      <c r="A335" s="13" t="s">
        <v>20</v>
      </c>
      <c r="B335">
        <v>2409</v>
      </c>
      <c r="D335" s="14" t="s">
        <v>14</v>
      </c>
      <c r="E335">
        <v>38</v>
      </c>
    </row>
    <row r="336" spans="1:5" x14ac:dyDescent="0.3">
      <c r="A336" s="13" t="s">
        <v>20</v>
      </c>
      <c r="B336">
        <v>194</v>
      </c>
      <c r="D336" s="14" t="s">
        <v>14</v>
      </c>
      <c r="E336">
        <v>15</v>
      </c>
    </row>
    <row r="337" spans="1:5" x14ac:dyDescent="0.3">
      <c r="A337" s="13" t="s">
        <v>20</v>
      </c>
      <c r="B337">
        <v>1140</v>
      </c>
      <c r="D337" s="14" t="s">
        <v>14</v>
      </c>
      <c r="E337">
        <v>37</v>
      </c>
    </row>
    <row r="338" spans="1:5" x14ac:dyDescent="0.3">
      <c r="A338" s="13" t="s">
        <v>20</v>
      </c>
      <c r="B338">
        <v>102</v>
      </c>
      <c r="D338" s="14" t="s">
        <v>14</v>
      </c>
      <c r="E338">
        <v>112</v>
      </c>
    </row>
    <row r="339" spans="1:5" x14ac:dyDescent="0.3">
      <c r="A339" s="13" t="s">
        <v>20</v>
      </c>
      <c r="B339">
        <v>2857</v>
      </c>
      <c r="D339" s="14" t="s">
        <v>14</v>
      </c>
      <c r="E339">
        <v>21</v>
      </c>
    </row>
    <row r="340" spans="1:5" x14ac:dyDescent="0.3">
      <c r="A340" s="13" t="s">
        <v>20</v>
      </c>
      <c r="B340">
        <v>107</v>
      </c>
      <c r="D340" s="14" t="s">
        <v>14</v>
      </c>
      <c r="E340">
        <v>67</v>
      </c>
    </row>
    <row r="341" spans="1:5" x14ac:dyDescent="0.3">
      <c r="A341" s="13" t="s">
        <v>20</v>
      </c>
      <c r="B341">
        <v>160</v>
      </c>
      <c r="D341" s="14" t="s">
        <v>14</v>
      </c>
      <c r="E341">
        <v>78</v>
      </c>
    </row>
    <row r="342" spans="1:5" x14ac:dyDescent="0.3">
      <c r="A342" s="13" t="s">
        <v>20</v>
      </c>
      <c r="B342">
        <v>2230</v>
      </c>
      <c r="D342" s="14" t="s">
        <v>14</v>
      </c>
      <c r="E342">
        <v>67</v>
      </c>
    </row>
    <row r="343" spans="1:5" x14ac:dyDescent="0.3">
      <c r="A343" s="13" t="s">
        <v>20</v>
      </c>
      <c r="B343">
        <v>316</v>
      </c>
      <c r="D343" s="14" t="s">
        <v>14</v>
      </c>
      <c r="E343">
        <v>263</v>
      </c>
    </row>
    <row r="344" spans="1:5" x14ac:dyDescent="0.3">
      <c r="A344" s="13" t="s">
        <v>20</v>
      </c>
      <c r="B344">
        <v>117</v>
      </c>
      <c r="D344" s="14" t="s">
        <v>14</v>
      </c>
      <c r="E344">
        <v>1691</v>
      </c>
    </row>
    <row r="345" spans="1:5" x14ac:dyDescent="0.3">
      <c r="A345" s="13" t="s">
        <v>20</v>
      </c>
      <c r="B345">
        <v>6406</v>
      </c>
      <c r="D345" s="14" t="s">
        <v>14</v>
      </c>
      <c r="E345">
        <v>181</v>
      </c>
    </row>
    <row r="346" spans="1:5" x14ac:dyDescent="0.3">
      <c r="A346" s="13" t="s">
        <v>20</v>
      </c>
      <c r="B346">
        <v>192</v>
      </c>
      <c r="D346" s="14" t="s">
        <v>14</v>
      </c>
      <c r="E346">
        <v>13</v>
      </c>
    </row>
    <row r="347" spans="1:5" x14ac:dyDescent="0.3">
      <c r="A347" s="13" t="s">
        <v>20</v>
      </c>
      <c r="B347">
        <v>26</v>
      </c>
      <c r="D347" s="14" t="s">
        <v>14</v>
      </c>
      <c r="E347">
        <v>1</v>
      </c>
    </row>
    <row r="348" spans="1:5" x14ac:dyDescent="0.3">
      <c r="A348" s="13" t="s">
        <v>20</v>
      </c>
      <c r="B348">
        <v>723</v>
      </c>
      <c r="D348" s="14" t="s">
        <v>14</v>
      </c>
      <c r="E348">
        <v>21</v>
      </c>
    </row>
    <row r="349" spans="1:5" x14ac:dyDescent="0.3">
      <c r="A349" s="13" t="s">
        <v>20</v>
      </c>
      <c r="B349">
        <v>170</v>
      </c>
      <c r="D349" s="14" t="s">
        <v>14</v>
      </c>
      <c r="E349">
        <v>830</v>
      </c>
    </row>
    <row r="350" spans="1:5" x14ac:dyDescent="0.3">
      <c r="A350" s="13" t="s">
        <v>20</v>
      </c>
      <c r="B350">
        <v>238</v>
      </c>
      <c r="D350" s="14" t="s">
        <v>14</v>
      </c>
      <c r="E350">
        <v>130</v>
      </c>
    </row>
    <row r="351" spans="1:5" x14ac:dyDescent="0.3">
      <c r="A351" s="13" t="s">
        <v>20</v>
      </c>
      <c r="B351">
        <v>55</v>
      </c>
      <c r="D351" s="14" t="s">
        <v>14</v>
      </c>
      <c r="E351">
        <v>55</v>
      </c>
    </row>
    <row r="352" spans="1:5" x14ac:dyDescent="0.3">
      <c r="A352" s="13" t="s">
        <v>20</v>
      </c>
      <c r="B352">
        <v>128</v>
      </c>
      <c r="D352" s="14" t="s">
        <v>14</v>
      </c>
      <c r="E352">
        <v>114</v>
      </c>
    </row>
    <row r="353" spans="1:5" x14ac:dyDescent="0.3">
      <c r="A353" s="13" t="s">
        <v>20</v>
      </c>
      <c r="B353">
        <v>2144</v>
      </c>
      <c r="D353" s="14" t="s">
        <v>14</v>
      </c>
      <c r="E353">
        <v>594</v>
      </c>
    </row>
    <row r="354" spans="1:5" x14ac:dyDescent="0.3">
      <c r="A354" s="13" t="s">
        <v>20</v>
      </c>
      <c r="B354">
        <v>2693</v>
      </c>
      <c r="D354" s="14" t="s">
        <v>14</v>
      </c>
      <c r="E354">
        <v>24</v>
      </c>
    </row>
    <row r="355" spans="1:5" x14ac:dyDescent="0.3">
      <c r="A355" s="13" t="s">
        <v>20</v>
      </c>
      <c r="B355">
        <v>432</v>
      </c>
      <c r="D355" s="14" t="s">
        <v>14</v>
      </c>
      <c r="E355">
        <v>252</v>
      </c>
    </row>
    <row r="356" spans="1:5" x14ac:dyDescent="0.3">
      <c r="A356" s="13" t="s">
        <v>20</v>
      </c>
      <c r="B356">
        <v>189</v>
      </c>
      <c r="D356" s="14" t="s">
        <v>14</v>
      </c>
      <c r="E356">
        <v>67</v>
      </c>
    </row>
    <row r="357" spans="1:5" x14ac:dyDescent="0.3">
      <c r="A357" s="13" t="s">
        <v>20</v>
      </c>
      <c r="B357">
        <v>154</v>
      </c>
      <c r="D357" s="14" t="s">
        <v>14</v>
      </c>
      <c r="E357">
        <v>742</v>
      </c>
    </row>
    <row r="358" spans="1:5" x14ac:dyDescent="0.3">
      <c r="A358" s="13" t="s">
        <v>20</v>
      </c>
      <c r="B358">
        <v>96</v>
      </c>
      <c r="D358" s="14" t="s">
        <v>14</v>
      </c>
      <c r="E358">
        <v>75</v>
      </c>
    </row>
    <row r="359" spans="1:5" x14ac:dyDescent="0.3">
      <c r="A359" s="13" t="s">
        <v>20</v>
      </c>
      <c r="B359">
        <v>3063</v>
      </c>
      <c r="D359" s="14" t="s">
        <v>14</v>
      </c>
      <c r="E359">
        <v>4405</v>
      </c>
    </row>
    <row r="360" spans="1:5" x14ac:dyDescent="0.3">
      <c r="A360" s="13" t="s">
        <v>20</v>
      </c>
      <c r="B360">
        <v>2266</v>
      </c>
      <c r="D360" s="14" t="s">
        <v>14</v>
      </c>
      <c r="E360">
        <v>92</v>
      </c>
    </row>
    <row r="361" spans="1:5" x14ac:dyDescent="0.3">
      <c r="A361" s="13" t="s">
        <v>20</v>
      </c>
      <c r="B361">
        <v>194</v>
      </c>
      <c r="D361" s="14" t="s">
        <v>14</v>
      </c>
      <c r="E361">
        <v>64</v>
      </c>
    </row>
    <row r="362" spans="1:5" x14ac:dyDescent="0.3">
      <c r="A362" s="13" t="s">
        <v>20</v>
      </c>
      <c r="B362">
        <v>129</v>
      </c>
      <c r="D362" s="14" t="s">
        <v>14</v>
      </c>
      <c r="E362">
        <v>64</v>
      </c>
    </row>
    <row r="363" spans="1:5" x14ac:dyDescent="0.3">
      <c r="A363" s="13" t="s">
        <v>20</v>
      </c>
      <c r="B363">
        <v>375</v>
      </c>
      <c r="D363" s="14" t="s">
        <v>14</v>
      </c>
      <c r="E363">
        <v>842</v>
      </c>
    </row>
    <row r="364" spans="1:5" x14ac:dyDescent="0.3">
      <c r="A364" s="13" t="s">
        <v>20</v>
      </c>
      <c r="B364">
        <v>409</v>
      </c>
      <c r="D364" s="14" t="s">
        <v>14</v>
      </c>
      <c r="E364">
        <v>112</v>
      </c>
    </row>
    <row r="365" spans="1:5" x14ac:dyDescent="0.3">
      <c r="A365" s="13" t="s">
        <v>20</v>
      </c>
      <c r="B365">
        <v>234</v>
      </c>
      <c r="D365" s="14" t="s">
        <v>14</v>
      </c>
      <c r="E365">
        <v>374</v>
      </c>
    </row>
    <row r="366" spans="1:5" x14ac:dyDescent="0.3">
      <c r="A366" s="13" t="s">
        <v>20</v>
      </c>
      <c r="B366">
        <v>3016</v>
      </c>
    </row>
    <row r="367" spans="1:5" x14ac:dyDescent="0.3">
      <c r="A367" s="13" t="s">
        <v>20</v>
      </c>
      <c r="B367">
        <v>264</v>
      </c>
    </row>
    <row r="368" spans="1:5" x14ac:dyDescent="0.3">
      <c r="A368" s="13" t="s">
        <v>20</v>
      </c>
      <c r="B368">
        <v>272</v>
      </c>
    </row>
    <row r="369" spans="1:2" x14ac:dyDescent="0.3">
      <c r="A369" s="13" t="s">
        <v>20</v>
      </c>
      <c r="B369">
        <v>419</v>
      </c>
    </row>
    <row r="370" spans="1:2" x14ac:dyDescent="0.3">
      <c r="A370" s="13" t="s">
        <v>20</v>
      </c>
      <c r="B370">
        <v>1621</v>
      </c>
    </row>
    <row r="371" spans="1:2" x14ac:dyDescent="0.3">
      <c r="A371" s="13" t="s">
        <v>20</v>
      </c>
      <c r="B371">
        <v>1101</v>
      </c>
    </row>
    <row r="372" spans="1:2" x14ac:dyDescent="0.3">
      <c r="A372" s="13" t="s">
        <v>20</v>
      </c>
      <c r="B372">
        <v>1073</v>
      </c>
    </row>
    <row r="373" spans="1:2" x14ac:dyDescent="0.3">
      <c r="A373" s="13" t="s">
        <v>20</v>
      </c>
      <c r="B373">
        <v>331</v>
      </c>
    </row>
    <row r="374" spans="1:2" x14ac:dyDescent="0.3">
      <c r="A374" s="13" t="s">
        <v>20</v>
      </c>
      <c r="B374">
        <v>1170</v>
      </c>
    </row>
    <row r="375" spans="1:2" x14ac:dyDescent="0.3">
      <c r="A375" s="13" t="s">
        <v>20</v>
      </c>
      <c r="B375">
        <v>363</v>
      </c>
    </row>
    <row r="376" spans="1:2" x14ac:dyDescent="0.3">
      <c r="A376" s="13" t="s">
        <v>20</v>
      </c>
      <c r="B376">
        <v>103</v>
      </c>
    </row>
    <row r="377" spans="1:2" x14ac:dyDescent="0.3">
      <c r="A377" s="13" t="s">
        <v>20</v>
      </c>
      <c r="B377">
        <v>147</v>
      </c>
    </row>
    <row r="378" spans="1:2" x14ac:dyDescent="0.3">
      <c r="A378" s="13" t="s">
        <v>20</v>
      </c>
      <c r="B378">
        <v>110</v>
      </c>
    </row>
    <row r="379" spans="1:2" x14ac:dyDescent="0.3">
      <c r="A379" s="13" t="s">
        <v>20</v>
      </c>
      <c r="B379">
        <v>134</v>
      </c>
    </row>
    <row r="380" spans="1:2" x14ac:dyDescent="0.3">
      <c r="A380" s="13" t="s">
        <v>20</v>
      </c>
      <c r="B380">
        <v>269</v>
      </c>
    </row>
    <row r="381" spans="1:2" x14ac:dyDescent="0.3">
      <c r="A381" s="13" t="s">
        <v>20</v>
      </c>
      <c r="B381">
        <v>175</v>
      </c>
    </row>
    <row r="382" spans="1:2" x14ac:dyDescent="0.3">
      <c r="A382" s="13" t="s">
        <v>20</v>
      </c>
      <c r="B382">
        <v>69</v>
      </c>
    </row>
    <row r="383" spans="1:2" x14ac:dyDescent="0.3">
      <c r="A383" s="13" t="s">
        <v>20</v>
      </c>
      <c r="B383">
        <v>190</v>
      </c>
    </row>
    <row r="384" spans="1:2" x14ac:dyDescent="0.3">
      <c r="A384" s="13" t="s">
        <v>20</v>
      </c>
      <c r="B384">
        <v>237</v>
      </c>
    </row>
    <row r="385" spans="1:2" x14ac:dyDescent="0.3">
      <c r="A385" s="13" t="s">
        <v>20</v>
      </c>
      <c r="B385">
        <v>196</v>
      </c>
    </row>
    <row r="386" spans="1:2" x14ac:dyDescent="0.3">
      <c r="A386" s="13" t="s">
        <v>20</v>
      </c>
      <c r="B386">
        <v>7295</v>
      </c>
    </row>
    <row r="387" spans="1:2" x14ac:dyDescent="0.3">
      <c r="A387" s="13" t="s">
        <v>20</v>
      </c>
      <c r="B387">
        <v>2893</v>
      </c>
    </row>
    <row r="388" spans="1:2" x14ac:dyDescent="0.3">
      <c r="A388" s="13" t="s">
        <v>20</v>
      </c>
      <c r="B388">
        <v>820</v>
      </c>
    </row>
    <row r="389" spans="1:2" x14ac:dyDescent="0.3">
      <c r="A389" s="13" t="s">
        <v>20</v>
      </c>
      <c r="B389">
        <v>2038</v>
      </c>
    </row>
    <row r="390" spans="1:2" x14ac:dyDescent="0.3">
      <c r="A390" s="13" t="s">
        <v>20</v>
      </c>
      <c r="B390">
        <v>116</v>
      </c>
    </row>
    <row r="391" spans="1:2" x14ac:dyDescent="0.3">
      <c r="A391" s="13" t="s">
        <v>20</v>
      </c>
      <c r="B391">
        <v>1345</v>
      </c>
    </row>
    <row r="392" spans="1:2" x14ac:dyDescent="0.3">
      <c r="A392" s="13" t="s">
        <v>20</v>
      </c>
      <c r="B392">
        <v>168</v>
      </c>
    </row>
    <row r="393" spans="1:2" x14ac:dyDescent="0.3">
      <c r="A393" s="13" t="s">
        <v>20</v>
      </c>
      <c r="B393">
        <v>137</v>
      </c>
    </row>
    <row r="394" spans="1:2" x14ac:dyDescent="0.3">
      <c r="A394" s="13" t="s">
        <v>20</v>
      </c>
      <c r="B394">
        <v>186</v>
      </c>
    </row>
    <row r="395" spans="1:2" x14ac:dyDescent="0.3">
      <c r="A395" s="13" t="s">
        <v>20</v>
      </c>
      <c r="B395">
        <v>125</v>
      </c>
    </row>
    <row r="396" spans="1:2" x14ac:dyDescent="0.3">
      <c r="A396" s="13" t="s">
        <v>20</v>
      </c>
      <c r="B396">
        <v>202</v>
      </c>
    </row>
    <row r="397" spans="1:2" x14ac:dyDescent="0.3">
      <c r="A397" s="13" t="s">
        <v>20</v>
      </c>
      <c r="B397">
        <v>103</v>
      </c>
    </row>
    <row r="398" spans="1:2" x14ac:dyDescent="0.3">
      <c r="A398" s="13" t="s">
        <v>20</v>
      </c>
      <c r="B398">
        <v>1785</v>
      </c>
    </row>
    <row r="399" spans="1:2" x14ac:dyDescent="0.3">
      <c r="A399" s="13" t="s">
        <v>20</v>
      </c>
      <c r="B399">
        <v>157</v>
      </c>
    </row>
    <row r="400" spans="1:2" x14ac:dyDescent="0.3">
      <c r="A400" s="13" t="s">
        <v>20</v>
      </c>
      <c r="B400">
        <v>555</v>
      </c>
    </row>
    <row r="401" spans="1:2" x14ac:dyDescent="0.3">
      <c r="A401" s="13" t="s">
        <v>20</v>
      </c>
      <c r="B401">
        <v>297</v>
      </c>
    </row>
    <row r="402" spans="1:2" x14ac:dyDescent="0.3">
      <c r="A402" s="13" t="s">
        <v>20</v>
      </c>
      <c r="B402">
        <v>123</v>
      </c>
    </row>
    <row r="403" spans="1:2" x14ac:dyDescent="0.3">
      <c r="A403" s="13" t="s">
        <v>20</v>
      </c>
      <c r="B403">
        <v>3036</v>
      </c>
    </row>
    <row r="404" spans="1:2" x14ac:dyDescent="0.3">
      <c r="A404" s="13" t="s">
        <v>20</v>
      </c>
      <c r="B404">
        <v>144</v>
      </c>
    </row>
    <row r="405" spans="1:2" x14ac:dyDescent="0.3">
      <c r="A405" s="13" t="s">
        <v>20</v>
      </c>
      <c r="B405">
        <v>121</v>
      </c>
    </row>
    <row r="406" spans="1:2" x14ac:dyDescent="0.3">
      <c r="A406" s="13" t="s">
        <v>20</v>
      </c>
      <c r="B406">
        <v>181</v>
      </c>
    </row>
    <row r="407" spans="1:2" x14ac:dyDescent="0.3">
      <c r="A407" s="13" t="s">
        <v>20</v>
      </c>
      <c r="B407">
        <v>122</v>
      </c>
    </row>
    <row r="408" spans="1:2" x14ac:dyDescent="0.3">
      <c r="A408" s="13" t="s">
        <v>20</v>
      </c>
      <c r="B408">
        <v>1071</v>
      </c>
    </row>
    <row r="409" spans="1:2" x14ac:dyDescent="0.3">
      <c r="A409" s="13" t="s">
        <v>20</v>
      </c>
      <c r="B409">
        <v>980</v>
      </c>
    </row>
    <row r="410" spans="1:2" x14ac:dyDescent="0.3">
      <c r="A410" s="13" t="s">
        <v>20</v>
      </c>
      <c r="B410">
        <v>536</v>
      </c>
    </row>
    <row r="411" spans="1:2" x14ac:dyDescent="0.3">
      <c r="A411" s="13" t="s">
        <v>20</v>
      </c>
      <c r="B411">
        <v>1991</v>
      </c>
    </row>
    <row r="412" spans="1:2" x14ac:dyDescent="0.3">
      <c r="A412" s="13" t="s">
        <v>20</v>
      </c>
      <c r="B412">
        <v>180</v>
      </c>
    </row>
    <row r="413" spans="1:2" x14ac:dyDescent="0.3">
      <c r="A413" s="13" t="s">
        <v>20</v>
      </c>
      <c r="B413">
        <v>130</v>
      </c>
    </row>
    <row r="414" spans="1:2" x14ac:dyDescent="0.3">
      <c r="A414" s="13" t="s">
        <v>20</v>
      </c>
      <c r="B414">
        <v>122</v>
      </c>
    </row>
    <row r="415" spans="1:2" x14ac:dyDescent="0.3">
      <c r="A415" s="13" t="s">
        <v>20</v>
      </c>
      <c r="B415">
        <v>140</v>
      </c>
    </row>
    <row r="416" spans="1:2" x14ac:dyDescent="0.3">
      <c r="A416" s="13" t="s">
        <v>20</v>
      </c>
      <c r="B416">
        <v>3388</v>
      </c>
    </row>
    <row r="417" spans="1:2" x14ac:dyDescent="0.3">
      <c r="A417" s="13" t="s">
        <v>20</v>
      </c>
      <c r="B417">
        <v>280</v>
      </c>
    </row>
    <row r="418" spans="1:2" x14ac:dyDescent="0.3">
      <c r="A418" s="13" t="s">
        <v>20</v>
      </c>
      <c r="B418">
        <v>366</v>
      </c>
    </row>
    <row r="419" spans="1:2" x14ac:dyDescent="0.3">
      <c r="A419" s="13" t="s">
        <v>20</v>
      </c>
      <c r="B419">
        <v>270</v>
      </c>
    </row>
    <row r="420" spans="1:2" x14ac:dyDescent="0.3">
      <c r="A420" s="13" t="s">
        <v>20</v>
      </c>
      <c r="B420">
        <v>137</v>
      </c>
    </row>
    <row r="421" spans="1:2" x14ac:dyDescent="0.3">
      <c r="A421" s="13" t="s">
        <v>20</v>
      </c>
      <c r="B421">
        <v>3205</v>
      </c>
    </row>
    <row r="422" spans="1:2" x14ac:dyDescent="0.3">
      <c r="A422" s="13" t="s">
        <v>20</v>
      </c>
      <c r="B422">
        <v>288</v>
      </c>
    </row>
    <row r="423" spans="1:2" x14ac:dyDescent="0.3">
      <c r="A423" s="13" t="s">
        <v>20</v>
      </c>
      <c r="B423">
        <v>148</v>
      </c>
    </row>
    <row r="424" spans="1:2" x14ac:dyDescent="0.3">
      <c r="A424" s="13" t="s">
        <v>20</v>
      </c>
      <c r="B424">
        <v>114</v>
      </c>
    </row>
    <row r="425" spans="1:2" x14ac:dyDescent="0.3">
      <c r="A425" s="13" t="s">
        <v>20</v>
      </c>
      <c r="B425">
        <v>1518</v>
      </c>
    </row>
    <row r="426" spans="1:2" x14ac:dyDescent="0.3">
      <c r="A426" s="13" t="s">
        <v>20</v>
      </c>
      <c r="B426">
        <v>166</v>
      </c>
    </row>
    <row r="427" spans="1:2" x14ac:dyDescent="0.3">
      <c r="A427" s="13" t="s">
        <v>20</v>
      </c>
      <c r="B427">
        <v>100</v>
      </c>
    </row>
    <row r="428" spans="1:2" x14ac:dyDescent="0.3">
      <c r="A428" s="13" t="s">
        <v>20</v>
      </c>
      <c r="B428">
        <v>235</v>
      </c>
    </row>
    <row r="429" spans="1:2" x14ac:dyDescent="0.3">
      <c r="A429" s="13" t="s">
        <v>20</v>
      </c>
      <c r="B429">
        <v>148</v>
      </c>
    </row>
    <row r="430" spans="1:2" x14ac:dyDescent="0.3">
      <c r="A430" s="13" t="s">
        <v>20</v>
      </c>
      <c r="B430">
        <v>198</v>
      </c>
    </row>
    <row r="431" spans="1:2" x14ac:dyDescent="0.3">
      <c r="A431" s="13" t="s">
        <v>20</v>
      </c>
      <c r="B431">
        <v>150</v>
      </c>
    </row>
    <row r="432" spans="1:2" x14ac:dyDescent="0.3">
      <c r="A432" s="13" t="s">
        <v>20</v>
      </c>
      <c r="B432">
        <v>216</v>
      </c>
    </row>
    <row r="433" spans="1:2" x14ac:dyDescent="0.3">
      <c r="A433" s="13" t="s">
        <v>20</v>
      </c>
      <c r="B433">
        <v>5139</v>
      </c>
    </row>
    <row r="434" spans="1:2" x14ac:dyDescent="0.3">
      <c r="A434" s="13" t="s">
        <v>20</v>
      </c>
      <c r="B434">
        <v>2353</v>
      </c>
    </row>
    <row r="435" spans="1:2" x14ac:dyDescent="0.3">
      <c r="A435" s="13" t="s">
        <v>20</v>
      </c>
      <c r="B435">
        <v>78</v>
      </c>
    </row>
    <row r="436" spans="1:2" x14ac:dyDescent="0.3">
      <c r="A436" s="13" t="s">
        <v>20</v>
      </c>
      <c r="B436">
        <v>174</v>
      </c>
    </row>
    <row r="437" spans="1:2" x14ac:dyDescent="0.3">
      <c r="A437" s="13" t="s">
        <v>20</v>
      </c>
      <c r="B437">
        <v>164</v>
      </c>
    </row>
    <row r="438" spans="1:2" x14ac:dyDescent="0.3">
      <c r="A438" s="13" t="s">
        <v>20</v>
      </c>
      <c r="B438">
        <v>161</v>
      </c>
    </row>
    <row r="439" spans="1:2" x14ac:dyDescent="0.3">
      <c r="A439" s="13" t="s">
        <v>20</v>
      </c>
      <c r="B439">
        <v>138</v>
      </c>
    </row>
    <row r="440" spans="1:2" x14ac:dyDescent="0.3">
      <c r="A440" s="13" t="s">
        <v>20</v>
      </c>
      <c r="B440">
        <v>3308</v>
      </c>
    </row>
    <row r="441" spans="1:2" x14ac:dyDescent="0.3">
      <c r="A441" s="13" t="s">
        <v>20</v>
      </c>
      <c r="B441">
        <v>127</v>
      </c>
    </row>
    <row r="442" spans="1:2" x14ac:dyDescent="0.3">
      <c r="A442" s="13" t="s">
        <v>20</v>
      </c>
      <c r="B442">
        <v>207</v>
      </c>
    </row>
    <row r="443" spans="1:2" x14ac:dyDescent="0.3">
      <c r="A443" s="13" t="s">
        <v>20</v>
      </c>
      <c r="B443">
        <v>181</v>
      </c>
    </row>
    <row r="444" spans="1:2" x14ac:dyDescent="0.3">
      <c r="A444" s="13" t="s">
        <v>20</v>
      </c>
      <c r="B444">
        <v>110</v>
      </c>
    </row>
    <row r="445" spans="1:2" x14ac:dyDescent="0.3">
      <c r="A445" s="13" t="s">
        <v>20</v>
      </c>
      <c r="B445">
        <v>185</v>
      </c>
    </row>
    <row r="446" spans="1:2" x14ac:dyDescent="0.3">
      <c r="A446" s="13" t="s">
        <v>20</v>
      </c>
      <c r="B446">
        <v>121</v>
      </c>
    </row>
    <row r="447" spans="1:2" x14ac:dyDescent="0.3">
      <c r="A447" s="13" t="s">
        <v>20</v>
      </c>
      <c r="B447">
        <v>106</v>
      </c>
    </row>
    <row r="448" spans="1:2" x14ac:dyDescent="0.3">
      <c r="A448" s="13" t="s">
        <v>20</v>
      </c>
      <c r="B448">
        <v>142</v>
      </c>
    </row>
    <row r="449" spans="1:2" x14ac:dyDescent="0.3">
      <c r="A449" s="13" t="s">
        <v>20</v>
      </c>
      <c r="B449">
        <v>233</v>
      </c>
    </row>
    <row r="450" spans="1:2" x14ac:dyDescent="0.3">
      <c r="A450" s="13" t="s">
        <v>20</v>
      </c>
      <c r="B450">
        <v>218</v>
      </c>
    </row>
    <row r="451" spans="1:2" x14ac:dyDescent="0.3">
      <c r="A451" s="13" t="s">
        <v>20</v>
      </c>
      <c r="B451">
        <v>76</v>
      </c>
    </row>
    <row r="452" spans="1:2" x14ac:dyDescent="0.3">
      <c r="A452" s="13" t="s">
        <v>20</v>
      </c>
      <c r="B452">
        <v>43</v>
      </c>
    </row>
    <row r="453" spans="1:2" x14ac:dyDescent="0.3">
      <c r="A453" s="13" t="s">
        <v>20</v>
      </c>
      <c r="B453">
        <v>221</v>
      </c>
    </row>
    <row r="454" spans="1:2" x14ac:dyDescent="0.3">
      <c r="A454" s="13" t="s">
        <v>20</v>
      </c>
      <c r="B454">
        <v>2805</v>
      </c>
    </row>
    <row r="455" spans="1:2" x14ac:dyDescent="0.3">
      <c r="A455" s="13" t="s">
        <v>20</v>
      </c>
      <c r="B455">
        <v>68</v>
      </c>
    </row>
    <row r="456" spans="1:2" x14ac:dyDescent="0.3">
      <c r="A456" s="13" t="s">
        <v>20</v>
      </c>
      <c r="B456">
        <v>183</v>
      </c>
    </row>
    <row r="457" spans="1:2" x14ac:dyDescent="0.3">
      <c r="A457" s="13" t="s">
        <v>20</v>
      </c>
      <c r="B457">
        <v>133</v>
      </c>
    </row>
    <row r="458" spans="1:2" x14ac:dyDescent="0.3">
      <c r="A458" s="13" t="s">
        <v>20</v>
      </c>
      <c r="B458">
        <v>2489</v>
      </c>
    </row>
    <row r="459" spans="1:2" x14ac:dyDescent="0.3">
      <c r="A459" s="13" t="s">
        <v>20</v>
      </c>
      <c r="B459">
        <v>69</v>
      </c>
    </row>
    <row r="460" spans="1:2" x14ac:dyDescent="0.3">
      <c r="A460" s="13" t="s">
        <v>20</v>
      </c>
      <c r="B460">
        <v>279</v>
      </c>
    </row>
    <row r="461" spans="1:2" x14ac:dyDescent="0.3">
      <c r="A461" s="13" t="s">
        <v>20</v>
      </c>
      <c r="B461">
        <v>210</v>
      </c>
    </row>
    <row r="462" spans="1:2" x14ac:dyDescent="0.3">
      <c r="A462" s="13" t="s">
        <v>20</v>
      </c>
      <c r="B462">
        <v>2100</v>
      </c>
    </row>
    <row r="463" spans="1:2" x14ac:dyDescent="0.3">
      <c r="A463" s="13" t="s">
        <v>20</v>
      </c>
      <c r="B463">
        <v>252</v>
      </c>
    </row>
    <row r="464" spans="1:2" x14ac:dyDescent="0.3">
      <c r="A464" s="13" t="s">
        <v>20</v>
      </c>
      <c r="B464">
        <v>1280</v>
      </c>
    </row>
    <row r="465" spans="1:2" x14ac:dyDescent="0.3">
      <c r="A465" s="13" t="s">
        <v>20</v>
      </c>
      <c r="B465">
        <v>157</v>
      </c>
    </row>
    <row r="466" spans="1:2" x14ac:dyDescent="0.3">
      <c r="A466" s="13" t="s">
        <v>20</v>
      </c>
      <c r="B466">
        <v>194</v>
      </c>
    </row>
    <row r="467" spans="1:2" x14ac:dyDescent="0.3">
      <c r="A467" s="13" t="s">
        <v>20</v>
      </c>
      <c r="B467">
        <v>82</v>
      </c>
    </row>
    <row r="468" spans="1:2" x14ac:dyDescent="0.3">
      <c r="A468" s="13" t="s">
        <v>20</v>
      </c>
      <c r="B468">
        <v>4233</v>
      </c>
    </row>
    <row r="469" spans="1:2" x14ac:dyDescent="0.3">
      <c r="A469" s="13" t="s">
        <v>20</v>
      </c>
      <c r="B469">
        <v>1297</v>
      </c>
    </row>
    <row r="470" spans="1:2" x14ac:dyDescent="0.3">
      <c r="A470" s="13" t="s">
        <v>20</v>
      </c>
      <c r="B470">
        <v>165</v>
      </c>
    </row>
    <row r="471" spans="1:2" x14ac:dyDescent="0.3">
      <c r="A471" s="13" t="s">
        <v>20</v>
      </c>
      <c r="B471">
        <v>119</v>
      </c>
    </row>
    <row r="472" spans="1:2" x14ac:dyDescent="0.3">
      <c r="A472" s="13" t="s">
        <v>20</v>
      </c>
      <c r="B472">
        <v>1797</v>
      </c>
    </row>
    <row r="473" spans="1:2" x14ac:dyDescent="0.3">
      <c r="A473" s="13" t="s">
        <v>20</v>
      </c>
      <c r="B473">
        <v>261</v>
      </c>
    </row>
    <row r="474" spans="1:2" x14ac:dyDescent="0.3">
      <c r="A474" s="13" t="s">
        <v>20</v>
      </c>
      <c r="B474">
        <v>157</v>
      </c>
    </row>
    <row r="475" spans="1:2" x14ac:dyDescent="0.3">
      <c r="A475" s="13" t="s">
        <v>20</v>
      </c>
      <c r="B475">
        <v>3533</v>
      </c>
    </row>
    <row r="476" spans="1:2" x14ac:dyDescent="0.3">
      <c r="A476" s="13" t="s">
        <v>20</v>
      </c>
      <c r="B476">
        <v>155</v>
      </c>
    </row>
    <row r="477" spans="1:2" x14ac:dyDescent="0.3">
      <c r="A477" s="13" t="s">
        <v>20</v>
      </c>
      <c r="B477">
        <v>132</v>
      </c>
    </row>
    <row r="478" spans="1:2" x14ac:dyDescent="0.3">
      <c r="A478" s="13" t="s">
        <v>20</v>
      </c>
      <c r="B478">
        <v>1354</v>
      </c>
    </row>
    <row r="479" spans="1:2" x14ac:dyDescent="0.3">
      <c r="A479" s="13" t="s">
        <v>20</v>
      </c>
      <c r="B479">
        <v>48</v>
      </c>
    </row>
    <row r="480" spans="1:2" x14ac:dyDescent="0.3">
      <c r="A480" s="13" t="s">
        <v>20</v>
      </c>
      <c r="B480">
        <v>110</v>
      </c>
    </row>
    <row r="481" spans="1:2" x14ac:dyDescent="0.3">
      <c r="A481" s="13" t="s">
        <v>20</v>
      </c>
      <c r="B481">
        <v>172</v>
      </c>
    </row>
    <row r="482" spans="1:2" x14ac:dyDescent="0.3">
      <c r="A482" s="13" t="s">
        <v>20</v>
      </c>
      <c r="B482">
        <v>307</v>
      </c>
    </row>
    <row r="483" spans="1:2" x14ac:dyDescent="0.3">
      <c r="A483" s="13" t="s">
        <v>20</v>
      </c>
      <c r="B483">
        <v>160</v>
      </c>
    </row>
    <row r="484" spans="1:2" x14ac:dyDescent="0.3">
      <c r="A484" s="13" t="s">
        <v>20</v>
      </c>
      <c r="B484">
        <v>1467</v>
      </c>
    </row>
    <row r="485" spans="1:2" x14ac:dyDescent="0.3">
      <c r="A485" s="13" t="s">
        <v>20</v>
      </c>
      <c r="B485">
        <v>2662</v>
      </c>
    </row>
    <row r="486" spans="1:2" x14ac:dyDescent="0.3">
      <c r="A486" s="13" t="s">
        <v>20</v>
      </c>
      <c r="B486">
        <v>452</v>
      </c>
    </row>
    <row r="487" spans="1:2" x14ac:dyDescent="0.3">
      <c r="A487" s="13" t="s">
        <v>20</v>
      </c>
      <c r="B487">
        <v>158</v>
      </c>
    </row>
    <row r="488" spans="1:2" x14ac:dyDescent="0.3">
      <c r="A488" s="13" t="s">
        <v>20</v>
      </c>
      <c r="B488">
        <v>225</v>
      </c>
    </row>
    <row r="489" spans="1:2" x14ac:dyDescent="0.3">
      <c r="A489" s="13" t="s">
        <v>20</v>
      </c>
      <c r="B489">
        <v>65</v>
      </c>
    </row>
    <row r="490" spans="1:2" x14ac:dyDescent="0.3">
      <c r="A490" s="13" t="s">
        <v>20</v>
      </c>
      <c r="B490">
        <v>163</v>
      </c>
    </row>
    <row r="491" spans="1:2" x14ac:dyDescent="0.3">
      <c r="A491" s="13" t="s">
        <v>20</v>
      </c>
      <c r="B491">
        <v>85</v>
      </c>
    </row>
    <row r="492" spans="1:2" x14ac:dyDescent="0.3">
      <c r="A492" s="13" t="s">
        <v>20</v>
      </c>
      <c r="B492">
        <v>217</v>
      </c>
    </row>
    <row r="493" spans="1:2" x14ac:dyDescent="0.3">
      <c r="A493" s="13" t="s">
        <v>20</v>
      </c>
      <c r="B493">
        <v>150</v>
      </c>
    </row>
    <row r="494" spans="1:2" x14ac:dyDescent="0.3">
      <c r="A494" s="13" t="s">
        <v>20</v>
      </c>
      <c r="B494">
        <v>3272</v>
      </c>
    </row>
    <row r="495" spans="1:2" x14ac:dyDescent="0.3">
      <c r="A495" s="13" t="s">
        <v>20</v>
      </c>
      <c r="B495">
        <v>300</v>
      </c>
    </row>
    <row r="496" spans="1:2" x14ac:dyDescent="0.3">
      <c r="A496" s="13" t="s">
        <v>20</v>
      </c>
      <c r="B496">
        <v>126</v>
      </c>
    </row>
    <row r="497" spans="1:2" x14ac:dyDescent="0.3">
      <c r="A497" s="13" t="s">
        <v>20</v>
      </c>
      <c r="B497">
        <v>2320</v>
      </c>
    </row>
    <row r="498" spans="1:2" x14ac:dyDescent="0.3">
      <c r="A498" s="13" t="s">
        <v>20</v>
      </c>
      <c r="B498">
        <v>81</v>
      </c>
    </row>
    <row r="499" spans="1:2" x14ac:dyDescent="0.3">
      <c r="A499" s="13" t="s">
        <v>20</v>
      </c>
      <c r="B499">
        <v>1887</v>
      </c>
    </row>
    <row r="500" spans="1:2" x14ac:dyDescent="0.3">
      <c r="A500" s="13" t="s">
        <v>20</v>
      </c>
      <c r="B500">
        <v>4358</v>
      </c>
    </row>
    <row r="501" spans="1:2" x14ac:dyDescent="0.3">
      <c r="A501" s="13" t="s">
        <v>20</v>
      </c>
      <c r="B501">
        <v>53</v>
      </c>
    </row>
    <row r="502" spans="1:2" x14ac:dyDescent="0.3">
      <c r="A502" s="13" t="s">
        <v>20</v>
      </c>
      <c r="B502">
        <v>2414</v>
      </c>
    </row>
    <row r="503" spans="1:2" x14ac:dyDescent="0.3">
      <c r="A503" s="13" t="s">
        <v>20</v>
      </c>
      <c r="B503">
        <v>80</v>
      </c>
    </row>
    <row r="504" spans="1:2" x14ac:dyDescent="0.3">
      <c r="A504" s="13" t="s">
        <v>20</v>
      </c>
      <c r="B504">
        <v>193</v>
      </c>
    </row>
    <row r="505" spans="1:2" x14ac:dyDescent="0.3">
      <c r="A505" s="13" t="s">
        <v>20</v>
      </c>
      <c r="B505">
        <v>52</v>
      </c>
    </row>
    <row r="506" spans="1:2" x14ac:dyDescent="0.3">
      <c r="A506" s="13" t="s">
        <v>20</v>
      </c>
      <c r="B506">
        <v>290</v>
      </c>
    </row>
    <row r="507" spans="1:2" x14ac:dyDescent="0.3">
      <c r="A507" s="13" t="s">
        <v>20</v>
      </c>
      <c r="B507">
        <v>122</v>
      </c>
    </row>
    <row r="508" spans="1:2" x14ac:dyDescent="0.3">
      <c r="A508" s="13" t="s">
        <v>20</v>
      </c>
      <c r="B508">
        <v>1470</v>
      </c>
    </row>
    <row r="509" spans="1:2" x14ac:dyDescent="0.3">
      <c r="A509" s="13" t="s">
        <v>20</v>
      </c>
      <c r="B509">
        <v>165</v>
      </c>
    </row>
    <row r="510" spans="1:2" x14ac:dyDescent="0.3">
      <c r="A510" s="13" t="s">
        <v>20</v>
      </c>
      <c r="B510">
        <v>182</v>
      </c>
    </row>
    <row r="511" spans="1:2" x14ac:dyDescent="0.3">
      <c r="A511" s="13" t="s">
        <v>20</v>
      </c>
      <c r="B511">
        <v>199</v>
      </c>
    </row>
    <row r="512" spans="1:2" x14ac:dyDescent="0.3">
      <c r="A512" s="13" t="s">
        <v>20</v>
      </c>
      <c r="B512">
        <v>56</v>
      </c>
    </row>
    <row r="513" spans="1:2" x14ac:dyDescent="0.3">
      <c r="A513" s="13" t="s">
        <v>20</v>
      </c>
      <c r="B513">
        <v>1460</v>
      </c>
    </row>
    <row r="514" spans="1:2" x14ac:dyDescent="0.3">
      <c r="A514" s="13" t="s">
        <v>20</v>
      </c>
      <c r="B514">
        <v>123</v>
      </c>
    </row>
    <row r="515" spans="1:2" x14ac:dyDescent="0.3">
      <c r="A515" s="13" t="s">
        <v>20</v>
      </c>
      <c r="B515">
        <v>159</v>
      </c>
    </row>
    <row r="516" spans="1:2" x14ac:dyDescent="0.3">
      <c r="A516" s="13" t="s">
        <v>20</v>
      </c>
      <c r="B516">
        <v>110</v>
      </c>
    </row>
    <row r="517" spans="1:2" x14ac:dyDescent="0.3">
      <c r="A517" s="13" t="s">
        <v>20</v>
      </c>
      <c r="B517">
        <v>236</v>
      </c>
    </row>
    <row r="518" spans="1:2" x14ac:dyDescent="0.3">
      <c r="A518" s="13" t="s">
        <v>20</v>
      </c>
      <c r="B518">
        <v>191</v>
      </c>
    </row>
    <row r="519" spans="1:2" x14ac:dyDescent="0.3">
      <c r="A519" s="13" t="s">
        <v>20</v>
      </c>
      <c r="B519">
        <v>3934</v>
      </c>
    </row>
    <row r="520" spans="1:2" x14ac:dyDescent="0.3">
      <c r="A520" s="13" t="s">
        <v>20</v>
      </c>
      <c r="B520">
        <v>80</v>
      </c>
    </row>
    <row r="521" spans="1:2" x14ac:dyDescent="0.3">
      <c r="A521" s="13" t="s">
        <v>20</v>
      </c>
      <c r="B521">
        <v>462</v>
      </c>
    </row>
    <row r="522" spans="1:2" x14ac:dyDescent="0.3">
      <c r="A522" s="13" t="s">
        <v>20</v>
      </c>
      <c r="B522">
        <v>179</v>
      </c>
    </row>
    <row r="523" spans="1:2" x14ac:dyDescent="0.3">
      <c r="A523" s="13" t="s">
        <v>20</v>
      </c>
      <c r="B523">
        <v>1866</v>
      </c>
    </row>
    <row r="524" spans="1:2" x14ac:dyDescent="0.3">
      <c r="A524" s="13" t="s">
        <v>20</v>
      </c>
      <c r="B524">
        <v>156</v>
      </c>
    </row>
    <row r="525" spans="1:2" x14ac:dyDescent="0.3">
      <c r="A525" s="13" t="s">
        <v>20</v>
      </c>
      <c r="B525">
        <v>255</v>
      </c>
    </row>
    <row r="526" spans="1:2" x14ac:dyDescent="0.3">
      <c r="A526" s="13" t="s">
        <v>20</v>
      </c>
      <c r="B526">
        <v>2261</v>
      </c>
    </row>
    <row r="527" spans="1:2" x14ac:dyDescent="0.3">
      <c r="A527" s="13" t="s">
        <v>20</v>
      </c>
      <c r="B527">
        <v>40</v>
      </c>
    </row>
    <row r="528" spans="1:2" x14ac:dyDescent="0.3">
      <c r="A528" s="13" t="s">
        <v>20</v>
      </c>
      <c r="B528">
        <v>2289</v>
      </c>
    </row>
    <row r="529" spans="1:2" x14ac:dyDescent="0.3">
      <c r="A529" s="13" t="s">
        <v>20</v>
      </c>
      <c r="B529">
        <v>65</v>
      </c>
    </row>
    <row r="530" spans="1:2" x14ac:dyDescent="0.3">
      <c r="A530" s="13" t="s">
        <v>20</v>
      </c>
      <c r="B530">
        <v>3777</v>
      </c>
    </row>
    <row r="531" spans="1:2" x14ac:dyDescent="0.3">
      <c r="A531" s="13" t="s">
        <v>20</v>
      </c>
      <c r="B531">
        <v>184</v>
      </c>
    </row>
    <row r="532" spans="1:2" x14ac:dyDescent="0.3">
      <c r="A532" s="13" t="s">
        <v>20</v>
      </c>
      <c r="B532">
        <v>85</v>
      </c>
    </row>
    <row r="533" spans="1:2" x14ac:dyDescent="0.3">
      <c r="A533" s="13" t="s">
        <v>20</v>
      </c>
      <c r="B533">
        <v>144</v>
      </c>
    </row>
    <row r="534" spans="1:2" x14ac:dyDescent="0.3">
      <c r="A534" s="13" t="s">
        <v>20</v>
      </c>
      <c r="B534">
        <v>1902</v>
      </c>
    </row>
    <row r="535" spans="1:2" x14ac:dyDescent="0.3">
      <c r="A535" s="13" t="s">
        <v>20</v>
      </c>
      <c r="B535">
        <v>105</v>
      </c>
    </row>
    <row r="536" spans="1:2" x14ac:dyDescent="0.3">
      <c r="A536" s="13" t="s">
        <v>20</v>
      </c>
      <c r="B536">
        <v>132</v>
      </c>
    </row>
    <row r="537" spans="1:2" x14ac:dyDescent="0.3">
      <c r="A537" s="13" t="s">
        <v>20</v>
      </c>
      <c r="B537">
        <v>96</v>
      </c>
    </row>
    <row r="538" spans="1:2" x14ac:dyDescent="0.3">
      <c r="A538" s="13" t="s">
        <v>20</v>
      </c>
      <c r="B538">
        <v>114</v>
      </c>
    </row>
    <row r="539" spans="1:2" x14ac:dyDescent="0.3">
      <c r="A539" s="13" t="s">
        <v>20</v>
      </c>
      <c r="B539">
        <v>203</v>
      </c>
    </row>
    <row r="540" spans="1:2" x14ac:dyDescent="0.3">
      <c r="A540" s="13" t="s">
        <v>20</v>
      </c>
      <c r="B540">
        <v>1559</v>
      </c>
    </row>
    <row r="541" spans="1:2" x14ac:dyDescent="0.3">
      <c r="A541" s="13" t="s">
        <v>20</v>
      </c>
      <c r="B541">
        <v>1548</v>
      </c>
    </row>
    <row r="542" spans="1:2" x14ac:dyDescent="0.3">
      <c r="A542" s="13" t="s">
        <v>20</v>
      </c>
      <c r="B542">
        <v>80</v>
      </c>
    </row>
    <row r="543" spans="1:2" x14ac:dyDescent="0.3">
      <c r="A543" s="13" t="s">
        <v>20</v>
      </c>
      <c r="B543">
        <v>131</v>
      </c>
    </row>
    <row r="544" spans="1:2" x14ac:dyDescent="0.3">
      <c r="A544" s="13" t="s">
        <v>20</v>
      </c>
      <c r="B544">
        <v>112</v>
      </c>
    </row>
    <row r="545" spans="1:2" x14ac:dyDescent="0.3">
      <c r="A545" s="13" t="s">
        <v>20</v>
      </c>
      <c r="B545">
        <v>155</v>
      </c>
    </row>
    <row r="546" spans="1:2" x14ac:dyDescent="0.3">
      <c r="A546" s="13" t="s">
        <v>20</v>
      </c>
      <c r="B546">
        <v>266</v>
      </c>
    </row>
    <row r="547" spans="1:2" x14ac:dyDescent="0.3">
      <c r="A547" s="13" t="s">
        <v>20</v>
      </c>
      <c r="B547">
        <v>155</v>
      </c>
    </row>
    <row r="548" spans="1:2" x14ac:dyDescent="0.3">
      <c r="A548" s="13" t="s">
        <v>20</v>
      </c>
      <c r="B548">
        <v>207</v>
      </c>
    </row>
    <row r="549" spans="1:2" x14ac:dyDescent="0.3">
      <c r="A549" s="13" t="s">
        <v>20</v>
      </c>
      <c r="B549">
        <v>245</v>
      </c>
    </row>
    <row r="550" spans="1:2" x14ac:dyDescent="0.3">
      <c r="A550" s="13" t="s">
        <v>20</v>
      </c>
      <c r="B550">
        <v>1573</v>
      </c>
    </row>
    <row r="551" spans="1:2" x14ac:dyDescent="0.3">
      <c r="A551" s="13" t="s">
        <v>20</v>
      </c>
      <c r="B551">
        <v>114</v>
      </c>
    </row>
    <row r="552" spans="1:2" x14ac:dyDescent="0.3">
      <c r="A552" s="13" t="s">
        <v>20</v>
      </c>
      <c r="B552">
        <v>93</v>
      </c>
    </row>
    <row r="553" spans="1:2" x14ac:dyDescent="0.3">
      <c r="A553" s="13" t="s">
        <v>20</v>
      </c>
      <c r="B553">
        <v>1681</v>
      </c>
    </row>
    <row r="554" spans="1:2" x14ac:dyDescent="0.3">
      <c r="A554" s="13" t="s">
        <v>20</v>
      </c>
      <c r="B554">
        <v>32</v>
      </c>
    </row>
    <row r="555" spans="1:2" x14ac:dyDescent="0.3">
      <c r="A555" s="13" t="s">
        <v>20</v>
      </c>
      <c r="B555">
        <v>135</v>
      </c>
    </row>
    <row r="556" spans="1:2" x14ac:dyDescent="0.3">
      <c r="A556" s="13" t="s">
        <v>20</v>
      </c>
      <c r="B556">
        <v>140</v>
      </c>
    </row>
    <row r="557" spans="1:2" x14ac:dyDescent="0.3">
      <c r="A557" s="13" t="s">
        <v>20</v>
      </c>
      <c r="B557">
        <v>92</v>
      </c>
    </row>
    <row r="558" spans="1:2" x14ac:dyDescent="0.3">
      <c r="A558" s="13" t="s">
        <v>20</v>
      </c>
      <c r="B558">
        <v>1015</v>
      </c>
    </row>
    <row r="559" spans="1:2" x14ac:dyDescent="0.3">
      <c r="A559" s="13" t="s">
        <v>20</v>
      </c>
      <c r="B559">
        <v>323</v>
      </c>
    </row>
    <row r="560" spans="1:2" x14ac:dyDescent="0.3">
      <c r="A560" s="13" t="s">
        <v>20</v>
      </c>
      <c r="B560">
        <v>2326</v>
      </c>
    </row>
    <row r="561" spans="1:2" x14ac:dyDescent="0.3">
      <c r="A561" s="13" t="s">
        <v>20</v>
      </c>
      <c r="B561">
        <v>381</v>
      </c>
    </row>
    <row r="562" spans="1:2" x14ac:dyDescent="0.3">
      <c r="A562" s="13" t="s">
        <v>20</v>
      </c>
      <c r="B562">
        <v>480</v>
      </c>
    </row>
    <row r="563" spans="1:2" x14ac:dyDescent="0.3">
      <c r="A563" s="13" t="s">
        <v>20</v>
      </c>
      <c r="B563">
        <v>226</v>
      </c>
    </row>
    <row r="564" spans="1:2" x14ac:dyDescent="0.3">
      <c r="A564" s="13" t="s">
        <v>20</v>
      </c>
      <c r="B564">
        <v>241</v>
      </c>
    </row>
    <row r="565" spans="1:2" x14ac:dyDescent="0.3">
      <c r="A565" s="13" t="s">
        <v>20</v>
      </c>
      <c r="B565">
        <v>132</v>
      </c>
    </row>
    <row r="566" spans="1:2" x14ac:dyDescent="0.3">
      <c r="A566" s="13" t="s">
        <v>20</v>
      </c>
      <c r="B566">
        <v>2043</v>
      </c>
    </row>
  </sheetData>
  <conditionalFormatting sqref="A567:A1001">
    <cfRule type="containsText" dxfId="10" priority="9" operator="containsText" text="live">
      <formula>NOT(ISERROR(SEARCH("live",A567)))</formula>
    </cfRule>
    <cfRule type="containsText" dxfId="9" priority="10" operator="containsText" text="canceled">
      <formula>NOT(ISERROR(SEARCH("canceled",A567)))</formula>
    </cfRule>
    <cfRule type="containsText" dxfId="8" priority="11" operator="containsText" text="successful">
      <formula>NOT(ISERROR(SEARCH("successful",A567)))</formula>
    </cfRule>
    <cfRule type="containsText" dxfId="7" priority="12" operator="containsText" text="failed">
      <formula>NOT(ISERROR(SEARCH("failed",A567)))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6:D1001">
    <cfRule type="containsText" dxfId="6" priority="4" operator="containsText" text="live">
      <formula>NOT(ISERROR(SEARCH("live",D366)))</formula>
    </cfRule>
    <cfRule type="containsText" dxfId="5" priority="5" operator="containsText" text="canceled">
      <formula>NOT(ISERROR(SEARCH("canceled",D366)))</formula>
    </cfRule>
    <cfRule type="containsText" dxfId="4" priority="6" operator="containsText" text="successful">
      <formula>NOT(ISERROR(SEARCH("successful",D366)))</formula>
    </cfRule>
    <cfRule type="containsText" dxfId="3" priority="7" operator="containsText" text="failed">
      <formula>NOT(ISERROR(SEARCH("failed",D366)))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">
    <cfRule type="containsText" dxfId="2" priority="3" operator="containsText" text="failed">
      <formula>NOT(ISERROR(SEARCH("failed",B5)))</formula>
    </cfRule>
  </conditionalFormatting>
  <conditionalFormatting sqref="A2:A566">
    <cfRule type="containsText" dxfId="1" priority="2" operator="containsText" text="successful">
      <formula>NOT(ISERROR(SEARCH("successful",A2)))</formula>
    </cfRule>
  </conditionalFormatting>
  <conditionalFormatting sqref="D2:D365">
    <cfRule type="containsText" dxfId="0" priority="1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pivot table date creation</vt:lpstr>
      <vt:lpstr>Goal</vt:lpstr>
      <vt:lpstr>Stat Ananlysis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akansha kochhar</cp:lastModifiedBy>
  <dcterms:created xsi:type="dcterms:W3CDTF">2021-09-29T18:52:28Z</dcterms:created>
  <dcterms:modified xsi:type="dcterms:W3CDTF">2023-05-14T03:02:06Z</dcterms:modified>
</cp:coreProperties>
</file>