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Line Charts" sheetId="7" r:id="rId10"/>
    <sheet state="visible" name="Corelation" sheetId="8" r:id="rId11"/>
    <sheet state="visible" name="REGRESSION" sheetId="9" r:id="rId12"/>
    <sheet state="visible" name="TRANSFORMATION" sheetId="10" r:id="rId13"/>
  </sheets>
  <definedNames>
    <definedName name="Marks">Sheet1!$B$12:$B$15</definedName>
    <definedName hidden="1" localSheetId="6" name="_xlnm._FilterDatabase">'Line Charts'!$A$1:$B$6</definedName>
  </definedNames>
  <calcPr/>
</workbook>
</file>

<file path=xl/sharedStrings.xml><?xml version="1.0" encoding="utf-8"?>
<sst xmlns="http://schemas.openxmlformats.org/spreadsheetml/2006/main" count="442" uniqueCount="148">
  <si>
    <t>Apple</t>
  </si>
  <si>
    <t xml:space="preserve">Ball </t>
  </si>
  <si>
    <t>CAT</t>
  </si>
  <si>
    <t>DOG</t>
  </si>
  <si>
    <t>Name</t>
  </si>
  <si>
    <t>Marks</t>
  </si>
  <si>
    <t>Grade</t>
  </si>
  <si>
    <t>Name    | Marks    | Grade    |</t>
  </si>
  <si>
    <t>Riya</t>
  </si>
  <si>
    <t>A</t>
  </si>
  <si>
    <t>| Riya    | 87       | A        |</t>
  </si>
  <si>
    <t>Akram</t>
  </si>
  <si>
    <t>B</t>
  </si>
  <si>
    <t>| Rahul   | 72       | B        |</t>
  </si>
  <si>
    <t>| Name    | Marks    | Grade    |</t>
  </si>
  <si>
    <t>Thamiz</t>
  </si>
  <si>
    <t>Rahul</t>
  </si>
  <si>
    <t>sunday</t>
  </si>
  <si>
    <t>Sunday</t>
  </si>
  <si>
    <t>Sun</t>
  </si>
  <si>
    <t>monday</t>
  </si>
  <si>
    <t>Monday</t>
  </si>
  <si>
    <t>Mon</t>
  </si>
  <si>
    <t>jdhfjkfhdfjghdkgdfgdfgdfghdfjg</t>
  </si>
  <si>
    <t>tuesday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</si>
  <si>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</si>
  <si>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</si>
  <si>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</si>
  <si>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</si>
  <si>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</si>
  <si>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</si>
  <si>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</si>
  <si>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</si>
  <si>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Saturday</t>
  </si>
  <si>
    <t>Sat</t>
  </si>
  <si>
    <t>Total</t>
  </si>
  <si>
    <t>Total second</t>
  </si>
  <si>
    <t>Total 3rd</t>
  </si>
  <si>
    <t>Apple, Banana</t>
  </si>
  <si>
    <t>A (Price)</t>
  </si>
  <si>
    <t>B (Qty)</t>
  </si>
  <si>
    <t>C (Total = A × B)</t>
  </si>
  <si>
    <t>D (Add ₹5 Extra)</t>
  </si>
  <si>
    <t>E (Half of Total)</t>
  </si>
  <si>
    <t>PASS/FAIL</t>
  </si>
  <si>
    <t>FORMAT</t>
  </si>
  <si>
    <t>TWO condition Check</t>
  </si>
  <si>
    <t>AKRAM</t>
  </si>
  <si>
    <t>TAHMIZ</t>
  </si>
  <si>
    <t>KAPIL</t>
  </si>
  <si>
    <t>RAHUL</t>
  </si>
  <si>
    <t>Total with Sum if more than 50</t>
  </si>
  <si>
    <t>DHIRAJ</t>
  </si>
  <si>
    <t>MAX</t>
  </si>
  <si>
    <t>min</t>
  </si>
  <si>
    <t>AVERAGE</t>
  </si>
  <si>
    <t>Thamizh Selvi</t>
  </si>
  <si>
    <t>Radha Brahma</t>
  </si>
  <si>
    <t>Kavya Shri</t>
  </si>
  <si>
    <t>Applicant</t>
  </si>
  <si>
    <t>Stage</t>
  </si>
  <si>
    <t>Role</t>
  </si>
  <si>
    <t>Team</t>
  </si>
  <si>
    <t>Resume</t>
  </si>
  <si>
    <t>Interviewer</t>
  </si>
  <si>
    <t>Score</t>
  </si>
  <si>
    <t>Notes</t>
  </si>
  <si>
    <t>Interviewing</t>
  </si>
  <si>
    <t>Team 1</t>
  </si>
  <si>
    <t>Team 2</t>
  </si>
  <si>
    <t>Decision needed</t>
  </si>
  <si>
    <t>Team 3</t>
  </si>
  <si>
    <t>No hire</t>
  </si>
  <si>
    <t>Team 4</t>
  </si>
  <si>
    <t>Product</t>
  </si>
  <si>
    <t>Region</t>
  </si>
  <si>
    <t>Sales</t>
  </si>
  <si>
    <t>TWO CONDITION CHGECK</t>
  </si>
  <si>
    <t>East</t>
  </si>
  <si>
    <t>Banana</t>
  </si>
  <si>
    <t>Cherry</t>
  </si>
  <si>
    <t>VLOOKUP the GRADE</t>
  </si>
  <si>
    <t>ABC101</t>
  </si>
  <si>
    <t>ABC102</t>
  </si>
  <si>
    <t>Tina</t>
  </si>
  <si>
    <t>A+</t>
  </si>
  <si>
    <t>ABC103</t>
  </si>
  <si>
    <t>Aman</t>
  </si>
  <si>
    <t>C</t>
  </si>
  <si>
    <t>ABC104</t>
  </si>
  <si>
    <t>ABC105</t>
  </si>
  <si>
    <t>ABC106</t>
  </si>
  <si>
    <t>ABC107</t>
  </si>
  <si>
    <t>ABC108</t>
  </si>
  <si>
    <t>ABC109</t>
  </si>
  <si>
    <t>ABC110</t>
  </si>
  <si>
    <t>ABC111</t>
  </si>
  <si>
    <t>ABC112</t>
  </si>
  <si>
    <t>ABC113</t>
  </si>
  <si>
    <t>ABC114</t>
  </si>
  <si>
    <t>ABC115</t>
  </si>
  <si>
    <t>ABC116</t>
  </si>
  <si>
    <t>AVG</t>
  </si>
  <si>
    <t>avgif for Riya</t>
  </si>
  <si>
    <t>count Value</t>
  </si>
  <si>
    <t>COUNT Number</t>
  </si>
  <si>
    <t>COUNT condition</t>
  </si>
  <si>
    <t>Roll No</t>
  </si>
  <si>
    <t>Roll number</t>
  </si>
  <si>
    <t>Roll</t>
  </si>
  <si>
    <t>HLOOKUP</t>
  </si>
  <si>
    <t>Subject</t>
  </si>
  <si>
    <t>Math</t>
  </si>
  <si>
    <t>Science</t>
  </si>
  <si>
    <t>English</t>
  </si>
  <si>
    <t>Hindi</t>
  </si>
  <si>
    <t>SST</t>
  </si>
  <si>
    <t>Month</t>
  </si>
  <si>
    <t>Jan</t>
  </si>
  <si>
    <t>Feb</t>
  </si>
  <si>
    <t>Mar</t>
  </si>
  <si>
    <t>Apr</t>
  </si>
  <si>
    <t>May</t>
  </si>
  <si>
    <t>Study Hours</t>
  </si>
  <si>
    <t>CORREL</t>
  </si>
  <si>
    <t>running Correl</t>
  </si>
  <si>
    <t>REGRESSION = RELATIONSHIP + PREDICTION</t>
  </si>
  <si>
    <t>Upper</t>
  </si>
  <si>
    <t>Lower</t>
  </si>
  <si>
    <t>Proper</t>
  </si>
  <si>
    <t>country</t>
  </si>
  <si>
    <t>Time</t>
  </si>
  <si>
    <t>date</t>
  </si>
  <si>
    <t>text split</t>
  </si>
  <si>
    <t>SUbstiture</t>
  </si>
  <si>
    <t>text</t>
  </si>
  <si>
    <t>datetime</t>
  </si>
  <si>
    <t>Ram</t>
  </si>
  <si>
    <t>india</t>
  </si>
  <si>
    <t>Krish gupta</t>
  </si>
  <si>
    <t>srilanka</t>
  </si>
  <si>
    <t>Salmaan</t>
  </si>
  <si>
    <t>Rah  ul</t>
  </si>
  <si>
    <t>Akram Hussain</t>
  </si>
  <si>
    <t>Ranjan Gupta</t>
  </si>
  <si>
    <t>Thamiz Selvi</t>
  </si>
  <si>
    <t>Riy  a</t>
  </si>
  <si>
    <t>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</si>
</sst>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-mmm-dd"/>
    <numFmt numFmtId="166" formatCode="h:mm am/pm"/>
    <numFmt numFmtId="167" formatCode="m/d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Courier New&quot;"/>
    </font>
    <font>
      <b/>
      <color rgb="FFFFFFFF"/>
      <name val="Arial"/>
    </font>
    <font>
      <color theme="1"/>
      <name val="Arial"/>
    </font>
    <font>
      <b/>
      <sz val="11.0"/>
      <color rgb="FFFFFFFF"/>
      <name val="-apple-system"/>
    </font>
    <font>
      <sz val="11.0"/>
      <color theme="1"/>
      <name val="-apple-system"/>
    </font>
    <font>
      <b/>
      <sz val="11.0"/>
      <color theme="1"/>
      <name val="-apple-system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  <fill>
      <patternFill patternType="solid">
        <fgColor rgb="FF073763"/>
        <bgColor rgb="FF073763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Font="1"/>
    <xf borderId="0" fillId="0" fontId="2" numFmtId="1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2" fillId="0" fontId="2" numFmtId="49" xfId="0" applyAlignment="1" applyBorder="1" applyFont="1" applyNumberFormat="1">
      <alignment shrinkToFit="0" vertical="center" wrapText="0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4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13" fillId="0" fontId="8" numFmtId="0" xfId="0" applyAlignment="1" applyBorder="1" applyFont="1">
      <alignment vertical="bottom"/>
    </xf>
    <xf borderId="14" fillId="0" fontId="7" numFmtId="0" xfId="0" applyAlignment="1" applyBorder="1" applyFont="1">
      <alignment vertical="bottom"/>
    </xf>
    <xf borderId="14" fillId="0" fontId="7" numFmtId="0" xfId="0" applyAlignment="1" applyBorder="1" applyFont="1">
      <alignment horizontal="right" vertical="bottom"/>
    </xf>
    <xf borderId="15" fillId="0" fontId="8" numFmtId="0" xfId="0" applyAlignment="1" applyBorder="1" applyFont="1">
      <alignment vertical="bottom"/>
    </xf>
    <xf borderId="15" fillId="0" fontId="7" numFmtId="0" xfId="0" applyAlignment="1" applyBorder="1" applyFont="1">
      <alignment horizontal="right" vertical="bottom"/>
    </xf>
    <xf borderId="15" fillId="0" fontId="9" numFmtId="0" xfId="0" applyAlignment="1" applyBorder="1" applyFon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2" numFmtId="1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Sheet5!$C$2:$C$5</c:f>
            </c:strRef>
          </c:cat>
          <c:val>
            <c:numRef>
              <c:f>Sheet5!$C$2:$C$5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'Line Charts'!$B$1</c:f>
            </c:strRef>
          </c:tx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'Line Charts'!$A$2:$A$6</c:f>
            </c:strRef>
          </c:cat>
          <c:val>
            <c:numRef>
              <c:f>'Line Charts'!$B$2:$B$6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Marks vs. Subject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'Line Charts'!$B$1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'Line Charts'!$A$2:$A$6</c:f>
            </c:strRef>
          </c:cat>
          <c:val>
            <c:numRef>
              <c:f>'Line Charts'!$B$2:$B$6</c:f>
              <c:numCache/>
            </c:numRef>
          </c:val>
        </c:ser>
        <c:axId val="470287889"/>
        <c:axId val="560714427"/>
      </c:bar3DChart>
      <c:catAx>
        <c:axId val="4702878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714427"/>
      </c:catAx>
      <c:valAx>
        <c:axId val="560714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2878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99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'Line Charts'!$B$1</c:f>
            </c:strRef>
          </c:tx>
          <c:spPr>
            <a:ln>
              <a:noFill/>
            </a:ln>
          </c:spPr>
          <c:marker>
            <c:symbol val="star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 Charts'!$A$2:$A$6</c:f>
            </c:numRef>
          </c:xVal>
          <c:yVal>
            <c:numRef>
              <c:f>'Line Charts'!$B$2:$B$6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76516"/>
        <c:axId val="1058924060"/>
      </c:scatterChart>
      <c:valAx>
        <c:axId val="1259176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924060"/>
      </c:valAx>
      <c:valAx>
        <c:axId val="1058924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176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Month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'Line Charts'!$B$31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'Line Charts'!$A$32:$A$36</c:f>
            </c:strRef>
          </c:cat>
          <c:val>
            <c:numRef>
              <c:f>'Line Charts'!$B$32:$B$36</c:f>
              <c:numCache/>
            </c:numRef>
          </c:val>
        </c:ser>
        <c:axId val="1500412182"/>
        <c:axId val="626826146"/>
      </c:areaChart>
      <c:catAx>
        <c:axId val="1500412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826146"/>
      </c:catAx>
      <c:valAx>
        <c:axId val="626826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412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Charts'!$B$31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'Line Charts'!$A$32:$A$36</c:f>
            </c:strRef>
          </c:cat>
          <c:val>
            <c:numRef>
              <c:f>'Line Charts'!$B$32:$B$36</c:f>
              <c:numCache/>
            </c:numRef>
          </c:val>
          <c:smooth val="0"/>
        </c:ser>
        <c:axId val="810383871"/>
        <c:axId val="948701828"/>
      </c:lineChart>
      <c:catAx>
        <c:axId val="81038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701828"/>
      </c:catAx>
      <c:valAx>
        <c:axId val="94870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383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Marks vs. Study Hours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Marks</c:name>
            <c:spPr>
              <a:ln w="3810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REGRESSION!$A$4:$A$12</c:f>
            </c:numRef>
          </c:xVal>
          <c:yVal>
            <c:numRef>
              <c:f>REGRESSION!$B$4:$B$12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30149"/>
        <c:axId val="1858248732"/>
      </c:scatterChart>
      <c:valAx>
        <c:axId val="16551301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Study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248732"/>
      </c:valAx>
      <c:valAx>
        <c:axId val="185824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130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76200</xdr:rowOff>
    </xdr:from>
    <xdr:ext cx="4819650" cy="2990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0</xdr:row>
      <xdr:rowOff>38100</xdr:rowOff>
    </xdr:from>
    <xdr:ext cx="3248025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0</xdr:row>
      <xdr:rowOff>38100</xdr:rowOff>
    </xdr:from>
    <xdr:ext cx="3600450" cy="2362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180975</xdr:colOff>
      <xdr:row>13</xdr:row>
      <xdr:rowOff>76200</xdr:rowOff>
    </xdr:from>
    <xdr:ext cx="3552825" cy="2657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457200</xdr:colOff>
      <xdr:row>28</xdr:row>
      <xdr:rowOff>114300</xdr:rowOff>
    </xdr:from>
    <xdr:ext cx="2647950" cy="1647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438150</xdr:colOff>
      <xdr:row>28</xdr:row>
      <xdr:rowOff>114300</xdr:rowOff>
    </xdr:from>
    <xdr:ext cx="2695575" cy="1647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1</xdr:row>
      <xdr:rowOff>47625</xdr:rowOff>
    </xdr:from>
    <xdr:ext cx="9163050" cy="3152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15" displayName="Recruitment_applicants1" name="Recruitment_applicants1" id="1">
  <tableColumns count="8">
    <tableColumn name="Applicant" id="1"/>
    <tableColumn name="Stage" id="2"/>
    <tableColumn name="Role" id="3"/>
    <tableColumn name="Team" id="4"/>
    <tableColumn name="Resume" id="5"/>
    <tableColumn name="Interviewer" id="6"/>
    <tableColumn name="Score" id="7"/>
    <tableColumn name="Notes" id="8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2.0"/>
    <col customWidth="1" min="4" max="4" width="23.13"/>
    <col customWidth="1" min="5" max="5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</row>
    <row r="3">
      <c r="A3" s="3" t="s">
        <v>4</v>
      </c>
      <c r="B3" s="3" t="s">
        <v>5</v>
      </c>
      <c r="C3" s="3" t="s">
        <v>6</v>
      </c>
      <c r="D3" s="4" t="s">
        <v>7</v>
      </c>
      <c r="E3" s="4"/>
    </row>
    <row r="4">
      <c r="A4" s="3" t="s">
        <v>8</v>
      </c>
      <c r="B4" s="3">
        <v>87.0</v>
      </c>
      <c r="C4" s="3" t="s">
        <v>9</v>
      </c>
      <c r="D4" s="4" t="s">
        <v>10</v>
      </c>
      <c r="E4" s="4"/>
    </row>
    <row r="5">
      <c r="A5" s="3" t="s">
        <v>11</v>
      </c>
      <c r="B5" s="3">
        <v>85.0</v>
      </c>
      <c r="C5" s="3" t="s">
        <v>12</v>
      </c>
      <c r="D5" s="4" t="s">
        <v>13</v>
      </c>
      <c r="E5" s="4" t="s">
        <v>14</v>
      </c>
    </row>
    <row r="6">
      <c r="A6" s="3" t="s">
        <v>15</v>
      </c>
      <c r="B6" s="3">
        <v>54.0</v>
      </c>
      <c r="C6" s="3" t="s">
        <v>12</v>
      </c>
      <c r="E6" s="4" t="s">
        <v>10</v>
      </c>
    </row>
    <row r="7">
      <c r="A7" s="3" t="s">
        <v>16</v>
      </c>
      <c r="B7" s="3">
        <v>45.0</v>
      </c>
      <c r="C7" s="3" t="s">
        <v>9</v>
      </c>
      <c r="E7" s="4" t="s">
        <v>13</v>
      </c>
    </row>
    <row r="10">
      <c r="F10" s="3" t="s">
        <v>17</v>
      </c>
      <c r="G10" s="3" t="s">
        <v>18</v>
      </c>
      <c r="H10" s="3" t="s">
        <v>19</v>
      </c>
      <c r="I10" s="3">
        <v>1.0</v>
      </c>
      <c r="J10" s="3">
        <v>2.0</v>
      </c>
    </row>
    <row r="11">
      <c r="A11" s="3" t="s">
        <v>4</v>
      </c>
      <c r="B11" s="3" t="s">
        <v>5</v>
      </c>
      <c r="C11" s="3" t="s">
        <v>6</v>
      </c>
      <c r="F11" s="3" t="s">
        <v>20</v>
      </c>
      <c r="G11" s="3" t="s">
        <v>21</v>
      </c>
      <c r="H11" s="3" t="s">
        <v>22</v>
      </c>
      <c r="I11" s="3">
        <v>2.0</v>
      </c>
      <c r="J11" s="3">
        <v>4.0</v>
      </c>
    </row>
    <row r="12">
      <c r="A12" s="3" t="s">
        <v>8</v>
      </c>
      <c r="B12" s="3">
        <v>87.0</v>
      </c>
      <c r="C12" s="3" t="s">
        <v>9</v>
      </c>
      <c r="D12" s="3" t="s">
        <v>23</v>
      </c>
      <c r="F12" s="3" t="s">
        <v>24</v>
      </c>
      <c r="G12" s="3" t="s">
        <v>25</v>
      </c>
      <c r="H12" s="3" t="s">
        <v>26</v>
      </c>
      <c r="I12" s="3">
        <v>3.0</v>
      </c>
      <c r="J12" s="3">
        <v>6.0</v>
      </c>
    </row>
    <row r="13">
      <c r="A13" s="3" t="s">
        <v>11</v>
      </c>
      <c r="B13" s="3">
        <v>85.0</v>
      </c>
      <c r="C13" s="3" t="s">
        <v>12</v>
      </c>
      <c r="G13" s="3" t="s">
        <v>27</v>
      </c>
      <c r="H13" s="3" t="s">
        <v>28</v>
      </c>
      <c r="I13" s="3">
        <v>4.0</v>
      </c>
      <c r="J13" s="3">
        <v>8.0</v>
      </c>
    </row>
    <row r="14">
      <c r="A14" s="3" t="s">
        <v>15</v>
      </c>
      <c r="B14" s="3">
        <v>54.0</v>
      </c>
      <c r="C14" s="3" t="s">
        <v>12</v>
      </c>
      <c r="G14" s="3" t="s">
        <v>29</v>
      </c>
      <c r="H14" s="3" t="s">
        <v>30</v>
      </c>
      <c r="I14" s="3">
        <v>5.0</v>
      </c>
      <c r="J14" s="3">
        <v>10.0</v>
      </c>
    </row>
    <row r="15">
      <c r="A15" s="3" t="s">
        <v>16</v>
      </c>
      <c r="B15" s="3">
        <v>45.0</v>
      </c>
      <c r="C15" s="3" t="s">
        <v>9</v>
      </c>
      <c r="G15" s="3" t="s">
        <v>31</v>
      </c>
      <c r="H15" s="3" t="s">
        <v>32</v>
      </c>
      <c r="I15" s="3">
        <v>6.0</v>
      </c>
      <c r="J15" s="3">
        <v>12.0</v>
      </c>
    </row>
    <row r="16">
      <c r="G16" s="3" t="s">
        <v>33</v>
      </c>
      <c r="H16" s="3" t="s">
        <v>34</v>
      </c>
      <c r="I16" s="3">
        <v>7.0</v>
      </c>
      <c r="J16" s="3">
        <v>14.0</v>
      </c>
    </row>
    <row r="17">
      <c r="A17" s="3" t="s">
        <v>35</v>
      </c>
      <c r="B17" s="5">
        <f>SUM(B12:B15)</f>
        <v>271</v>
      </c>
    </row>
    <row r="18">
      <c r="A18" s="3" t="s">
        <v>36</v>
      </c>
      <c r="B18" s="5">
        <f>sum(Marks)</f>
        <v>271</v>
      </c>
    </row>
    <row r="19">
      <c r="A19" s="3" t="s">
        <v>37</v>
      </c>
      <c r="B19" s="5">
        <f>B12+B13+B14+B15</f>
        <v>271</v>
      </c>
    </row>
    <row r="22">
      <c r="A22" s="6">
        <v>45746.0</v>
      </c>
      <c r="B22" s="7">
        <v>45658.0</v>
      </c>
      <c r="C22" s="8">
        <v>45658.0</v>
      </c>
    </row>
    <row r="23">
      <c r="A23" s="6">
        <v>45747.0</v>
      </c>
      <c r="B23" s="7">
        <v>45659.0</v>
      </c>
      <c r="C23" s="8">
        <v>45689.0</v>
      </c>
    </row>
    <row r="24">
      <c r="A24" s="6">
        <v>45748.0</v>
      </c>
      <c r="B24" s="7">
        <v>45660.0</v>
      </c>
      <c r="C24" s="8">
        <v>45717.0</v>
      </c>
    </row>
    <row r="25">
      <c r="A25" s="6">
        <v>45749.0</v>
      </c>
      <c r="B25" s="7">
        <v>45661.0</v>
      </c>
      <c r="C25" s="8">
        <v>45748.0</v>
      </c>
    </row>
    <row r="26">
      <c r="A26" s="6">
        <v>45750.0</v>
      </c>
      <c r="B26" s="7">
        <v>45662.0</v>
      </c>
      <c r="C26" s="8">
        <v>45778.0</v>
      </c>
    </row>
    <row r="27">
      <c r="A27" s="6">
        <v>45751.0</v>
      </c>
      <c r="B27" s="7">
        <v>45663.0</v>
      </c>
      <c r="C27" s="8">
        <v>45809.0</v>
      </c>
    </row>
    <row r="29">
      <c r="A29" s="3" t="s">
        <v>38</v>
      </c>
      <c r="B29" s="3" t="s">
        <v>38</v>
      </c>
      <c r="C29" s="3" t="s">
        <v>38</v>
      </c>
      <c r="D29" s="3" t="s">
        <v>38</v>
      </c>
      <c r="E29" s="3" t="s">
        <v>38</v>
      </c>
      <c r="F29" s="3">
        <v>5.0</v>
      </c>
      <c r="G29" s="3">
        <v>1.0</v>
      </c>
      <c r="H29" s="3">
        <v>5.0</v>
      </c>
    </row>
    <row r="30">
      <c r="A30" s="3" t="s">
        <v>38</v>
      </c>
      <c r="F30" s="3">
        <v>10.0</v>
      </c>
      <c r="G30" s="3">
        <v>4.0</v>
      </c>
      <c r="H30" s="3">
        <v>10.0</v>
      </c>
    </row>
    <row r="31">
      <c r="A31" s="3" t="s">
        <v>38</v>
      </c>
      <c r="F31" s="3">
        <v>15.0</v>
      </c>
      <c r="G31" s="3">
        <v>9.0</v>
      </c>
      <c r="H31" s="3">
        <v>15.0</v>
      </c>
    </row>
    <row r="32">
      <c r="A32" s="3" t="s">
        <v>38</v>
      </c>
      <c r="F32" s="3">
        <v>20.0</v>
      </c>
      <c r="G32" s="3">
        <v>16.0</v>
      </c>
      <c r="H32" s="3">
        <v>5.0</v>
      </c>
    </row>
    <row r="33">
      <c r="A33" s="3" t="s">
        <v>38</v>
      </c>
      <c r="F33" s="3">
        <v>25.0</v>
      </c>
      <c r="G33" s="3">
        <v>20.0</v>
      </c>
      <c r="H33" s="3">
        <v>10.0</v>
      </c>
    </row>
    <row r="34">
      <c r="A34" s="3" t="s">
        <v>38</v>
      </c>
      <c r="F34" s="3">
        <v>30.0</v>
      </c>
      <c r="G34" s="3">
        <v>25.0</v>
      </c>
      <c r="H34" s="3">
        <v>15.0</v>
      </c>
    </row>
    <row r="35">
      <c r="A35" s="3" t="s">
        <v>38</v>
      </c>
      <c r="F35" s="3">
        <v>35.0</v>
      </c>
      <c r="G35" s="3">
        <v>30.0</v>
      </c>
      <c r="H35" s="3">
        <v>5.0</v>
      </c>
    </row>
    <row r="39">
      <c r="A39" s="4" t="s">
        <v>39</v>
      </c>
      <c r="B39" s="4" t="s">
        <v>40</v>
      </c>
      <c r="C39" s="4" t="s">
        <v>41</v>
      </c>
      <c r="D39" s="4" t="s">
        <v>42</v>
      </c>
      <c r="E39" s="4" t="s">
        <v>43</v>
      </c>
      <c r="J39" s="3" t="s">
        <v>44</v>
      </c>
      <c r="K39" s="3" t="s">
        <v>45</v>
      </c>
      <c r="L39" s="3" t="s">
        <v>46</v>
      </c>
    </row>
    <row r="40">
      <c r="A40" s="4">
        <v>50.0</v>
      </c>
      <c r="B40" s="3">
        <v>2.0</v>
      </c>
      <c r="C40" s="5">
        <f t="shared" ref="C40:C42" si="1">A40*B40</f>
        <v>100</v>
      </c>
      <c r="D40" s="5">
        <f t="shared" ref="D40:D42" si="2">C40+5</f>
        <v>105</v>
      </c>
      <c r="E40" s="5">
        <f t="shared" ref="E40:E42" si="3">C40/2</f>
        <v>50</v>
      </c>
      <c r="H40" s="3" t="s">
        <v>47</v>
      </c>
      <c r="I40" s="3">
        <v>90.0</v>
      </c>
      <c r="J40" s="5" t="str">
        <f t="shared" ref="J40:J44" si="4">IF(I40&gt;45,"PASS","FAIL")</f>
        <v>PASS</v>
      </c>
      <c r="K40" s="5" t="str">
        <f t="shared" ref="K40:K44" si="5">TEXT(C40,"$0.00")</f>
        <v>$100.00</v>
      </c>
    </row>
    <row r="41">
      <c r="A41" s="4">
        <v>30.0</v>
      </c>
      <c r="B41" s="3">
        <v>5.0</v>
      </c>
      <c r="C41" s="5">
        <f t="shared" si="1"/>
        <v>150</v>
      </c>
      <c r="D41" s="5">
        <f t="shared" si="2"/>
        <v>155</v>
      </c>
      <c r="E41" s="5">
        <f t="shared" si="3"/>
        <v>75</v>
      </c>
      <c r="H41" s="3" t="s">
        <v>48</v>
      </c>
      <c r="I41" s="3">
        <v>40.0</v>
      </c>
      <c r="J41" s="5" t="str">
        <f t="shared" si="4"/>
        <v>FAIL</v>
      </c>
      <c r="K41" s="5" t="str">
        <f t="shared" si="5"/>
        <v>$150.00</v>
      </c>
    </row>
    <row r="42">
      <c r="A42" s="3">
        <v>100.0</v>
      </c>
      <c r="B42" s="3">
        <v>1.0</v>
      </c>
      <c r="C42" s="5">
        <f t="shared" si="1"/>
        <v>100</v>
      </c>
      <c r="D42" s="5">
        <f t="shared" si="2"/>
        <v>105</v>
      </c>
      <c r="E42" s="5">
        <f t="shared" si="3"/>
        <v>50</v>
      </c>
      <c r="H42" s="3" t="s">
        <v>49</v>
      </c>
      <c r="I42" s="3">
        <v>60.0</v>
      </c>
      <c r="J42" s="5" t="str">
        <f t="shared" si="4"/>
        <v>PASS</v>
      </c>
      <c r="K42" s="5" t="str">
        <f t="shared" si="5"/>
        <v>$100.00</v>
      </c>
    </row>
    <row r="43">
      <c r="D43" s="1" t="s">
        <v>35</v>
      </c>
      <c r="E43" s="5">
        <f>SUM(E40:E42)</f>
        <v>175</v>
      </c>
      <c r="H43" s="3" t="s">
        <v>50</v>
      </c>
      <c r="I43" s="3">
        <v>45.0</v>
      </c>
      <c r="J43" s="5" t="str">
        <f t="shared" si="4"/>
        <v>FAIL</v>
      </c>
      <c r="K43" s="5" t="str">
        <f t="shared" si="5"/>
        <v>$0.00</v>
      </c>
    </row>
    <row r="44">
      <c r="D44" s="1" t="s">
        <v>51</v>
      </c>
      <c r="E44" s="5">
        <f>SUMIF(E40:E42,"&gt; 50")</f>
        <v>75</v>
      </c>
      <c r="H44" s="3" t="s">
        <v>52</v>
      </c>
      <c r="I44" s="3">
        <v>35.0</v>
      </c>
      <c r="J44" s="5" t="str">
        <f t="shared" si="4"/>
        <v>FAIL</v>
      </c>
      <c r="K44" s="5" t="str">
        <f t="shared" si="5"/>
        <v>$0.00</v>
      </c>
    </row>
    <row r="45">
      <c r="B45" s="3" t="s">
        <v>53</v>
      </c>
      <c r="C45" s="5">
        <f>MAX(C40:C42)</f>
        <v>150</v>
      </c>
    </row>
    <row r="46">
      <c r="B46" s="3" t="s">
        <v>54</v>
      </c>
      <c r="C46" s="5">
        <f>MIN(C40:C42)</f>
        <v>100</v>
      </c>
      <c r="G46" s="5" t="str">
        <f>PY</f>
        <v>#NAME?</v>
      </c>
      <c r="H46" s="5">
        <f>SUMIFS(I40:I44,J40:J44,"PASS")</f>
        <v>150</v>
      </c>
      <c r="J46" s="5">
        <f>SUMIFS(I40:I44,I40:I44,"&gt;40",J40:J44,"PASS")</f>
        <v>150</v>
      </c>
    </row>
    <row r="47">
      <c r="B47" s="3" t="s">
        <v>55</v>
      </c>
      <c r="C47" s="5">
        <f>AVERAGE(C40:C42)</f>
        <v>116.6666667</v>
      </c>
    </row>
    <row r="50">
      <c r="E50" s="3" t="s">
        <v>56</v>
      </c>
    </row>
    <row r="51">
      <c r="E51" s="3" t="s">
        <v>57</v>
      </c>
    </row>
    <row r="52">
      <c r="E52" s="3" t="s">
        <v>58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8</v>
      </c>
      <c r="B1" s="5" t="str">
        <f t="shared" ref="B1:B9" si="1">UPPER(A1)</f>
        <v>RIYA</v>
      </c>
      <c r="C1" s="5" t="str">
        <f t="shared" ref="C1:C9" si="2">LOWER(B1)</f>
        <v>riya</v>
      </c>
      <c r="D1" s="5" t="str">
        <f t="shared" ref="D1:D9" si="3">TRIM(A1)</f>
        <v>Riya</v>
      </c>
      <c r="E1" s="5" t="str">
        <f t="shared" ref="E1:E9" si="4">TRIM(A1)</f>
        <v>Riya</v>
      </c>
      <c r="G1" s="32" t="s">
        <v>4</v>
      </c>
      <c r="H1" s="32" t="s">
        <v>127</v>
      </c>
      <c r="I1" s="32" t="s">
        <v>128</v>
      </c>
      <c r="J1" s="32" t="s">
        <v>129</v>
      </c>
      <c r="K1" s="3" t="s">
        <v>130</v>
      </c>
      <c r="L1" s="3" t="s">
        <v>5</v>
      </c>
      <c r="M1" s="3" t="s">
        <v>131</v>
      </c>
      <c r="N1" s="3" t="s">
        <v>132</v>
      </c>
      <c r="O1" s="3" t="s">
        <v>133</v>
      </c>
      <c r="Q1" s="3" t="s">
        <v>134</v>
      </c>
      <c r="R1" s="3" t="s">
        <v>135</v>
      </c>
      <c r="S1" s="3" t="s">
        <v>136</v>
      </c>
    </row>
    <row r="2">
      <c r="A2" s="46" t="s">
        <v>16</v>
      </c>
      <c r="B2" s="5" t="str">
        <f t="shared" si="1"/>
        <v>RAHUL</v>
      </c>
      <c r="C2" s="5" t="str">
        <f t="shared" si="2"/>
        <v>rahul</v>
      </c>
      <c r="D2" s="5" t="str">
        <f t="shared" si="3"/>
        <v>Rahul</v>
      </c>
      <c r="E2" s="5" t="str">
        <f t="shared" si="4"/>
        <v>Rahul</v>
      </c>
      <c r="G2" s="32" t="s">
        <v>137</v>
      </c>
      <c r="H2" s="32" t="str">
        <f t="shared" ref="H2:H7" si="5">UPPER(G2)</f>
        <v>RAM</v>
      </c>
      <c r="I2" s="32" t="str">
        <f t="shared" ref="I2:I7" si="6">LOWER(H2)</f>
        <v>ram</v>
      </c>
      <c r="J2" s="32" t="str">
        <f t="shared" ref="J2:J7" si="7">PROPER(I2)</f>
        <v>Ram</v>
      </c>
      <c r="K2" s="3" t="s">
        <v>138</v>
      </c>
      <c r="L2" s="3">
        <v>15.0</v>
      </c>
      <c r="M2" s="47">
        <v>0.5</v>
      </c>
      <c r="N2" s="48">
        <v>45638.0</v>
      </c>
      <c r="O2" s="5" t="str">
        <f>IFERROR(__xludf.DUMMYFUNCTION("SPLIT(G2,"" "")"),"Ram")</f>
        <v>Ram</v>
      </c>
      <c r="Q2" s="5" t="str">
        <f t="shared" ref="Q2:Q7" si="8">SUBSTITUTE(G2," ","-")</f>
        <v>Ram</v>
      </c>
      <c r="R2" s="5" t="str">
        <f t="shared" ref="R2:R7" si="9">TEXT(L2,"$00.00")</f>
        <v>$15.00</v>
      </c>
      <c r="S2" s="5" t="str">
        <f t="shared" ref="S2:S7" si="10">TEXT(N2,"dd-MM-YYYY")</f>
        <v>12-12-2024</v>
      </c>
      <c r="T2" s="5" t="str">
        <f t="shared" ref="T2:T7" si="11">TEXT(Q2,"$   ")</f>
        <v>Ram</v>
      </c>
      <c r="U2" s="5" t="str">
        <f>FORMULATEXT(Q2)</f>
        <v>=SUBSTITUTE(G2," ","-")</v>
      </c>
    </row>
    <row r="3">
      <c r="A3" s="46" t="s">
        <v>84</v>
      </c>
      <c r="B3" s="5" t="str">
        <f t="shared" si="1"/>
        <v>TINA</v>
      </c>
      <c r="C3" s="5" t="str">
        <f t="shared" si="2"/>
        <v>tina</v>
      </c>
      <c r="D3" s="5" t="str">
        <f t="shared" si="3"/>
        <v>Tina</v>
      </c>
      <c r="E3" s="5" t="str">
        <f t="shared" si="4"/>
        <v>Tina</v>
      </c>
      <c r="G3" s="32" t="s">
        <v>139</v>
      </c>
      <c r="H3" s="32" t="str">
        <f t="shared" si="5"/>
        <v>KRISH GUPTA</v>
      </c>
      <c r="I3" s="32" t="str">
        <f t="shared" si="6"/>
        <v>krish gupta</v>
      </c>
      <c r="J3" s="32" t="str">
        <f t="shared" si="7"/>
        <v>Krish Gupta</v>
      </c>
      <c r="K3" s="3" t="s">
        <v>140</v>
      </c>
      <c r="L3" s="3">
        <v>30.0</v>
      </c>
      <c r="M3" s="47">
        <v>0.5416666666666666</v>
      </c>
      <c r="N3" s="48">
        <v>45639.0</v>
      </c>
      <c r="O3" s="5" t="str">
        <f>IFERROR(__xludf.DUMMYFUNCTION("SPLIT(G3,"" "")"),"Krish")</f>
        <v>Krish</v>
      </c>
      <c r="P3" s="5" t="str">
        <f>IFERROR(__xludf.DUMMYFUNCTION("""COMPUTED_VALUE"""),"gupta")</f>
        <v>gupta</v>
      </c>
      <c r="Q3" s="5" t="str">
        <f t="shared" si="8"/>
        <v>Krish-gupta</v>
      </c>
      <c r="R3" s="5" t="str">
        <f t="shared" si="9"/>
        <v>$30.00</v>
      </c>
      <c r="S3" s="5" t="str">
        <f t="shared" si="10"/>
        <v>13-12-2024</v>
      </c>
      <c r="T3" s="5" t="str">
        <f t="shared" si="11"/>
        <v>Krish-gupta</v>
      </c>
    </row>
    <row r="4">
      <c r="A4" s="46" t="s">
        <v>87</v>
      </c>
      <c r="B4" s="5" t="str">
        <f t="shared" si="1"/>
        <v>AMAN</v>
      </c>
      <c r="C4" s="5" t="str">
        <f t="shared" si="2"/>
        <v>aman</v>
      </c>
      <c r="D4" s="5" t="str">
        <f t="shared" si="3"/>
        <v>Aman</v>
      </c>
      <c r="E4" s="5" t="str">
        <f t="shared" si="4"/>
        <v>Aman</v>
      </c>
      <c r="G4" s="32" t="s">
        <v>141</v>
      </c>
      <c r="H4" s="32" t="str">
        <f t="shared" si="5"/>
        <v>SALMAAN</v>
      </c>
      <c r="I4" s="32" t="str">
        <f t="shared" si="6"/>
        <v>salmaan</v>
      </c>
      <c r="J4" s="32" t="str">
        <f t="shared" si="7"/>
        <v>Salmaan</v>
      </c>
      <c r="K4" s="3"/>
      <c r="L4" s="3">
        <v>45.0</v>
      </c>
      <c r="M4" s="47">
        <v>0.5833333333333334</v>
      </c>
      <c r="N4" s="48">
        <v>45640.0</v>
      </c>
      <c r="O4" s="5" t="str">
        <f>IFERROR(__xludf.DUMMYFUNCTION("SPLIT(G4,"" "")"),"Salmaan")</f>
        <v>Salmaan</v>
      </c>
      <c r="Q4" s="5" t="str">
        <f t="shared" si="8"/>
        <v>Salmaan</v>
      </c>
      <c r="R4" s="5" t="str">
        <f t="shared" si="9"/>
        <v>$45.00</v>
      </c>
      <c r="S4" s="5" t="str">
        <f t="shared" si="10"/>
        <v>14-12-2024</v>
      </c>
      <c r="T4" s="5" t="str">
        <f t="shared" si="11"/>
        <v>Salmaan</v>
      </c>
    </row>
    <row r="5">
      <c r="A5" s="46" t="s">
        <v>142</v>
      </c>
      <c r="B5" s="5" t="str">
        <f t="shared" si="1"/>
        <v>RAH  UL</v>
      </c>
      <c r="C5" s="5" t="str">
        <f t="shared" si="2"/>
        <v>rah  ul</v>
      </c>
      <c r="D5" s="5" t="str">
        <f t="shared" si="3"/>
        <v>Rah ul</v>
      </c>
      <c r="E5" s="5" t="str">
        <f t="shared" si="4"/>
        <v>Rah ul</v>
      </c>
      <c r="G5" s="49" t="s">
        <v>143</v>
      </c>
      <c r="H5" s="32" t="str">
        <f t="shared" si="5"/>
        <v>AKRAM HUSSAIN</v>
      </c>
      <c r="I5" s="32" t="str">
        <f t="shared" si="6"/>
        <v>akram hussain</v>
      </c>
      <c r="J5" s="32" t="str">
        <f t="shared" si="7"/>
        <v>Akram Hussain</v>
      </c>
      <c r="K5" s="3"/>
      <c r="L5" s="3">
        <v>60.0</v>
      </c>
      <c r="M5" s="47">
        <v>0.625</v>
      </c>
      <c r="N5" s="48">
        <v>45641.0</v>
      </c>
      <c r="O5" s="5" t="str">
        <f>IFERROR(__xludf.DUMMYFUNCTION("SPLIT(G5,"" "")"),"Akram")</f>
        <v>Akram</v>
      </c>
      <c r="P5" s="5" t="str">
        <f>IFERROR(__xludf.DUMMYFUNCTION("""COMPUTED_VALUE"""),"Hussain")</f>
        <v>Hussain</v>
      </c>
      <c r="Q5" s="5" t="str">
        <f t="shared" si="8"/>
        <v>Akram-Hussain</v>
      </c>
      <c r="R5" s="5" t="str">
        <f t="shared" si="9"/>
        <v>$60.00</v>
      </c>
      <c r="S5" s="5" t="str">
        <f t="shared" si="10"/>
        <v>15-12-2024</v>
      </c>
      <c r="T5" s="5" t="str">
        <f t="shared" si="11"/>
        <v>Akram-Hussain</v>
      </c>
    </row>
    <row r="6">
      <c r="A6" s="35" t="s">
        <v>84</v>
      </c>
      <c r="B6" s="5" t="str">
        <f t="shared" si="1"/>
        <v>TINA</v>
      </c>
      <c r="C6" s="5" t="str">
        <f t="shared" si="2"/>
        <v>tina</v>
      </c>
      <c r="D6" s="5" t="str">
        <f t="shared" si="3"/>
        <v>Tina</v>
      </c>
      <c r="E6" s="5" t="str">
        <f t="shared" si="4"/>
        <v>Tina</v>
      </c>
      <c r="G6" s="49" t="s">
        <v>144</v>
      </c>
      <c r="H6" s="32" t="str">
        <f t="shared" si="5"/>
        <v>RANJAN GUPTA</v>
      </c>
      <c r="I6" s="32" t="str">
        <f t="shared" si="6"/>
        <v>ranjan gupta</v>
      </c>
      <c r="J6" s="32" t="str">
        <f t="shared" si="7"/>
        <v>Ranjan Gupta</v>
      </c>
      <c r="K6" s="3"/>
      <c r="L6" s="3">
        <v>75.0</v>
      </c>
      <c r="M6" s="47">
        <v>0.6666666666666666</v>
      </c>
      <c r="N6" s="48">
        <v>45642.0</v>
      </c>
      <c r="O6" s="5" t="str">
        <f>IFERROR(__xludf.DUMMYFUNCTION("SPLIT(G6,"" "")"),"Ranjan")</f>
        <v>Ranjan</v>
      </c>
      <c r="P6" s="5" t="str">
        <f>IFERROR(__xludf.DUMMYFUNCTION("""COMPUTED_VALUE"""),"Gupta")</f>
        <v>Gupta</v>
      </c>
      <c r="Q6" s="5" t="str">
        <f t="shared" si="8"/>
        <v>Ranjan-Gupta</v>
      </c>
      <c r="R6" s="5" t="str">
        <f t="shared" si="9"/>
        <v>$75.00</v>
      </c>
      <c r="S6" s="5" t="str">
        <f t="shared" si="10"/>
        <v>16-12-2024</v>
      </c>
      <c r="T6" s="5" t="str">
        <f t="shared" si="11"/>
        <v>Ranjan-Gupta</v>
      </c>
    </row>
    <row r="7">
      <c r="A7" s="35" t="s">
        <v>87</v>
      </c>
      <c r="B7" s="5" t="str">
        <f t="shared" si="1"/>
        <v>AMAN</v>
      </c>
      <c r="C7" s="5" t="str">
        <f t="shared" si="2"/>
        <v>aman</v>
      </c>
      <c r="D7" s="5" t="str">
        <f t="shared" si="3"/>
        <v>Aman</v>
      </c>
      <c r="E7" s="5" t="str">
        <f t="shared" si="4"/>
        <v>Aman</v>
      </c>
      <c r="G7" s="49" t="s">
        <v>145</v>
      </c>
      <c r="H7" s="32" t="str">
        <f t="shared" si="5"/>
        <v>THAMIZ SELVI</v>
      </c>
      <c r="I7" s="32" t="str">
        <f t="shared" si="6"/>
        <v>thamiz selvi</v>
      </c>
      <c r="J7" s="32" t="str">
        <f t="shared" si="7"/>
        <v>Thamiz Selvi</v>
      </c>
      <c r="K7" s="3"/>
      <c r="L7" s="3">
        <v>90.0</v>
      </c>
      <c r="M7" s="47">
        <v>0.7083333333333334</v>
      </c>
      <c r="N7" s="48">
        <v>45643.0</v>
      </c>
      <c r="O7" s="5" t="str">
        <f>IFERROR(__xludf.DUMMYFUNCTION("SPLIT(G7,"" "")"),"Thamiz")</f>
        <v>Thamiz</v>
      </c>
      <c r="P7" s="5" t="str">
        <f>IFERROR(__xludf.DUMMYFUNCTION("""COMPUTED_VALUE"""),"Selvi")</f>
        <v>Selvi</v>
      </c>
      <c r="Q7" s="5" t="str">
        <f t="shared" si="8"/>
        <v>Thamiz-Selvi</v>
      </c>
      <c r="R7" s="5" t="str">
        <f t="shared" si="9"/>
        <v>$90.00</v>
      </c>
      <c r="S7" s="5" t="str">
        <f t="shared" si="10"/>
        <v>17-12-2024</v>
      </c>
      <c r="T7" s="5" t="str">
        <f t="shared" si="11"/>
        <v>Thamiz-Selvi</v>
      </c>
    </row>
    <row r="8">
      <c r="A8" s="46" t="s">
        <v>146</v>
      </c>
      <c r="B8" s="5" t="str">
        <f t="shared" si="1"/>
        <v>RIY  A</v>
      </c>
      <c r="C8" s="5" t="str">
        <f t="shared" si="2"/>
        <v>riy  a</v>
      </c>
      <c r="D8" s="5" t="str">
        <f t="shared" si="3"/>
        <v>Riy a</v>
      </c>
      <c r="E8" s="5" t="str">
        <f t="shared" si="4"/>
        <v>Riy a</v>
      </c>
    </row>
    <row r="9">
      <c r="A9" s="35" t="s">
        <v>16</v>
      </c>
      <c r="B9" s="5" t="str">
        <f t="shared" si="1"/>
        <v>RAHUL</v>
      </c>
      <c r="C9" s="5" t="str">
        <f t="shared" si="2"/>
        <v>rahul</v>
      </c>
      <c r="D9" s="5" t="str">
        <f t="shared" si="3"/>
        <v>Rahul</v>
      </c>
      <c r="E9" s="5" t="str">
        <f t="shared" si="4"/>
        <v>Rahul</v>
      </c>
    </row>
    <row r="13">
      <c r="A13" s="34" t="s">
        <v>4</v>
      </c>
      <c r="B13" s="34" t="s">
        <v>5</v>
      </c>
      <c r="C13" s="34" t="s">
        <v>6</v>
      </c>
      <c r="D13" s="34" t="s">
        <v>6</v>
      </c>
      <c r="E13" s="34" t="s">
        <v>5</v>
      </c>
      <c r="F13" s="34" t="s">
        <v>6</v>
      </c>
      <c r="G13" s="34" t="s">
        <v>6</v>
      </c>
      <c r="H13" s="34" t="s">
        <v>5</v>
      </c>
      <c r="I13" s="34" t="s">
        <v>6</v>
      </c>
      <c r="J13" s="34" t="s">
        <v>6</v>
      </c>
    </row>
    <row r="14">
      <c r="A14" s="35" t="s">
        <v>8</v>
      </c>
      <c r="B14" s="36">
        <v>87.0</v>
      </c>
      <c r="C14" s="35" t="s">
        <v>9</v>
      </c>
      <c r="D14" s="32" t="s">
        <v>82</v>
      </c>
      <c r="E14" s="36">
        <v>87.0</v>
      </c>
      <c r="F14" s="35" t="s">
        <v>9</v>
      </c>
      <c r="G14" s="32" t="s">
        <v>82</v>
      </c>
      <c r="H14" s="36">
        <v>87.0</v>
      </c>
      <c r="I14" s="35" t="s">
        <v>9</v>
      </c>
      <c r="J14" s="32" t="s">
        <v>82</v>
      </c>
      <c r="K14" s="50">
        <v>0.6409680324068177</v>
      </c>
    </row>
    <row r="15">
      <c r="A15" s="35" t="s">
        <v>16</v>
      </c>
      <c r="B15" s="36">
        <v>72.0</v>
      </c>
      <c r="C15" s="35" t="s">
        <v>12</v>
      </c>
      <c r="D15" s="32" t="s">
        <v>83</v>
      </c>
      <c r="E15" s="36">
        <v>72.0</v>
      </c>
      <c r="F15" s="35" t="s">
        <v>12</v>
      </c>
      <c r="G15" s="32" t="s">
        <v>83</v>
      </c>
      <c r="H15" s="36">
        <v>72.0</v>
      </c>
      <c r="I15" s="35" t="s">
        <v>12</v>
      </c>
      <c r="J15" s="32" t="s">
        <v>83</v>
      </c>
    </row>
    <row r="16">
      <c r="A16" s="35" t="s">
        <v>84</v>
      </c>
      <c r="B16" s="36">
        <v>95.0</v>
      </c>
      <c r="C16" s="35" t="s">
        <v>85</v>
      </c>
      <c r="D16" s="32" t="s">
        <v>86</v>
      </c>
      <c r="E16" s="36">
        <v>95.0</v>
      </c>
      <c r="F16" s="35" t="s">
        <v>85</v>
      </c>
      <c r="G16" s="32" t="s">
        <v>86</v>
      </c>
      <c r="H16" s="36">
        <v>95.0</v>
      </c>
      <c r="I16" s="35" t="s">
        <v>85</v>
      </c>
      <c r="J16" s="32" t="s">
        <v>86</v>
      </c>
    </row>
    <row r="17">
      <c r="A17" s="35" t="s">
        <v>87</v>
      </c>
      <c r="B17" s="36">
        <v>60.0</v>
      </c>
      <c r="C17" s="35" t="s">
        <v>88</v>
      </c>
      <c r="D17" s="32" t="s">
        <v>89</v>
      </c>
      <c r="E17" s="36">
        <v>60.0</v>
      </c>
      <c r="F17" s="35" t="s">
        <v>88</v>
      </c>
      <c r="G17" s="32" t="s">
        <v>89</v>
      </c>
      <c r="H17" s="36">
        <v>60.0</v>
      </c>
      <c r="I17" s="35" t="s">
        <v>88</v>
      </c>
      <c r="J17" s="32" t="s">
        <v>89</v>
      </c>
    </row>
    <row r="18">
      <c r="A18" s="35" t="s">
        <v>8</v>
      </c>
      <c r="B18" s="36">
        <v>87.0</v>
      </c>
      <c r="C18" s="35" t="s">
        <v>9</v>
      </c>
      <c r="D18" s="32" t="s">
        <v>90</v>
      </c>
      <c r="E18" s="36">
        <v>87.0</v>
      </c>
      <c r="F18" s="35" t="s">
        <v>9</v>
      </c>
      <c r="G18" s="32" t="s">
        <v>90</v>
      </c>
      <c r="H18" s="36">
        <v>87.0</v>
      </c>
      <c r="I18" s="35" t="s">
        <v>9</v>
      </c>
      <c r="J18" s="32" t="s">
        <v>90</v>
      </c>
    </row>
    <row r="19">
      <c r="A19" s="35" t="s">
        <v>16</v>
      </c>
      <c r="B19" s="36">
        <v>72.0</v>
      </c>
      <c r="C19" s="35" t="s">
        <v>12</v>
      </c>
      <c r="D19" s="32" t="s">
        <v>91</v>
      </c>
      <c r="E19" s="36">
        <v>72.0</v>
      </c>
      <c r="F19" s="35" t="s">
        <v>12</v>
      </c>
      <c r="G19" s="32" t="s">
        <v>91</v>
      </c>
      <c r="H19" s="36">
        <v>72.0</v>
      </c>
      <c r="I19" s="35" t="s">
        <v>12</v>
      </c>
      <c r="J19" s="32" t="s">
        <v>91</v>
      </c>
    </row>
    <row r="20">
      <c r="A20" s="35" t="s">
        <v>84</v>
      </c>
      <c r="B20" s="36">
        <v>95.0</v>
      </c>
      <c r="C20" s="35" t="s">
        <v>85</v>
      </c>
      <c r="D20" s="32" t="s">
        <v>92</v>
      </c>
      <c r="E20" s="36">
        <v>95.0</v>
      </c>
      <c r="F20" s="35" t="s">
        <v>85</v>
      </c>
      <c r="G20" s="32" t="s">
        <v>92</v>
      </c>
      <c r="H20" s="36">
        <v>95.0</v>
      </c>
      <c r="I20" s="35" t="s">
        <v>85</v>
      </c>
      <c r="J20" s="32" t="s">
        <v>92</v>
      </c>
    </row>
    <row r="21">
      <c r="A21" s="35" t="s">
        <v>87</v>
      </c>
      <c r="B21" s="36">
        <v>60.0</v>
      </c>
      <c r="C21" s="35" t="s">
        <v>88</v>
      </c>
      <c r="D21" s="32" t="s">
        <v>93</v>
      </c>
      <c r="E21" s="36">
        <v>60.0</v>
      </c>
      <c r="F21" s="35" t="s">
        <v>88</v>
      </c>
      <c r="G21" s="32" t="s">
        <v>93</v>
      </c>
      <c r="H21" s="36">
        <v>60.0</v>
      </c>
      <c r="I21" s="35" t="s">
        <v>88</v>
      </c>
      <c r="J21" s="32" t="s">
        <v>93</v>
      </c>
    </row>
    <row r="22">
      <c r="A22" s="35" t="s">
        <v>8</v>
      </c>
      <c r="B22" s="36">
        <v>87.0</v>
      </c>
      <c r="C22" s="35" t="s">
        <v>9</v>
      </c>
      <c r="D22" s="32" t="s">
        <v>94</v>
      </c>
      <c r="E22" s="36">
        <v>87.0</v>
      </c>
      <c r="F22" s="35" t="s">
        <v>9</v>
      </c>
      <c r="G22" s="32" t="s">
        <v>94</v>
      </c>
      <c r="H22" s="36">
        <v>87.0</v>
      </c>
      <c r="I22" s="35" t="s">
        <v>9</v>
      </c>
      <c r="J22" s="32" t="s">
        <v>94</v>
      </c>
    </row>
    <row r="23">
      <c r="A23" s="35" t="s">
        <v>16</v>
      </c>
      <c r="B23" s="36">
        <v>72.0</v>
      </c>
      <c r="C23" s="35" t="s">
        <v>12</v>
      </c>
      <c r="D23" s="32" t="s">
        <v>95</v>
      </c>
      <c r="E23" s="36">
        <v>72.0</v>
      </c>
      <c r="F23" s="35" t="s">
        <v>12</v>
      </c>
      <c r="G23" s="32" t="s">
        <v>95</v>
      </c>
      <c r="H23" s="36">
        <v>72.0</v>
      </c>
      <c r="I23" s="35" t="s">
        <v>12</v>
      </c>
      <c r="J23" s="32" t="s">
        <v>95</v>
      </c>
    </row>
    <row r="24">
      <c r="A24" s="35" t="s">
        <v>84</v>
      </c>
      <c r="B24" s="36">
        <v>95.0</v>
      </c>
      <c r="C24" s="35" t="s">
        <v>85</v>
      </c>
      <c r="D24" s="32" t="s">
        <v>96</v>
      </c>
      <c r="E24" s="36">
        <v>95.0</v>
      </c>
      <c r="F24" s="35" t="s">
        <v>85</v>
      </c>
      <c r="G24" s="32" t="s">
        <v>96</v>
      </c>
      <c r="H24" s="36">
        <v>95.0</v>
      </c>
      <c r="I24" s="35" t="s">
        <v>85</v>
      </c>
      <c r="J24" s="32" t="s">
        <v>96</v>
      </c>
    </row>
    <row r="25">
      <c r="A25" s="35" t="s">
        <v>87</v>
      </c>
      <c r="B25" s="36">
        <v>60.0</v>
      </c>
      <c r="C25" s="35" t="s">
        <v>88</v>
      </c>
      <c r="D25" s="32" t="s">
        <v>97</v>
      </c>
      <c r="E25" s="36">
        <v>60.0</v>
      </c>
      <c r="F25" s="35" t="s">
        <v>88</v>
      </c>
      <c r="G25" s="32" t="s">
        <v>97</v>
      </c>
      <c r="H25" s="36">
        <v>60.0</v>
      </c>
      <c r="I25" s="35" t="s">
        <v>88</v>
      </c>
      <c r="J25" s="32" t="s">
        <v>97</v>
      </c>
    </row>
    <row r="26">
      <c r="A26" s="35" t="s">
        <v>8</v>
      </c>
      <c r="B26" s="36">
        <v>87.0</v>
      </c>
      <c r="C26" s="35" t="s">
        <v>9</v>
      </c>
      <c r="D26" s="32" t="s">
        <v>98</v>
      </c>
      <c r="E26" s="36">
        <v>87.0</v>
      </c>
      <c r="F26" s="35" t="s">
        <v>9</v>
      </c>
      <c r="G26" s="32" t="s">
        <v>98</v>
      </c>
      <c r="H26" s="36">
        <v>87.0</v>
      </c>
      <c r="I26" s="35" t="s">
        <v>9</v>
      </c>
      <c r="J26" s="32" t="s">
        <v>98</v>
      </c>
    </row>
    <row r="27">
      <c r="A27" s="35" t="s">
        <v>16</v>
      </c>
      <c r="B27" s="36">
        <v>72.0</v>
      </c>
      <c r="C27" s="35" t="s">
        <v>12</v>
      </c>
      <c r="D27" s="32" t="s">
        <v>99</v>
      </c>
      <c r="E27" s="36">
        <v>72.0</v>
      </c>
      <c r="F27" s="35" t="s">
        <v>12</v>
      </c>
      <c r="G27" s="32" t="s">
        <v>99</v>
      </c>
      <c r="H27" s="36">
        <v>72.0</v>
      </c>
      <c r="I27" s="35" t="s">
        <v>12</v>
      </c>
      <c r="J27" s="32" t="s">
        <v>99</v>
      </c>
    </row>
    <row r="28">
      <c r="A28" s="35" t="s">
        <v>84</v>
      </c>
      <c r="B28" s="36">
        <v>95.0</v>
      </c>
      <c r="C28" s="35" t="s">
        <v>85</v>
      </c>
      <c r="D28" s="32" t="s">
        <v>100</v>
      </c>
      <c r="E28" s="36">
        <v>95.0</v>
      </c>
      <c r="F28" s="35" t="s">
        <v>85</v>
      </c>
      <c r="G28" s="32" t="s">
        <v>100</v>
      </c>
      <c r="H28" s="36">
        <v>95.0</v>
      </c>
      <c r="I28" s="35" t="s">
        <v>85</v>
      </c>
      <c r="J28" s="32" t="s">
        <v>100</v>
      </c>
    </row>
    <row r="29">
      <c r="A29" s="35" t="s">
        <v>87</v>
      </c>
      <c r="B29" s="36">
        <v>60.0</v>
      </c>
      <c r="C29" s="35" t="s">
        <v>88</v>
      </c>
      <c r="D29" s="32" t="s">
        <v>101</v>
      </c>
      <c r="E29" s="36">
        <v>60.0</v>
      </c>
      <c r="F29" s="35" t="s">
        <v>88</v>
      </c>
      <c r="G29" s="32" t="s">
        <v>101</v>
      </c>
      <c r="H29" s="36">
        <v>60.0</v>
      </c>
      <c r="I29" s="35" t="s">
        <v>88</v>
      </c>
      <c r="J29" s="32" t="s">
        <v>101</v>
      </c>
    </row>
    <row r="31">
      <c r="A31" s="3" t="s">
        <v>147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0.13"/>
    <col customWidth="1" min="3" max="3" width="17.63"/>
    <col customWidth="1" min="4" max="5" width="15.13"/>
    <col customWidth="1" min="6" max="6" width="17.63"/>
    <col customWidth="1" min="7" max="8" width="15.13"/>
  </cols>
  <sheetData>
    <row r="1">
      <c r="A1" s="9" t="s">
        <v>59</v>
      </c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  <c r="H1" s="11" t="s">
        <v>66</v>
      </c>
    </row>
    <row r="2">
      <c r="A2" s="12"/>
      <c r="B2" s="13" t="s">
        <v>67</v>
      </c>
      <c r="C2" s="14"/>
      <c r="D2" s="15" t="s">
        <v>68</v>
      </c>
      <c r="E2" s="14"/>
      <c r="F2" s="14"/>
      <c r="G2" s="16">
        <v>5.0</v>
      </c>
      <c r="H2" s="17"/>
    </row>
    <row r="3">
      <c r="A3" s="18"/>
      <c r="B3" s="19" t="s">
        <v>67</v>
      </c>
      <c r="C3" s="20"/>
      <c r="D3" s="19" t="s">
        <v>69</v>
      </c>
      <c r="E3" s="20"/>
      <c r="F3" s="20"/>
      <c r="G3" s="21">
        <v>0.0</v>
      </c>
      <c r="H3" s="22"/>
    </row>
    <row r="4">
      <c r="A4" s="12"/>
      <c r="B4" s="15" t="s">
        <v>70</v>
      </c>
      <c r="C4" s="14"/>
      <c r="D4" s="15" t="s">
        <v>71</v>
      </c>
      <c r="E4" s="14"/>
      <c r="F4" s="14"/>
      <c r="G4" s="23">
        <v>0.0</v>
      </c>
      <c r="H4" s="17"/>
    </row>
    <row r="5">
      <c r="A5" s="18"/>
      <c r="B5" s="19" t="s">
        <v>72</v>
      </c>
      <c r="C5" s="20"/>
      <c r="D5" s="19" t="s">
        <v>73</v>
      </c>
      <c r="E5" s="20"/>
      <c r="F5" s="20"/>
      <c r="G5" s="21">
        <v>0.0</v>
      </c>
      <c r="H5" s="22"/>
    </row>
    <row r="6">
      <c r="A6" s="12"/>
      <c r="B6" s="24"/>
      <c r="C6" s="14"/>
      <c r="D6" s="24"/>
      <c r="E6" s="14"/>
      <c r="F6" s="14"/>
      <c r="G6" s="23">
        <v>0.0</v>
      </c>
      <c r="H6" s="17"/>
    </row>
    <row r="7">
      <c r="A7" s="18"/>
      <c r="B7" s="25"/>
      <c r="C7" s="20"/>
      <c r="D7" s="25"/>
      <c r="E7" s="20"/>
      <c r="F7" s="20"/>
      <c r="G7" s="21">
        <v>0.0</v>
      </c>
      <c r="H7" s="22"/>
    </row>
    <row r="8">
      <c r="A8" s="12"/>
      <c r="B8" s="24"/>
      <c r="C8" s="14"/>
      <c r="D8" s="24"/>
      <c r="E8" s="14"/>
      <c r="F8" s="14"/>
      <c r="G8" s="23">
        <v>0.0</v>
      </c>
      <c r="H8" s="17"/>
    </row>
    <row r="9">
      <c r="A9" s="18"/>
      <c r="B9" s="25"/>
      <c r="C9" s="20"/>
      <c r="D9" s="25"/>
      <c r="E9" s="20"/>
      <c r="F9" s="20"/>
      <c r="G9" s="21">
        <v>0.0</v>
      </c>
      <c r="H9" s="22"/>
    </row>
    <row r="10">
      <c r="A10" s="12"/>
      <c r="B10" s="24"/>
      <c r="C10" s="14"/>
      <c r="D10" s="24"/>
      <c r="E10" s="14"/>
      <c r="F10" s="14"/>
      <c r="G10" s="23">
        <v>0.0</v>
      </c>
      <c r="H10" s="17"/>
    </row>
    <row r="11">
      <c r="A11" s="18"/>
      <c r="B11" s="25"/>
      <c r="C11" s="20"/>
      <c r="D11" s="25"/>
      <c r="E11" s="20"/>
      <c r="F11" s="20"/>
      <c r="G11" s="21">
        <v>0.0</v>
      </c>
      <c r="H11" s="22"/>
    </row>
    <row r="12">
      <c r="A12" s="12"/>
      <c r="B12" s="24"/>
      <c r="C12" s="14"/>
      <c r="D12" s="24"/>
      <c r="E12" s="14"/>
      <c r="F12" s="14"/>
      <c r="G12" s="23">
        <v>0.0</v>
      </c>
      <c r="H12" s="17"/>
    </row>
    <row r="13">
      <c r="A13" s="18"/>
      <c r="B13" s="25"/>
      <c r="C13" s="20"/>
      <c r="D13" s="25"/>
      <c r="E13" s="20"/>
      <c r="F13" s="20"/>
      <c r="G13" s="21">
        <v>0.0</v>
      </c>
      <c r="H13" s="22"/>
    </row>
    <row r="14">
      <c r="A14" s="12"/>
      <c r="B14" s="24"/>
      <c r="C14" s="14"/>
      <c r="D14" s="24"/>
      <c r="E14" s="14"/>
      <c r="F14" s="14"/>
      <c r="G14" s="23">
        <v>0.0</v>
      </c>
      <c r="H14" s="17"/>
    </row>
    <row r="15">
      <c r="A15" s="26"/>
      <c r="B15" s="27"/>
      <c r="C15" s="28"/>
      <c r="D15" s="27"/>
      <c r="E15" s="28"/>
      <c r="F15" s="28"/>
      <c r="G15" s="29">
        <v>0.0</v>
      </c>
      <c r="H15" s="30"/>
    </row>
  </sheetData>
  <dataValidations>
    <dataValidation type="list" allowBlank="1" showErrorMessage="1" sqref="G2:G15">
      <formula1>"0,1,2,3,4,5"</formula1>
    </dataValidation>
    <dataValidation allowBlank="1" showDropDown="1" sqref="C2:C15 H2:H15"/>
    <dataValidation type="list" allowBlank="1" sqref="B2:B15">
      <formula1>"Hire,Interviewing,Decision needed,No hire"</formula1>
    </dataValidation>
    <dataValidation type="list" allowBlank="1" sqref="D2:D15">
      <formula1>"Team 1,Team 2,Team 3,Team 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74</v>
      </c>
      <c r="B1" s="31" t="s">
        <v>75</v>
      </c>
      <c r="C1" s="31" t="s">
        <v>76</v>
      </c>
      <c r="D1" s="3" t="s">
        <v>77</v>
      </c>
    </row>
    <row r="2">
      <c r="A2" s="32" t="s">
        <v>0</v>
      </c>
      <c r="B2" s="32" t="s">
        <v>78</v>
      </c>
      <c r="C2" s="33">
        <v>100.0</v>
      </c>
      <c r="D2" s="5">
        <f t="shared" ref="D2:D5" si="1">SUMIFS(C2:C5,B2:B5,"East",A2:A5,"Apple")</f>
        <v>300</v>
      </c>
    </row>
    <row r="3">
      <c r="A3" s="32" t="s">
        <v>79</v>
      </c>
      <c r="B3" s="32" t="s">
        <v>78</v>
      </c>
      <c r="C3" s="33">
        <v>150.0</v>
      </c>
      <c r="D3" s="5">
        <f t="shared" si="1"/>
        <v>200</v>
      </c>
    </row>
    <row r="4">
      <c r="A4" s="32" t="s">
        <v>0</v>
      </c>
      <c r="B4" s="32" t="s">
        <v>78</v>
      </c>
      <c r="C4" s="33">
        <v>200.0</v>
      </c>
      <c r="D4" s="5">
        <f t="shared" si="1"/>
        <v>200</v>
      </c>
    </row>
    <row r="5">
      <c r="A5" s="32" t="s">
        <v>80</v>
      </c>
      <c r="B5" s="32" t="s">
        <v>78</v>
      </c>
      <c r="C5" s="33">
        <v>300.0</v>
      </c>
      <c r="D5" s="5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8.25"/>
  </cols>
  <sheetData>
    <row r="1">
      <c r="A1" s="34" t="s">
        <v>4</v>
      </c>
      <c r="B1" s="34" t="s">
        <v>5</v>
      </c>
      <c r="C1" s="34" t="s">
        <v>6</v>
      </c>
      <c r="D1" s="34" t="s">
        <v>6</v>
      </c>
      <c r="E1" s="34" t="s">
        <v>5</v>
      </c>
      <c r="F1" s="34" t="s">
        <v>6</v>
      </c>
      <c r="G1" s="34" t="s">
        <v>6</v>
      </c>
      <c r="H1" s="34" t="s">
        <v>5</v>
      </c>
      <c r="I1" s="34" t="s">
        <v>6</v>
      </c>
      <c r="J1" s="34" t="s">
        <v>6</v>
      </c>
      <c r="K1" s="3" t="s">
        <v>81</v>
      </c>
    </row>
    <row r="2">
      <c r="A2" s="35" t="s">
        <v>8</v>
      </c>
      <c r="B2" s="36">
        <v>87.0</v>
      </c>
      <c r="C2" s="35" t="s">
        <v>9</v>
      </c>
      <c r="D2" s="32" t="s">
        <v>82</v>
      </c>
      <c r="E2" s="36">
        <v>87.0</v>
      </c>
      <c r="F2" s="35" t="s">
        <v>9</v>
      </c>
      <c r="G2" s="32" t="s">
        <v>82</v>
      </c>
      <c r="H2" s="36">
        <v>87.0</v>
      </c>
      <c r="I2" s="35" t="s">
        <v>9</v>
      </c>
      <c r="J2" s="32" t="s">
        <v>82</v>
      </c>
      <c r="K2" s="5" t="str">
        <f t="shared" ref="K2:K23" si="1">VLOOKUP(A2,A:D,4,0)</f>
        <v>ABC101</v>
      </c>
    </row>
    <row r="3">
      <c r="A3" s="35" t="s">
        <v>16</v>
      </c>
      <c r="B3" s="36">
        <v>72.0</v>
      </c>
      <c r="C3" s="35" t="s">
        <v>12</v>
      </c>
      <c r="D3" s="32" t="s">
        <v>83</v>
      </c>
      <c r="E3" s="36">
        <v>72.0</v>
      </c>
      <c r="F3" s="35" t="s">
        <v>12</v>
      </c>
      <c r="G3" s="32" t="s">
        <v>83</v>
      </c>
      <c r="H3" s="36">
        <v>72.0</v>
      </c>
      <c r="I3" s="35" t="s">
        <v>12</v>
      </c>
      <c r="J3" s="32" t="s">
        <v>83</v>
      </c>
      <c r="K3" s="5" t="str">
        <f t="shared" si="1"/>
        <v>ABC102</v>
      </c>
    </row>
    <row r="4">
      <c r="A4" s="35" t="s">
        <v>84</v>
      </c>
      <c r="B4" s="36">
        <v>95.0</v>
      </c>
      <c r="C4" s="35" t="s">
        <v>85</v>
      </c>
      <c r="D4" s="32" t="s">
        <v>86</v>
      </c>
      <c r="E4" s="36">
        <v>95.0</v>
      </c>
      <c r="F4" s="35" t="s">
        <v>85</v>
      </c>
      <c r="G4" s="32" t="s">
        <v>86</v>
      </c>
      <c r="H4" s="36">
        <v>95.0</v>
      </c>
      <c r="I4" s="35" t="s">
        <v>85</v>
      </c>
      <c r="J4" s="32" t="s">
        <v>86</v>
      </c>
      <c r="K4" s="5" t="str">
        <f t="shared" si="1"/>
        <v>ABC103</v>
      </c>
    </row>
    <row r="5">
      <c r="A5" s="35" t="s">
        <v>87</v>
      </c>
      <c r="B5" s="36">
        <v>60.0</v>
      </c>
      <c r="C5" s="35" t="s">
        <v>88</v>
      </c>
      <c r="D5" s="32" t="s">
        <v>89</v>
      </c>
      <c r="E5" s="36">
        <v>60.0</v>
      </c>
      <c r="F5" s="35" t="s">
        <v>88</v>
      </c>
      <c r="G5" s="32" t="s">
        <v>89</v>
      </c>
      <c r="H5" s="36">
        <v>60.0</v>
      </c>
      <c r="I5" s="35" t="s">
        <v>88</v>
      </c>
      <c r="J5" s="32" t="s">
        <v>89</v>
      </c>
      <c r="K5" s="5" t="str">
        <f t="shared" si="1"/>
        <v>ABC104</v>
      </c>
    </row>
    <row r="6">
      <c r="A6" s="35" t="s">
        <v>8</v>
      </c>
      <c r="B6" s="36">
        <v>87.0</v>
      </c>
      <c r="C6" s="35" t="s">
        <v>9</v>
      </c>
      <c r="D6" s="32" t="s">
        <v>90</v>
      </c>
      <c r="E6" s="36">
        <v>87.0</v>
      </c>
      <c r="F6" s="35" t="s">
        <v>9</v>
      </c>
      <c r="G6" s="32" t="s">
        <v>90</v>
      </c>
      <c r="H6" s="36">
        <v>87.0</v>
      </c>
      <c r="I6" s="35" t="s">
        <v>9</v>
      </c>
      <c r="J6" s="32" t="s">
        <v>90</v>
      </c>
      <c r="K6" s="5" t="str">
        <f t="shared" si="1"/>
        <v>ABC101</v>
      </c>
    </row>
    <row r="7">
      <c r="A7" s="35" t="s">
        <v>16</v>
      </c>
      <c r="B7" s="36">
        <v>72.0</v>
      </c>
      <c r="C7" s="35" t="s">
        <v>12</v>
      </c>
      <c r="D7" s="32" t="s">
        <v>91</v>
      </c>
      <c r="E7" s="36">
        <v>72.0</v>
      </c>
      <c r="F7" s="35" t="s">
        <v>12</v>
      </c>
      <c r="G7" s="32" t="s">
        <v>91</v>
      </c>
      <c r="H7" s="36">
        <v>72.0</v>
      </c>
      <c r="I7" s="35" t="s">
        <v>12</v>
      </c>
      <c r="J7" s="32" t="s">
        <v>91</v>
      </c>
      <c r="K7" s="5" t="str">
        <f t="shared" si="1"/>
        <v>ABC102</v>
      </c>
    </row>
    <row r="8">
      <c r="A8" s="35" t="s">
        <v>84</v>
      </c>
      <c r="B8" s="36">
        <v>95.0</v>
      </c>
      <c r="C8" s="35" t="s">
        <v>85</v>
      </c>
      <c r="D8" s="32" t="s">
        <v>92</v>
      </c>
      <c r="E8" s="36">
        <v>95.0</v>
      </c>
      <c r="F8" s="35" t="s">
        <v>85</v>
      </c>
      <c r="G8" s="32" t="s">
        <v>92</v>
      </c>
      <c r="H8" s="36">
        <v>95.0</v>
      </c>
      <c r="I8" s="35" t="s">
        <v>85</v>
      </c>
      <c r="J8" s="32" t="s">
        <v>92</v>
      </c>
      <c r="K8" s="5" t="str">
        <f t="shared" si="1"/>
        <v>ABC103</v>
      </c>
    </row>
    <row r="9">
      <c r="A9" s="35" t="s">
        <v>87</v>
      </c>
      <c r="B9" s="36">
        <v>60.0</v>
      </c>
      <c r="C9" s="35" t="s">
        <v>88</v>
      </c>
      <c r="D9" s="32" t="s">
        <v>93</v>
      </c>
      <c r="E9" s="36">
        <v>60.0</v>
      </c>
      <c r="F9" s="35" t="s">
        <v>88</v>
      </c>
      <c r="G9" s="32" t="s">
        <v>93</v>
      </c>
      <c r="H9" s="36">
        <v>60.0</v>
      </c>
      <c r="I9" s="35" t="s">
        <v>88</v>
      </c>
      <c r="J9" s="32" t="s">
        <v>93</v>
      </c>
      <c r="K9" s="5" t="str">
        <f t="shared" si="1"/>
        <v>ABC104</v>
      </c>
    </row>
    <row r="10">
      <c r="A10" s="35" t="s">
        <v>8</v>
      </c>
      <c r="B10" s="36">
        <v>87.0</v>
      </c>
      <c r="C10" s="35" t="s">
        <v>9</v>
      </c>
      <c r="D10" s="32" t="s">
        <v>94</v>
      </c>
      <c r="E10" s="36">
        <v>87.0</v>
      </c>
      <c r="F10" s="35" t="s">
        <v>9</v>
      </c>
      <c r="G10" s="32" t="s">
        <v>94</v>
      </c>
      <c r="H10" s="36">
        <v>87.0</v>
      </c>
      <c r="I10" s="35" t="s">
        <v>9</v>
      </c>
      <c r="J10" s="32" t="s">
        <v>94</v>
      </c>
      <c r="K10" s="5" t="str">
        <f t="shared" si="1"/>
        <v>ABC101</v>
      </c>
    </row>
    <row r="11">
      <c r="A11" s="35" t="s">
        <v>16</v>
      </c>
      <c r="B11" s="36">
        <v>72.0</v>
      </c>
      <c r="C11" s="35" t="s">
        <v>12</v>
      </c>
      <c r="D11" s="32" t="s">
        <v>95</v>
      </c>
      <c r="E11" s="36">
        <v>72.0</v>
      </c>
      <c r="F11" s="35" t="s">
        <v>12</v>
      </c>
      <c r="G11" s="32" t="s">
        <v>95</v>
      </c>
      <c r="H11" s="36">
        <v>72.0</v>
      </c>
      <c r="I11" s="35" t="s">
        <v>12</v>
      </c>
      <c r="J11" s="32" t="s">
        <v>95</v>
      </c>
      <c r="K11" s="5" t="str">
        <f t="shared" si="1"/>
        <v>ABC102</v>
      </c>
    </row>
    <row r="12">
      <c r="A12" s="35" t="s">
        <v>84</v>
      </c>
      <c r="B12" s="36">
        <v>95.0</v>
      </c>
      <c r="C12" s="35" t="s">
        <v>85</v>
      </c>
      <c r="D12" s="32" t="s">
        <v>96</v>
      </c>
      <c r="E12" s="36">
        <v>95.0</v>
      </c>
      <c r="F12" s="35" t="s">
        <v>85</v>
      </c>
      <c r="G12" s="32" t="s">
        <v>96</v>
      </c>
      <c r="H12" s="36">
        <v>95.0</v>
      </c>
      <c r="I12" s="35" t="s">
        <v>85</v>
      </c>
      <c r="J12" s="32" t="s">
        <v>96</v>
      </c>
      <c r="K12" s="5" t="str">
        <f t="shared" si="1"/>
        <v>ABC103</v>
      </c>
    </row>
    <row r="13">
      <c r="A13" s="35" t="s">
        <v>87</v>
      </c>
      <c r="B13" s="36">
        <v>60.0</v>
      </c>
      <c r="C13" s="35" t="s">
        <v>88</v>
      </c>
      <c r="D13" s="32" t="s">
        <v>97</v>
      </c>
      <c r="E13" s="36">
        <v>60.0</v>
      </c>
      <c r="F13" s="35" t="s">
        <v>88</v>
      </c>
      <c r="G13" s="32" t="s">
        <v>97</v>
      </c>
      <c r="H13" s="36">
        <v>60.0</v>
      </c>
      <c r="I13" s="35" t="s">
        <v>88</v>
      </c>
      <c r="J13" s="32" t="s">
        <v>97</v>
      </c>
      <c r="K13" s="5" t="str">
        <f t="shared" si="1"/>
        <v>ABC104</v>
      </c>
    </row>
    <row r="14">
      <c r="A14" s="35" t="s">
        <v>8</v>
      </c>
      <c r="B14" s="36">
        <v>87.0</v>
      </c>
      <c r="C14" s="35" t="s">
        <v>9</v>
      </c>
      <c r="D14" s="32" t="s">
        <v>98</v>
      </c>
      <c r="E14" s="36">
        <v>87.0</v>
      </c>
      <c r="F14" s="35" t="s">
        <v>9</v>
      </c>
      <c r="G14" s="32" t="s">
        <v>98</v>
      </c>
      <c r="H14" s="36">
        <v>87.0</v>
      </c>
      <c r="I14" s="35" t="s">
        <v>9</v>
      </c>
      <c r="J14" s="32" t="s">
        <v>98</v>
      </c>
      <c r="K14" s="5" t="str">
        <f t="shared" si="1"/>
        <v>ABC101</v>
      </c>
    </row>
    <row r="15">
      <c r="A15" s="35" t="s">
        <v>16</v>
      </c>
      <c r="B15" s="36">
        <v>72.0</v>
      </c>
      <c r="C15" s="35" t="s">
        <v>12</v>
      </c>
      <c r="D15" s="32" t="s">
        <v>99</v>
      </c>
      <c r="E15" s="36">
        <v>72.0</v>
      </c>
      <c r="F15" s="35" t="s">
        <v>12</v>
      </c>
      <c r="G15" s="32" t="s">
        <v>99</v>
      </c>
      <c r="H15" s="36">
        <v>72.0</v>
      </c>
      <c r="I15" s="35" t="s">
        <v>12</v>
      </c>
      <c r="J15" s="32" t="s">
        <v>99</v>
      </c>
      <c r="K15" s="5" t="str">
        <f t="shared" si="1"/>
        <v>ABC102</v>
      </c>
    </row>
    <row r="16">
      <c r="A16" s="35" t="s">
        <v>84</v>
      </c>
      <c r="B16" s="36">
        <v>95.0</v>
      </c>
      <c r="C16" s="35" t="s">
        <v>85</v>
      </c>
      <c r="D16" s="32" t="s">
        <v>100</v>
      </c>
      <c r="E16" s="36">
        <v>95.0</v>
      </c>
      <c r="F16" s="35" t="s">
        <v>85</v>
      </c>
      <c r="G16" s="32" t="s">
        <v>100</v>
      </c>
      <c r="H16" s="36">
        <v>95.0</v>
      </c>
      <c r="I16" s="35" t="s">
        <v>85</v>
      </c>
      <c r="J16" s="32" t="s">
        <v>100</v>
      </c>
      <c r="K16" s="5" t="str">
        <f t="shared" si="1"/>
        <v>ABC103</v>
      </c>
    </row>
    <row r="17">
      <c r="A17" s="35" t="s">
        <v>87</v>
      </c>
      <c r="B17" s="36">
        <v>60.0</v>
      </c>
      <c r="C17" s="35" t="s">
        <v>88</v>
      </c>
      <c r="D17" s="32" t="s">
        <v>101</v>
      </c>
      <c r="E17" s="36">
        <v>60.0</v>
      </c>
      <c r="F17" s="35" t="s">
        <v>88</v>
      </c>
      <c r="G17" s="32" t="s">
        <v>101</v>
      </c>
      <c r="H17" s="36">
        <v>60.0</v>
      </c>
      <c r="I17" s="35" t="s">
        <v>88</v>
      </c>
      <c r="J17" s="32" t="s">
        <v>101</v>
      </c>
      <c r="K17" s="5" t="str">
        <f t="shared" si="1"/>
        <v>ABC104</v>
      </c>
    </row>
    <row r="18">
      <c r="A18" s="1" t="s">
        <v>102</v>
      </c>
      <c r="B18" s="5">
        <f>AVERAGE(B2:B17)</f>
        <v>78.5</v>
      </c>
      <c r="K18" s="5" t="str">
        <f t="shared" si="1"/>
        <v/>
      </c>
    </row>
    <row r="19">
      <c r="A19" s="1" t="s">
        <v>103</v>
      </c>
      <c r="B19" s="5">
        <f>AVERAGEIFS(B2:B17,A2:A17,"Riya")</f>
        <v>87</v>
      </c>
      <c r="K19" s="5" t="str">
        <f t="shared" si="1"/>
        <v/>
      </c>
    </row>
    <row r="20">
      <c r="A20" s="3" t="s">
        <v>104</v>
      </c>
      <c r="B20" s="5">
        <f>COUNTA(A2:A17)</f>
        <v>16</v>
      </c>
      <c r="K20" s="5" t="str">
        <f t="shared" si="1"/>
        <v/>
      </c>
    </row>
    <row r="21">
      <c r="A21" s="3" t="s">
        <v>105</v>
      </c>
      <c r="B21" s="5">
        <f>COUNT(B2:B17)</f>
        <v>16</v>
      </c>
      <c r="K21" s="5" t="str">
        <f t="shared" si="1"/>
        <v/>
      </c>
    </row>
    <row r="22">
      <c r="A22" s="3" t="s">
        <v>106</v>
      </c>
      <c r="B22" s="5">
        <f>COUNTIF(B2:B17,"&gt;70")</f>
        <v>12</v>
      </c>
      <c r="K22" s="5" t="str">
        <f t="shared" si="1"/>
        <v/>
      </c>
    </row>
    <row r="23">
      <c r="A23" s="3" t="s">
        <v>88</v>
      </c>
      <c r="K23" s="5" t="str">
        <f t="shared" si="1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107</v>
      </c>
      <c r="B1" s="37" t="s">
        <v>4</v>
      </c>
      <c r="C1" s="37" t="s">
        <v>5</v>
      </c>
      <c r="D1" s="3" t="s">
        <v>108</v>
      </c>
    </row>
    <row r="2">
      <c r="A2" s="36">
        <v>101.0</v>
      </c>
      <c r="B2" s="35" t="s">
        <v>8</v>
      </c>
      <c r="C2" s="36">
        <v>85.0</v>
      </c>
      <c r="D2" s="3">
        <v>103.0</v>
      </c>
      <c r="E2" s="5" t="str">
        <f t="shared" ref="E2:E5" si="1">VLOOKUP(D2, $A$1:$C$5, 2, FALSE)</f>
        <v>Tina</v>
      </c>
    </row>
    <row r="3">
      <c r="A3" s="36">
        <v>102.0</v>
      </c>
      <c r="B3" s="35" t="s">
        <v>16</v>
      </c>
      <c r="C3" s="36">
        <v>72.0</v>
      </c>
      <c r="D3" s="3">
        <v>101.0</v>
      </c>
      <c r="E3" s="5" t="str">
        <f t="shared" si="1"/>
        <v>Riya</v>
      </c>
    </row>
    <row r="4">
      <c r="A4" s="36">
        <v>103.0</v>
      </c>
      <c r="B4" s="35" t="s">
        <v>84</v>
      </c>
      <c r="C4" s="36">
        <v>90.0</v>
      </c>
      <c r="D4" s="3">
        <v>104.0</v>
      </c>
      <c r="E4" s="5" t="str">
        <f t="shared" si="1"/>
        <v>Aman</v>
      </c>
    </row>
    <row r="5">
      <c r="A5" s="36">
        <v>104.0</v>
      </c>
      <c r="B5" s="35" t="s">
        <v>87</v>
      </c>
      <c r="C5" s="36">
        <v>60.0</v>
      </c>
      <c r="D5" s="3">
        <v>103.0</v>
      </c>
      <c r="E5" s="5" t="str">
        <f t="shared" si="1"/>
        <v>Tina</v>
      </c>
    </row>
  </sheetData>
  <dataValidations>
    <dataValidation type="list" allowBlank="1" showErrorMessage="1" sqref="D4">
      <formula1>Sheet5!$A$2:$A$5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109</v>
      </c>
      <c r="B1" s="38">
        <v>101.0</v>
      </c>
      <c r="C1" s="38">
        <v>102.0</v>
      </c>
      <c r="D1" s="38">
        <v>103.0</v>
      </c>
      <c r="E1" s="38">
        <v>104.0</v>
      </c>
    </row>
    <row r="2">
      <c r="A2" s="38" t="s">
        <v>4</v>
      </c>
      <c r="B2" s="38" t="s">
        <v>8</v>
      </c>
      <c r="C2" s="38" t="s">
        <v>16</v>
      </c>
      <c r="D2" s="38" t="s">
        <v>84</v>
      </c>
      <c r="E2" s="38" t="s">
        <v>87</v>
      </c>
    </row>
    <row r="3">
      <c r="A3" s="38" t="s">
        <v>5</v>
      </c>
      <c r="B3" s="38">
        <v>85.0</v>
      </c>
      <c r="C3" s="38">
        <v>72.0</v>
      </c>
      <c r="D3" s="38">
        <v>90.0</v>
      </c>
      <c r="E3" s="38">
        <v>60.0</v>
      </c>
    </row>
    <row r="5">
      <c r="C5" s="3" t="s">
        <v>110</v>
      </c>
    </row>
    <row r="6">
      <c r="B6" s="3">
        <v>104.0</v>
      </c>
      <c r="C6" s="5">
        <f>HLOOKUP(B6,A1:E3,3,FALSE)</f>
        <v>60</v>
      </c>
    </row>
  </sheetData>
  <dataValidations>
    <dataValidation type="list" allowBlank="1" showErrorMessage="1" sqref="B6">
      <formula1>Sheet6!$B$1:$E$1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111</v>
      </c>
      <c r="B1" s="37" t="s">
        <v>5</v>
      </c>
    </row>
    <row r="2">
      <c r="A2" s="35" t="s">
        <v>112</v>
      </c>
      <c r="B2" s="36">
        <v>70.0</v>
      </c>
    </row>
    <row r="3">
      <c r="A3" s="35" t="s">
        <v>113</v>
      </c>
      <c r="B3" s="36">
        <v>60.0</v>
      </c>
    </row>
    <row r="4">
      <c r="A4" s="35" t="s">
        <v>114</v>
      </c>
      <c r="B4" s="36">
        <v>50.0</v>
      </c>
    </row>
    <row r="5">
      <c r="A5" s="35" t="s">
        <v>115</v>
      </c>
      <c r="B5" s="36">
        <v>40.0</v>
      </c>
    </row>
    <row r="6">
      <c r="A6" s="3" t="s">
        <v>116</v>
      </c>
      <c r="B6" s="3">
        <v>20.0</v>
      </c>
    </row>
    <row r="31">
      <c r="A31" s="39" t="s">
        <v>117</v>
      </c>
      <c r="B31" s="39" t="s">
        <v>76</v>
      </c>
    </row>
    <row r="32">
      <c r="A32" s="35" t="s">
        <v>118</v>
      </c>
      <c r="B32" s="36">
        <v>1000.0</v>
      </c>
    </row>
    <row r="33">
      <c r="A33" s="40" t="s">
        <v>119</v>
      </c>
      <c r="B33" s="41">
        <v>1200.0</v>
      </c>
    </row>
    <row r="34">
      <c r="A34" s="40" t="s">
        <v>120</v>
      </c>
      <c r="B34" s="41">
        <v>1500.0</v>
      </c>
    </row>
    <row r="35">
      <c r="A35" s="40" t="s">
        <v>121</v>
      </c>
      <c r="B35" s="41">
        <v>1300.0</v>
      </c>
    </row>
    <row r="36">
      <c r="A36" s="40" t="s">
        <v>122</v>
      </c>
      <c r="B36" s="41">
        <v>1600.0</v>
      </c>
    </row>
  </sheetData>
  <autoFilter ref="$A$1:$B$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123</v>
      </c>
      <c r="B1" s="42" t="s">
        <v>5</v>
      </c>
      <c r="D1" s="3" t="s">
        <v>124</v>
      </c>
    </row>
    <row r="2">
      <c r="A2" s="43">
        <v>2.0</v>
      </c>
      <c r="B2" s="43">
        <v>50.0</v>
      </c>
      <c r="D2" s="5">
        <f>CORREL(B1:B5,A1:A5)</f>
        <v>1</v>
      </c>
    </row>
    <row r="3">
      <c r="A3" s="43">
        <v>3.0</v>
      </c>
      <c r="B3" s="43">
        <v>60.0</v>
      </c>
    </row>
    <row r="4">
      <c r="A4" s="43">
        <v>4.0</v>
      </c>
      <c r="B4" s="43">
        <v>70.0</v>
      </c>
    </row>
    <row r="5">
      <c r="A5" s="43">
        <v>5.0</v>
      </c>
      <c r="B5" s="43">
        <v>80.0</v>
      </c>
    </row>
    <row r="9">
      <c r="A9" s="42" t="s">
        <v>123</v>
      </c>
      <c r="B9" s="42" t="s">
        <v>5</v>
      </c>
      <c r="D9" s="3" t="s">
        <v>124</v>
      </c>
    </row>
    <row r="10">
      <c r="A10" s="44">
        <v>1.0</v>
      </c>
      <c r="B10" s="43">
        <v>50.0</v>
      </c>
      <c r="D10" s="5">
        <f>CORREL(A10:A13,B10:B13)</f>
        <v>1</v>
      </c>
    </row>
    <row r="11">
      <c r="A11" s="44">
        <v>2.0</v>
      </c>
      <c r="B11" s="43">
        <v>60.0</v>
      </c>
    </row>
    <row r="12">
      <c r="A12" s="44">
        <v>3.0</v>
      </c>
      <c r="B12" s="43">
        <v>70.0</v>
      </c>
    </row>
    <row r="13">
      <c r="A13" s="44">
        <v>4.0</v>
      </c>
      <c r="B13" s="43">
        <v>80.0</v>
      </c>
    </row>
    <row r="16">
      <c r="A16" s="42" t="s">
        <v>123</v>
      </c>
      <c r="B16" s="42" t="s">
        <v>5</v>
      </c>
      <c r="D16" s="3" t="s">
        <v>124</v>
      </c>
      <c r="E16" s="3" t="s">
        <v>125</v>
      </c>
    </row>
    <row r="17">
      <c r="A17" s="44">
        <v>1.0</v>
      </c>
      <c r="B17" s="44">
        <v>80.0</v>
      </c>
      <c r="D17" s="5">
        <f>CORREL(A17:A20,B17:B20)</f>
        <v>-0.9561828875</v>
      </c>
      <c r="E17" s="5">
        <f t="shared" ref="E17:E20" si="1">CORREL(A17:A18,B17:B18)</f>
        <v>-1</v>
      </c>
    </row>
    <row r="18">
      <c r="A18" s="44">
        <v>2.0</v>
      </c>
      <c r="B18" s="44">
        <v>70.0</v>
      </c>
      <c r="E18" s="5">
        <f t="shared" si="1"/>
        <v>-1</v>
      </c>
    </row>
    <row r="19">
      <c r="A19" s="44">
        <v>3.0</v>
      </c>
      <c r="B19" s="44">
        <v>60.0</v>
      </c>
      <c r="E19" s="5">
        <f t="shared" si="1"/>
        <v>-1</v>
      </c>
    </row>
    <row r="20">
      <c r="A20" s="44">
        <v>4.0</v>
      </c>
      <c r="B20" s="44">
        <v>30.0</v>
      </c>
      <c r="E20" s="5" t="str">
        <f t="shared" si="1"/>
        <v>#DIV/0!</v>
      </c>
    </row>
    <row r="23">
      <c r="A23" s="42" t="s">
        <v>123</v>
      </c>
      <c r="B23" s="42" t="s">
        <v>5</v>
      </c>
      <c r="D23" s="5" t="str">
        <f>CORREL(B24:B27,A24:A27)</f>
        <v>#DIV/0!</v>
      </c>
    </row>
    <row r="24">
      <c r="A24" s="44">
        <v>1.0</v>
      </c>
      <c r="B24" s="44">
        <v>80.0</v>
      </c>
    </row>
    <row r="25">
      <c r="A25" s="44">
        <v>2.0</v>
      </c>
      <c r="B25" s="44">
        <v>80.0</v>
      </c>
    </row>
    <row r="26">
      <c r="A26" s="44">
        <v>3.0</v>
      </c>
      <c r="B26" s="44">
        <v>80.0</v>
      </c>
    </row>
    <row r="27">
      <c r="A27" s="44">
        <v>4.0</v>
      </c>
      <c r="B27" s="44">
        <v>80.0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126</v>
      </c>
    </row>
    <row r="3">
      <c r="A3" s="37" t="s">
        <v>123</v>
      </c>
      <c r="B3" s="37" t="s">
        <v>5</v>
      </c>
    </row>
    <row r="4">
      <c r="A4" s="36">
        <v>2.0</v>
      </c>
      <c r="B4" s="36">
        <v>50.0</v>
      </c>
    </row>
    <row r="5">
      <c r="A5" s="36">
        <v>3.0</v>
      </c>
      <c r="B5" s="36">
        <v>60.0</v>
      </c>
    </row>
    <row r="6">
      <c r="A6" s="36">
        <v>4.0</v>
      </c>
      <c r="B6" s="36">
        <v>70.0</v>
      </c>
    </row>
    <row r="7">
      <c r="A7" s="36">
        <v>5.0</v>
      </c>
      <c r="B7" s="45">
        <v>1000.0</v>
      </c>
    </row>
    <row r="8">
      <c r="A8" s="3">
        <v>6.0</v>
      </c>
      <c r="B8" s="5">
        <f t="shared" ref="B8:B12" si="1">FORECAST(A8,B4:B7,A4:A7)</f>
        <v>1010</v>
      </c>
    </row>
    <row r="9">
      <c r="A9" s="36">
        <v>7.0</v>
      </c>
      <c r="B9" s="5">
        <f t="shared" si="1"/>
        <v>1480</v>
      </c>
    </row>
    <row r="10">
      <c r="A10" s="3">
        <v>8.0</v>
      </c>
      <c r="B10" s="5">
        <f t="shared" si="1"/>
        <v>1950</v>
      </c>
    </row>
    <row r="11">
      <c r="A11" s="36">
        <v>9.0</v>
      </c>
      <c r="B11" s="5">
        <f t="shared" si="1"/>
        <v>2190</v>
      </c>
    </row>
    <row r="12">
      <c r="A12" s="3">
        <v>10.0</v>
      </c>
      <c r="B12" s="5">
        <f t="shared" si="1"/>
        <v>2660</v>
      </c>
    </row>
  </sheetData>
  <drawing r:id="rId1"/>
</worksheet>
</file>